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944allview/Library/Containers/com.microsoft.Excel/Data/Desktop/analysis project/crowdfunding analysis/"/>
    </mc:Choice>
  </mc:AlternateContent>
  <xr:revisionPtr revIDLastSave="0" documentId="13_ncr:1_{88A68E24-AD0B-984D-9EA3-2E9FF73E2D06}" xr6:coauthVersionLast="36" xr6:coauthVersionMax="36" xr10:uidLastSave="{00000000-0000-0000-0000-000000000000}"/>
  <bookViews>
    <workbookView xWindow="4360" yWindow="1100" windowWidth="34840" windowHeight="20740" firstSheet="4" activeTab="17" xr2:uid="{00000000-000D-0000-FFFF-FFFF00000000}"/>
  </bookViews>
  <sheets>
    <sheet name="dsaf" sheetId="7" state="hidden" r:id="rId1"/>
    <sheet name="Sheet5" sheetId="18" state="hidden" r:id="rId2"/>
    <sheet name="Sheet6" sheetId="19" state="hidden" r:id="rId3"/>
    <sheet name="Kickstarter" sheetId="1" r:id="rId4"/>
    <sheet name="Sheet4" sheetId="9" state="hidden" r:id="rId5"/>
    <sheet name="Sheet2" sheetId="3" state="hidden" r:id="rId6"/>
    <sheet name="Category Statistics" sheetId="2" r:id="rId7"/>
    <sheet name="Sheet1" sheetId="5" state="hidden" r:id="rId8"/>
    <sheet name="Subcategory Statistics" sheetId="4" r:id="rId9"/>
    <sheet name="Outcomes Based on launch Date" sheetId="6" r:id="rId10"/>
    <sheet name="Edinburgh Research" sheetId="8" r:id="rId11"/>
    <sheet name="successful US kickstarters" sheetId="10" r:id="rId12"/>
    <sheet name="Failed US Kickstarters" sheetId="11" r:id="rId13"/>
    <sheet name="Descriptive Statistics" sheetId="12" r:id="rId14"/>
    <sheet name="Sheet7" sheetId="20" state="hidden" r:id="rId15"/>
    <sheet name="Box and whisker Plot" sheetId="13" r:id="rId16"/>
    <sheet name="Theatre Outcomes by Launch Date" sheetId="15" r:id="rId17"/>
    <sheet name="Outcomes Based on Goals" sheetId="16" r:id="rId18"/>
    <sheet name="Sheet3" sheetId="17" state="hidden" r:id="rId19"/>
    <sheet name="x" sheetId="14" state="hidden" r:id="rId20"/>
  </sheets>
  <definedNames>
    <definedName name="_xlnm._FilterDatabase" localSheetId="10" hidden="1">'Edinburgh Research'!$A$1:$B$1</definedName>
    <definedName name="_xlnm._FilterDatabase" localSheetId="12" hidden="1">'Failed US Kickstarters'!$A$1:$S$1</definedName>
    <definedName name="_xlnm._FilterDatabase" localSheetId="3" hidden="1">Kickstarter!$A$1:$T$4115</definedName>
    <definedName name="_xlnm._FilterDatabase" localSheetId="11" hidden="1">'successful US kickstarters'!$A$1:$S$413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44" r:id="rId21"/>
    <pivotCache cacheId="45" r:id="rId22"/>
    <pivotCache cacheId="46" r:id="rId23"/>
    <pivotCache cacheId="47" r:id="rId2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C6" i="16"/>
  <c r="D4" i="16"/>
  <c r="C4" i="16"/>
  <c r="D5" i="16"/>
  <c r="D3" i="16"/>
  <c r="C3" i="16"/>
  <c r="D2" i="16"/>
  <c r="C2" i="16"/>
  <c r="C13" i="16"/>
  <c r="B13" i="16"/>
  <c r="B2" i="16"/>
  <c r="E2" i="16" s="1"/>
  <c r="H2" i="16" l="1"/>
  <c r="G2" i="16"/>
  <c r="F2" i="16"/>
  <c r="E13" i="16"/>
  <c r="F13" i="16" s="1"/>
  <c r="C12" i="16"/>
  <c r="C11" i="16"/>
  <c r="C10" i="16"/>
  <c r="C9" i="16"/>
  <c r="C8" i="16"/>
  <c r="C7" i="16"/>
  <c r="C5" i="16"/>
  <c r="B5" i="16"/>
  <c r="B4" i="16"/>
  <c r="B3" i="16"/>
  <c r="B12" i="16"/>
  <c r="B11" i="16"/>
  <c r="B10" i="16"/>
  <c r="B9" i="16"/>
  <c r="B8" i="16"/>
  <c r="B7" i="16"/>
  <c r="B6" i="16"/>
  <c r="E7" i="16" l="1"/>
  <c r="H7" i="16" s="1"/>
  <c r="E11" i="16"/>
  <c r="H11" i="16" s="1"/>
  <c r="E5" i="16"/>
  <c r="H5" i="16" s="1"/>
  <c r="F8" i="16"/>
  <c r="E8" i="16"/>
  <c r="H8" i="16" s="1"/>
  <c r="E12" i="16"/>
  <c r="H12" i="16" s="1"/>
  <c r="E9" i="16"/>
  <c r="H9" i="16" s="1"/>
  <c r="E3" i="16"/>
  <c r="F3" i="16" s="1"/>
  <c r="H13" i="16"/>
  <c r="G13" i="16"/>
  <c r="E6" i="16"/>
  <c r="E10" i="16"/>
  <c r="H10" i="16" s="1"/>
  <c r="E4" i="16"/>
  <c r="G8" i="16"/>
  <c r="B2" i="12"/>
  <c r="S2" i="1"/>
  <c r="T2" i="1" s="1"/>
  <c r="C15" i="12"/>
  <c r="C14" i="12"/>
  <c r="C6" i="12"/>
  <c r="C13" i="12"/>
  <c r="C5" i="12"/>
  <c r="B14" i="12"/>
  <c r="B6" i="12"/>
  <c r="B5" i="12"/>
  <c r="B13" i="12"/>
  <c r="B15" i="12" s="1"/>
  <c r="C12" i="12"/>
  <c r="B12" i="12"/>
  <c r="B4" i="12"/>
  <c r="C4" i="12"/>
  <c r="G5" i="16" l="1"/>
  <c r="F10" i="16"/>
  <c r="G4" i="16"/>
  <c r="H4" i="16"/>
  <c r="H6" i="16"/>
  <c r="G6" i="16"/>
  <c r="G11" i="16"/>
  <c r="G9" i="16"/>
  <c r="F11" i="16"/>
  <c r="F4" i="16"/>
  <c r="F6" i="16"/>
  <c r="G7" i="16"/>
  <c r="F9" i="16"/>
  <c r="F12" i="16"/>
  <c r="G12" i="16"/>
  <c r="G3" i="16"/>
  <c r="H3" i="16"/>
  <c r="G10" i="16"/>
  <c r="F5" i="16"/>
  <c r="F7" i="16"/>
  <c r="C7" i="12"/>
  <c r="B7" i="12"/>
  <c r="B3" i="12"/>
  <c r="B10" i="12"/>
  <c r="C3" i="8" l="1"/>
  <c r="C4" i="8"/>
  <c r="C5" i="8"/>
  <c r="C6" i="8"/>
  <c r="C2" i="8"/>
  <c r="B11" i="12"/>
  <c r="C11" i="12"/>
  <c r="C3" i="12"/>
  <c r="C10" i="12"/>
  <c r="C2" i="12"/>
  <c r="D3" i="8"/>
  <c r="D4" i="8"/>
  <c r="D5" i="8"/>
  <c r="D6" i="8"/>
  <c r="D2" i="8"/>
  <c r="B2" i="8"/>
  <c r="B6" i="8"/>
  <c r="B5" i="8"/>
  <c r="B3" i="8"/>
  <c r="B4" i="8"/>
  <c r="S1014" i="1" l="1"/>
  <c r="T1014" i="1" s="1"/>
  <c r="S1973" i="1"/>
  <c r="T1973" i="1" s="1"/>
  <c r="S2078" i="1"/>
  <c r="T2078" i="1" s="1"/>
  <c r="S1950" i="1"/>
  <c r="T1950" i="1" s="1"/>
  <c r="S2015" i="1"/>
  <c r="T2015" i="1" s="1"/>
  <c r="S1480" i="1"/>
  <c r="T1480" i="1" s="1"/>
  <c r="S1980" i="1"/>
  <c r="T1980" i="1" s="1"/>
  <c r="S1975" i="1"/>
  <c r="T1975" i="1" s="1"/>
  <c r="S2066" i="1"/>
  <c r="T2066" i="1" s="1"/>
  <c r="S1517" i="1"/>
  <c r="T1517" i="1" s="1"/>
  <c r="S2013" i="1"/>
  <c r="T2013" i="1" s="1"/>
  <c r="S2072" i="1"/>
  <c r="T2072" i="1" s="1"/>
  <c r="S1956" i="1"/>
  <c r="T1956" i="1" s="1"/>
  <c r="S1947" i="1"/>
  <c r="T1947" i="1" s="1"/>
  <c r="S2645" i="1"/>
  <c r="T2645" i="1" s="1"/>
  <c r="S1943" i="1"/>
  <c r="T1943" i="1" s="1"/>
  <c r="S1946" i="1"/>
  <c r="T1946" i="1" s="1"/>
  <c r="S2613" i="1"/>
  <c r="T2613" i="1" s="1"/>
  <c r="S2036" i="1"/>
  <c r="T2036" i="1" s="1"/>
  <c r="S644" i="1"/>
  <c r="T644" i="1" s="1"/>
  <c r="S2199" i="1"/>
  <c r="T2199" i="1" s="1"/>
  <c r="S2252" i="1"/>
  <c r="T2252" i="1" s="1"/>
  <c r="S1966" i="1"/>
  <c r="T1966" i="1" s="1"/>
  <c r="S1981" i="1"/>
  <c r="T1981" i="1" s="1"/>
  <c r="S2003" i="1"/>
  <c r="T2003" i="1" s="1"/>
  <c r="S1968" i="1"/>
  <c r="T1968" i="1" s="1"/>
  <c r="S1919" i="1"/>
  <c r="T1919" i="1" s="1"/>
  <c r="S2189" i="1"/>
  <c r="T2189" i="1" s="1"/>
  <c r="S1979" i="1"/>
  <c r="T1979" i="1" s="1"/>
  <c r="S2227" i="1"/>
  <c r="T2227" i="1" s="1"/>
  <c r="S2021" i="1"/>
  <c r="T2021" i="1" s="1"/>
  <c r="S2329" i="1"/>
  <c r="T2329" i="1" s="1"/>
  <c r="S2272" i="1"/>
  <c r="T2272" i="1" s="1"/>
  <c r="S1982" i="1"/>
  <c r="T1982" i="1" s="1"/>
  <c r="S2054" i="1"/>
  <c r="T2054" i="1" s="1"/>
  <c r="S1958" i="1"/>
  <c r="T1958" i="1" s="1"/>
  <c r="S373" i="1"/>
  <c r="T373" i="1" s="1"/>
  <c r="S1945" i="1"/>
  <c r="T1945" i="1" s="1"/>
  <c r="S2041" i="1"/>
  <c r="T2041" i="1" s="1"/>
  <c r="S2985" i="1"/>
  <c r="T2985" i="1" s="1"/>
  <c r="S328" i="1"/>
  <c r="T328" i="1" s="1"/>
  <c r="S2037" i="1"/>
  <c r="T2037" i="1" s="1"/>
  <c r="S2077" i="1"/>
  <c r="T2077" i="1" s="1"/>
  <c r="S1957" i="1"/>
  <c r="T1957" i="1" s="1"/>
  <c r="S2025" i="1"/>
  <c r="T2025" i="1" s="1"/>
  <c r="S2027" i="1"/>
  <c r="T2027" i="1" s="1"/>
  <c r="S2715" i="1"/>
  <c r="T2715" i="1" s="1"/>
  <c r="S2075" i="1"/>
  <c r="T2075" i="1" s="1"/>
  <c r="S2011" i="1"/>
  <c r="T2011" i="1" s="1"/>
  <c r="S206" i="1"/>
  <c r="T206" i="1" s="1"/>
  <c r="S1007" i="1"/>
  <c r="T1007" i="1" s="1"/>
  <c r="S271" i="1"/>
  <c r="T271" i="1" s="1"/>
  <c r="S1970" i="1"/>
  <c r="T1970" i="1" s="1"/>
  <c r="S300" i="1"/>
  <c r="T300" i="1" s="1"/>
  <c r="S1467" i="1"/>
  <c r="T1467" i="1" s="1"/>
  <c r="S2244" i="1"/>
  <c r="T2244" i="1" s="1"/>
  <c r="S2194" i="1"/>
  <c r="T2194" i="1" s="1"/>
  <c r="S2050" i="1"/>
  <c r="T2050" i="1" s="1"/>
  <c r="S2024" i="1"/>
  <c r="T2024" i="1" s="1"/>
  <c r="S2008" i="1"/>
  <c r="T2008" i="1" s="1"/>
  <c r="S391" i="1"/>
  <c r="T391" i="1" s="1"/>
  <c r="S2029" i="1"/>
  <c r="T2029" i="1" s="1"/>
  <c r="S2006" i="1"/>
  <c r="T2006" i="1" s="1"/>
  <c r="S282" i="1"/>
  <c r="T282" i="1" s="1"/>
  <c r="S1971" i="1"/>
  <c r="T1971" i="1" s="1"/>
  <c r="S691" i="1"/>
  <c r="T691" i="1" s="1"/>
  <c r="S2064" i="1"/>
  <c r="T2064" i="1" s="1"/>
  <c r="S334" i="1"/>
  <c r="T334" i="1" s="1"/>
  <c r="S3036" i="1"/>
  <c r="T3036" i="1" s="1"/>
  <c r="S1963" i="1"/>
  <c r="T1963" i="1" s="1"/>
  <c r="S2626" i="1"/>
  <c r="T2626" i="1" s="1"/>
  <c r="S2004" i="1"/>
  <c r="T2004" i="1" s="1"/>
  <c r="S2607" i="1"/>
  <c r="T2607" i="1" s="1"/>
  <c r="S701" i="1"/>
  <c r="T701" i="1" s="1"/>
  <c r="S2611" i="1"/>
  <c r="T2611" i="1" s="1"/>
  <c r="S1953" i="1"/>
  <c r="T1953" i="1" s="1"/>
  <c r="S655" i="1"/>
  <c r="T655" i="1" s="1"/>
  <c r="S2247" i="1"/>
  <c r="T2247" i="1" s="1"/>
  <c r="S2728" i="1"/>
  <c r="T2728" i="1" s="1"/>
  <c r="S2338" i="1"/>
  <c r="T2338" i="1" s="1"/>
  <c r="S2049" i="1"/>
  <c r="T2049" i="1" s="1"/>
  <c r="S3840" i="1"/>
  <c r="T3840" i="1" s="1"/>
  <c r="S1960" i="1"/>
  <c r="T1960" i="1" s="1"/>
  <c r="S3559" i="1"/>
  <c r="T3559" i="1" s="1"/>
  <c r="S261" i="1"/>
  <c r="T261" i="1" s="1"/>
  <c r="S980" i="1"/>
  <c r="T980" i="1" s="1"/>
  <c r="S1952" i="1"/>
  <c r="T1952" i="1" s="1"/>
  <c r="S2012" i="1"/>
  <c r="T2012" i="1" s="1"/>
  <c r="S2622" i="1"/>
  <c r="T2622" i="1" s="1"/>
  <c r="S2187" i="1"/>
  <c r="T2187" i="1" s="1"/>
  <c r="S2712" i="1"/>
  <c r="T2712" i="1" s="1"/>
  <c r="S2018" i="1"/>
  <c r="T2018" i="1" s="1"/>
  <c r="S1503" i="1"/>
  <c r="T1503" i="1" s="1"/>
  <c r="S250" i="1"/>
  <c r="T250" i="1" s="1"/>
  <c r="S3125" i="1"/>
  <c r="T3125" i="1" s="1"/>
  <c r="S1338" i="1"/>
  <c r="T1338" i="1" s="1"/>
  <c r="S1962" i="1"/>
  <c r="T1962" i="1" s="1"/>
  <c r="S389" i="1"/>
  <c r="T389" i="1" s="1"/>
  <c r="S1313" i="1"/>
  <c r="T1313" i="1" s="1"/>
  <c r="S2067" i="1"/>
  <c r="T2067" i="1" s="1"/>
  <c r="S2312" i="1"/>
  <c r="T2312" i="1" s="1"/>
  <c r="S2074" i="1"/>
  <c r="T2074" i="1" s="1"/>
  <c r="S330" i="1"/>
  <c r="T330" i="1" s="1"/>
  <c r="S1027" i="1"/>
  <c r="T1027" i="1" s="1"/>
  <c r="S2058" i="1"/>
  <c r="T2058" i="1" s="1"/>
  <c r="S294" i="1"/>
  <c r="T294" i="1" s="1"/>
  <c r="S2269" i="1"/>
  <c r="T2269" i="1" s="1"/>
  <c r="S2034" i="1"/>
  <c r="T2034" i="1" s="1"/>
  <c r="S1976" i="1"/>
  <c r="T1976" i="1" s="1"/>
  <c r="S646" i="1"/>
  <c r="T646" i="1" s="1"/>
  <c r="S2032" i="1"/>
  <c r="T2032" i="1" s="1"/>
  <c r="S1969" i="1"/>
  <c r="T1969" i="1" s="1"/>
  <c r="S2739" i="1"/>
  <c r="T2739" i="1" s="1"/>
  <c r="S2341" i="1"/>
  <c r="T2341" i="1" s="1"/>
  <c r="S1308" i="1"/>
  <c r="T1308" i="1" s="1"/>
  <c r="S279" i="1"/>
  <c r="T279" i="1" s="1"/>
  <c r="S1954" i="1"/>
  <c r="T1954" i="1" s="1"/>
  <c r="S2195" i="1"/>
  <c r="T2195" i="1" s="1"/>
  <c r="S297" i="1"/>
  <c r="T297" i="1" s="1"/>
  <c r="S2020" i="1"/>
  <c r="T2020" i="1" s="1"/>
  <c r="S1683" i="1"/>
  <c r="T1683" i="1" s="1"/>
  <c r="S1535" i="1"/>
  <c r="T1535" i="1" s="1"/>
  <c r="S1750" i="1"/>
  <c r="T1750" i="1" s="1"/>
  <c r="S2071" i="1"/>
  <c r="T2071" i="1" s="1"/>
  <c r="S2239" i="1"/>
  <c r="T2239" i="1" s="1"/>
  <c r="S355" i="1"/>
  <c r="T355" i="1" s="1"/>
  <c r="S1524" i="1"/>
  <c r="T1524" i="1" s="1"/>
  <c r="S2998" i="1"/>
  <c r="T2998" i="1" s="1"/>
  <c r="S2033" i="1"/>
  <c r="T2033" i="1" s="1"/>
  <c r="S2051" i="1"/>
  <c r="T2051" i="1" s="1"/>
  <c r="S1252" i="1"/>
  <c r="T1252" i="1" s="1"/>
  <c r="S1482" i="1"/>
  <c r="T1482" i="1" s="1"/>
  <c r="S2727" i="1"/>
  <c r="T2727" i="1" s="1"/>
  <c r="S2079" i="1"/>
  <c r="T2079" i="1" s="1"/>
  <c r="S260" i="1"/>
  <c r="T260" i="1" s="1"/>
  <c r="S1019" i="1"/>
  <c r="T1019" i="1" s="1"/>
  <c r="S2273" i="1"/>
  <c r="T2273" i="1" s="1"/>
  <c r="S1972" i="1"/>
  <c r="T1972" i="1" s="1"/>
  <c r="S2073" i="1"/>
  <c r="T2073" i="1" s="1"/>
  <c r="S3168" i="1"/>
  <c r="T3168" i="1" s="1"/>
  <c r="S395" i="1"/>
  <c r="T395" i="1" s="1"/>
  <c r="S344" i="1"/>
  <c r="T344" i="1" s="1"/>
  <c r="S6" i="1"/>
  <c r="T6" i="1" s="1"/>
  <c r="S737" i="1"/>
  <c r="T737" i="1" s="1"/>
  <c r="S2735" i="1"/>
  <c r="T2735" i="1" s="1"/>
  <c r="S2196" i="1"/>
  <c r="T2196" i="1" s="1"/>
  <c r="S709" i="1"/>
  <c r="T709" i="1" s="1"/>
  <c r="S2200" i="1"/>
  <c r="T2200" i="1" s="1"/>
  <c r="S1951" i="1"/>
  <c r="T1951" i="1" s="1"/>
  <c r="S3029" i="1"/>
  <c r="T3029" i="1" s="1"/>
  <c r="S327" i="1"/>
  <c r="T327" i="1" s="1"/>
  <c r="S403" i="1"/>
  <c r="T403" i="1" s="1"/>
  <c r="S290" i="1"/>
  <c r="T290" i="1" s="1"/>
  <c r="S360" i="1"/>
  <c r="T360" i="1" s="1"/>
  <c r="S3000" i="1"/>
  <c r="T3000" i="1" s="1"/>
  <c r="S3693" i="1"/>
  <c r="T3693" i="1" s="1"/>
  <c r="S1345" i="1"/>
  <c r="T1345" i="1" s="1"/>
  <c r="S1212" i="1"/>
  <c r="T1212" i="1" s="1"/>
  <c r="S2711" i="1"/>
  <c r="T2711" i="1" s="1"/>
  <c r="S2310" i="1"/>
  <c r="T2310" i="1" s="1"/>
  <c r="S1959" i="1"/>
  <c r="T1959" i="1" s="1"/>
  <c r="S335" i="1"/>
  <c r="T335" i="1" s="1"/>
  <c r="S1366" i="1"/>
  <c r="T1366" i="1" s="1"/>
  <c r="S1204" i="1"/>
  <c r="T1204" i="1" s="1"/>
  <c r="S14" i="1"/>
  <c r="T14" i="1" s="1"/>
  <c r="S2729" i="1"/>
  <c r="T2729" i="1" s="1"/>
  <c r="S2062" i="1"/>
  <c r="T2062" i="1" s="1"/>
  <c r="S2118" i="1"/>
  <c r="T2118" i="1" s="1"/>
  <c r="S1471" i="1"/>
  <c r="T1471" i="1" s="1"/>
  <c r="S643" i="1"/>
  <c r="T643" i="1" s="1"/>
  <c r="S2052" i="1"/>
  <c r="T2052" i="1" s="1"/>
  <c r="S1532" i="1"/>
  <c r="T1532" i="1" s="1"/>
  <c r="S1078" i="1"/>
  <c r="T1078" i="1" s="1"/>
  <c r="S2710" i="1"/>
  <c r="T2710" i="1" s="1"/>
  <c r="S2927" i="1"/>
  <c r="T2927" i="1" s="1"/>
  <c r="S1469" i="1"/>
  <c r="T1469" i="1" s="1"/>
  <c r="S2732" i="1"/>
  <c r="T2732" i="1" s="1"/>
  <c r="S284" i="1"/>
  <c r="T284" i="1" s="1"/>
  <c r="S3006" i="1"/>
  <c r="T3006" i="1" s="1"/>
  <c r="S2271" i="1"/>
  <c r="T2271" i="1" s="1"/>
  <c r="S2035" i="1"/>
  <c r="T2035" i="1" s="1"/>
  <c r="S349" i="1"/>
  <c r="T349" i="1" s="1"/>
  <c r="S650" i="1"/>
  <c r="T650" i="1" s="1"/>
  <c r="S342" i="1"/>
  <c r="T342" i="1" s="1"/>
  <c r="S353" i="1"/>
  <c r="T353" i="1" s="1"/>
  <c r="S2061" i="1"/>
  <c r="T2061" i="1" s="1"/>
  <c r="S671" i="1"/>
  <c r="T671" i="1" s="1"/>
  <c r="S333" i="1"/>
  <c r="T333" i="1" s="1"/>
  <c r="S2342" i="1"/>
  <c r="T2342" i="1" s="1"/>
  <c r="S2648" i="1"/>
  <c r="T2648" i="1" s="1"/>
  <c r="S3068" i="1"/>
  <c r="T3068" i="1" s="1"/>
  <c r="S286" i="1"/>
  <c r="T286" i="1" s="1"/>
  <c r="S2705" i="1"/>
  <c r="T2705" i="1" s="1"/>
  <c r="S243" i="1"/>
  <c r="T243" i="1" s="1"/>
  <c r="S2944" i="1"/>
  <c r="T2944" i="1" s="1"/>
  <c r="S357" i="1"/>
  <c r="T357" i="1" s="1"/>
  <c r="S280" i="1"/>
  <c r="T280" i="1" s="1"/>
  <c r="S2445" i="1"/>
  <c r="T2445" i="1" s="1"/>
  <c r="S1317" i="1"/>
  <c r="T1317" i="1" s="1"/>
  <c r="S39" i="1"/>
  <c r="T39" i="1" s="1"/>
  <c r="S1196" i="1"/>
  <c r="T1196" i="1" s="1"/>
  <c r="S3650" i="1"/>
  <c r="T3650" i="1" s="1"/>
  <c r="S2047" i="1"/>
  <c r="T2047" i="1" s="1"/>
  <c r="S963" i="1"/>
  <c r="T963" i="1" s="1"/>
  <c r="S1523" i="1"/>
  <c r="T1523" i="1" s="1"/>
  <c r="S3549" i="1"/>
  <c r="T3549" i="1" s="1"/>
  <c r="S2056" i="1"/>
  <c r="T2056" i="1" s="1"/>
  <c r="S1478" i="1"/>
  <c r="T1478" i="1" s="1"/>
  <c r="S2282" i="1"/>
  <c r="T2282" i="1" s="1"/>
  <c r="S2038" i="1"/>
  <c r="T2038" i="1" s="1"/>
  <c r="S1217" i="1"/>
  <c r="T1217" i="1" s="1"/>
  <c r="S2708" i="1"/>
  <c r="T2708" i="1" s="1"/>
  <c r="S1198" i="1"/>
  <c r="T1198" i="1" s="1"/>
  <c r="S2604" i="1"/>
  <c r="T2604" i="1" s="1"/>
  <c r="S363" i="1"/>
  <c r="T363" i="1" s="1"/>
  <c r="S1276" i="1"/>
  <c r="T1276" i="1" s="1"/>
  <c r="S368" i="1"/>
  <c r="T368" i="1" s="1"/>
  <c r="S26" i="1"/>
  <c r="T26" i="1" s="1"/>
  <c r="S1199" i="1"/>
  <c r="T1199" i="1" s="1"/>
  <c r="S259" i="1"/>
  <c r="T259" i="1" s="1"/>
  <c r="S2007" i="1"/>
  <c r="T2007" i="1" s="1"/>
  <c r="S406" i="1"/>
  <c r="T406" i="1" s="1"/>
  <c r="S323" i="1"/>
  <c r="T323" i="1" s="1"/>
  <c r="S2332" i="1"/>
  <c r="T2332" i="1" s="1"/>
  <c r="S332" i="1"/>
  <c r="T332" i="1" s="1"/>
  <c r="S1258" i="1"/>
  <c r="T1258" i="1" s="1"/>
  <c r="S695" i="1"/>
  <c r="T695" i="1" s="1"/>
  <c r="S2991" i="1"/>
  <c r="T2991" i="1" s="1"/>
  <c r="S2456" i="1"/>
  <c r="T2456" i="1" s="1"/>
  <c r="S3239" i="1"/>
  <c r="T3239" i="1" s="1"/>
  <c r="S1000" i="1"/>
  <c r="T1000" i="1" s="1"/>
  <c r="S3217" i="1"/>
  <c r="T3217" i="1" s="1"/>
  <c r="S2192" i="1"/>
  <c r="T2192" i="1" s="1"/>
  <c r="S1474" i="1"/>
  <c r="T1474" i="1" s="1"/>
  <c r="S2180" i="1"/>
  <c r="T2180" i="1" s="1"/>
  <c r="S346" i="1"/>
  <c r="T346" i="1" s="1"/>
  <c r="S1371" i="1"/>
  <c r="T1371" i="1" s="1"/>
  <c r="S1955" i="1"/>
  <c r="T1955" i="1" s="1"/>
  <c r="S713" i="1"/>
  <c r="T713" i="1" s="1"/>
  <c r="S2040" i="1"/>
  <c r="T2040" i="1" s="1"/>
  <c r="S1912" i="1"/>
  <c r="T1912" i="1" s="1"/>
  <c r="S1977" i="1"/>
  <c r="T1977" i="1" s="1"/>
  <c r="S1479" i="1"/>
  <c r="T1479" i="1" s="1"/>
  <c r="S2028" i="1"/>
  <c r="T2028" i="1" s="1"/>
  <c r="S1473" i="1"/>
  <c r="T1473" i="1" s="1"/>
  <c r="S724" i="1"/>
  <c r="T724" i="1" s="1"/>
  <c r="S3031" i="1"/>
  <c r="T3031" i="1" s="1"/>
  <c r="S856" i="1"/>
  <c r="T856" i="1" s="1"/>
  <c r="S41" i="1"/>
  <c r="T41" i="1" s="1"/>
  <c r="S2609" i="1"/>
  <c r="T2609" i="1" s="1"/>
  <c r="S2612" i="1"/>
  <c r="T2612" i="1" s="1"/>
  <c r="S656" i="1"/>
  <c r="T656" i="1" s="1"/>
  <c r="S287" i="1"/>
  <c r="T287" i="1" s="1"/>
  <c r="S2241" i="1"/>
  <c r="T2241" i="1" s="1"/>
  <c r="S20" i="1"/>
  <c r="T20" i="1" s="1"/>
  <c r="S3284" i="1"/>
  <c r="T3284" i="1" s="1"/>
  <c r="S2717" i="1"/>
  <c r="T2717" i="1" s="1"/>
  <c r="S3038" i="1"/>
  <c r="T3038" i="1" s="1"/>
  <c r="S252" i="1"/>
  <c r="T252" i="1" s="1"/>
  <c r="S2300" i="1"/>
  <c r="T2300" i="1" s="1"/>
  <c r="S273" i="1"/>
  <c r="T273" i="1" s="1"/>
  <c r="S1536" i="1"/>
  <c r="T1536" i="1" s="1"/>
  <c r="S2733" i="1"/>
  <c r="T2733" i="1" s="1"/>
  <c r="S2019" i="1"/>
  <c r="T2019" i="1" s="1"/>
  <c r="S1114" i="1"/>
  <c r="T1114" i="1" s="1"/>
  <c r="S3427" i="1"/>
  <c r="T3427" i="1" s="1"/>
  <c r="S45" i="1"/>
  <c r="T45" i="1" s="1"/>
  <c r="S1520" i="1"/>
  <c r="T1520" i="1" s="1"/>
  <c r="S985" i="1"/>
  <c r="T985" i="1" s="1"/>
  <c r="S2461" i="1"/>
  <c r="T2461" i="1" s="1"/>
  <c r="S3226" i="1"/>
  <c r="T3226" i="1" s="1"/>
  <c r="S345" i="1"/>
  <c r="T345" i="1" s="1"/>
  <c r="S372" i="1"/>
  <c r="T372" i="1" s="1"/>
  <c r="S1255" i="1"/>
  <c r="T1255" i="1" s="1"/>
  <c r="S2059" i="1"/>
  <c r="T2059" i="1" s="1"/>
  <c r="S413" i="1"/>
  <c r="T413" i="1" s="1"/>
  <c r="S2233" i="1"/>
  <c r="T2233" i="1" s="1"/>
  <c r="S2730" i="1"/>
  <c r="T2730" i="1" s="1"/>
  <c r="S319" i="1"/>
  <c r="T319" i="1" s="1"/>
  <c r="S2444" i="1"/>
  <c r="T2444" i="1" s="1"/>
  <c r="S660" i="1"/>
  <c r="T660" i="1" s="1"/>
  <c r="S152" i="1"/>
  <c r="T152" i="1" s="1"/>
  <c r="S2039" i="1"/>
  <c r="T2039" i="1" s="1"/>
  <c r="S1538" i="1"/>
  <c r="T1538" i="1" s="1"/>
  <c r="S2719" i="1"/>
  <c r="T2719" i="1" s="1"/>
  <c r="S3011" i="1"/>
  <c r="T3011" i="1" s="1"/>
  <c r="S298" i="1"/>
  <c r="T298" i="1" s="1"/>
  <c r="S2722" i="1"/>
  <c r="T2722" i="1" s="1"/>
  <c r="S265" i="1"/>
  <c r="T265" i="1" s="1"/>
  <c r="S338" i="1"/>
  <c r="T338" i="1" s="1"/>
  <c r="S2716" i="1"/>
  <c r="T2716" i="1" s="1"/>
  <c r="S981" i="1"/>
  <c r="T981" i="1" s="1"/>
  <c r="S2081" i="1"/>
  <c r="T2081" i="1" s="1"/>
  <c r="S2270" i="1"/>
  <c r="T2270" i="1" s="1"/>
  <c r="S352" i="1"/>
  <c r="T352" i="1" s="1"/>
  <c r="S2618" i="1"/>
  <c r="T2618" i="1" s="1"/>
  <c r="S34" i="1"/>
  <c r="T34" i="1" s="1"/>
  <c r="S2186" i="1"/>
  <c r="T2186" i="1" s="1"/>
  <c r="S1477" i="1"/>
  <c r="T1477" i="1" s="1"/>
  <c r="S3016" i="1"/>
  <c r="T3016" i="1" s="1"/>
  <c r="S2204" i="1"/>
  <c r="T2204" i="1" s="1"/>
  <c r="S2709" i="1"/>
  <c r="T2709" i="1" s="1"/>
  <c r="S256" i="1"/>
  <c r="T256" i="1" s="1"/>
  <c r="S218" i="1"/>
  <c r="T218" i="1" s="1"/>
  <c r="S1528" i="1"/>
  <c r="T1528" i="1" s="1"/>
  <c r="S2989" i="1"/>
  <c r="T2989" i="1" s="1"/>
  <c r="S3213" i="1"/>
  <c r="T3213" i="1" s="1"/>
  <c r="S1541" i="1"/>
  <c r="T1541" i="1" s="1"/>
  <c r="S3037" i="1"/>
  <c r="T3037" i="1" s="1"/>
  <c r="S1219" i="1"/>
  <c r="T1219" i="1" s="1"/>
  <c r="S324" i="1"/>
  <c r="T324" i="1" s="1"/>
  <c r="S281" i="1"/>
  <c r="T281" i="1" s="1"/>
  <c r="S1516" i="1"/>
  <c r="T1516" i="1" s="1"/>
  <c r="S2334" i="1"/>
  <c r="T2334" i="1" s="1"/>
  <c r="S387" i="1"/>
  <c r="T387" i="1" s="1"/>
  <c r="S2331" i="1"/>
  <c r="T2331" i="1" s="1"/>
  <c r="S645" i="1"/>
  <c r="T645" i="1" s="1"/>
  <c r="S289" i="1"/>
  <c r="T289" i="1" s="1"/>
  <c r="S732" i="1"/>
  <c r="T732" i="1" s="1"/>
  <c r="S295" i="1"/>
  <c r="T295" i="1" s="1"/>
  <c r="S672" i="1"/>
  <c r="T672" i="1" s="1"/>
  <c r="S2070" i="1"/>
  <c r="T2070" i="1" s="1"/>
  <c r="S2080" i="1"/>
  <c r="T2080" i="1" s="1"/>
  <c r="S1659" i="1"/>
  <c r="T1659" i="1" s="1"/>
  <c r="S383" i="1"/>
  <c r="T383" i="1" s="1"/>
  <c r="S359" i="1"/>
  <c r="T359" i="1" s="1"/>
  <c r="S1221" i="1"/>
  <c r="T1221" i="1" s="1"/>
  <c r="S2926" i="1"/>
  <c r="T2926" i="1" s="1"/>
  <c r="S2495" i="1"/>
  <c r="T2495" i="1" s="1"/>
  <c r="S962" i="1"/>
  <c r="T962" i="1" s="1"/>
  <c r="S245" i="1"/>
  <c r="T245" i="1" s="1"/>
  <c r="S1260" i="1"/>
  <c r="T1260" i="1" s="1"/>
  <c r="S2337" i="1"/>
  <c r="T2337" i="1" s="1"/>
  <c r="S2330" i="1"/>
  <c r="T2330" i="1" s="1"/>
  <c r="S302" i="1"/>
  <c r="T302" i="1" s="1"/>
  <c r="S3252" i="1"/>
  <c r="T3252" i="1" s="1"/>
  <c r="S361" i="1"/>
  <c r="T361" i="1" s="1"/>
  <c r="S317" i="1"/>
  <c r="T317" i="1" s="1"/>
  <c r="S1097" i="1"/>
  <c r="T1097" i="1" s="1"/>
  <c r="S653" i="1"/>
  <c r="T653" i="1" s="1"/>
  <c r="S2986" i="1"/>
  <c r="T2986" i="1" s="1"/>
  <c r="S2234" i="1"/>
  <c r="T2234" i="1" s="1"/>
  <c r="S1339" i="1"/>
  <c r="T1339" i="1" s="1"/>
  <c r="S517" i="1"/>
  <c r="T517" i="1" s="1"/>
  <c r="S2254" i="1"/>
  <c r="T2254" i="1" s="1"/>
  <c r="S309" i="1"/>
  <c r="T309" i="1" s="1"/>
  <c r="S3261" i="1"/>
  <c r="T3261" i="1" s="1"/>
  <c r="S1277" i="1"/>
  <c r="T1277" i="1" s="1"/>
  <c r="S2226" i="1"/>
  <c r="T2226" i="1" s="1"/>
  <c r="S1519" i="1"/>
  <c r="T1519" i="1" s="1"/>
  <c r="S1534" i="1"/>
  <c r="T1534" i="1" s="1"/>
  <c r="S1965" i="1"/>
  <c r="T1965" i="1" s="1"/>
  <c r="S686" i="1"/>
  <c r="T686" i="1" s="1"/>
  <c r="S1026" i="1"/>
  <c r="T1026" i="1" s="1"/>
  <c r="S2459" i="1"/>
  <c r="T2459" i="1" s="1"/>
  <c r="S3149" i="1"/>
  <c r="T3149" i="1" s="1"/>
  <c r="S2026" i="1"/>
  <c r="T2026" i="1" s="1"/>
  <c r="S3019" i="1"/>
  <c r="T3019" i="1" s="1"/>
  <c r="S1525" i="1"/>
  <c r="T1525" i="1" s="1"/>
  <c r="S1186" i="1"/>
  <c r="T1186" i="1" s="1"/>
  <c r="S3003" i="1"/>
  <c r="T3003" i="1" s="1"/>
  <c r="S2633" i="1"/>
  <c r="T2633" i="1" s="1"/>
  <c r="S2190" i="1"/>
  <c r="T2190" i="1" s="1"/>
  <c r="S2736" i="1"/>
  <c r="T2736" i="1" s="1"/>
  <c r="S420" i="1"/>
  <c r="T420" i="1" s="1"/>
  <c r="S386" i="1"/>
  <c r="T386" i="1" s="1"/>
  <c r="S1269" i="1"/>
  <c r="T1269" i="1" s="1"/>
  <c r="S29" i="1"/>
  <c r="T29" i="1" s="1"/>
  <c r="S1504" i="1"/>
  <c r="T1504" i="1" s="1"/>
  <c r="S1748" i="1"/>
  <c r="T1748" i="1" s="1"/>
  <c r="S1225" i="1"/>
  <c r="T1225" i="1" s="1"/>
  <c r="S2676" i="1"/>
  <c r="T2676" i="1" s="1"/>
  <c r="S2188" i="1"/>
  <c r="T2188" i="1" s="1"/>
  <c r="S1299" i="1"/>
  <c r="T1299" i="1" s="1"/>
  <c r="S3247" i="1"/>
  <c r="T3247" i="1" s="1"/>
  <c r="S2170" i="1"/>
  <c r="T2170" i="1" s="1"/>
  <c r="S2623" i="1"/>
  <c r="T2623" i="1" s="1"/>
  <c r="S1195" i="1"/>
  <c r="T1195" i="1" s="1"/>
  <c r="S3041" i="1"/>
  <c r="T3041" i="1" s="1"/>
  <c r="S2093" i="1"/>
  <c r="T2093" i="1" s="1"/>
  <c r="S277" i="1"/>
  <c r="T277" i="1" s="1"/>
  <c r="S1511" i="1"/>
  <c r="T1511" i="1" s="1"/>
  <c r="S1539" i="1"/>
  <c r="T1539" i="1" s="1"/>
  <c r="S3231" i="1"/>
  <c r="T3231" i="1" s="1"/>
  <c r="S263" i="1"/>
  <c r="T263" i="1" s="1"/>
  <c r="S311" i="1"/>
  <c r="T311" i="1" s="1"/>
  <c r="S1908" i="1"/>
  <c r="T1908" i="1" s="1"/>
  <c r="S401" i="1"/>
  <c r="T401" i="1" s="1"/>
  <c r="S2664" i="1"/>
  <c r="T2664" i="1" s="1"/>
  <c r="S322" i="1"/>
  <c r="T322" i="1" s="1"/>
  <c r="S1021" i="1"/>
  <c r="T1021" i="1" s="1"/>
  <c r="S1777" i="1"/>
  <c r="T1777" i="1" s="1"/>
  <c r="S2159" i="1"/>
  <c r="T2159" i="1" s="1"/>
  <c r="S2665" i="1"/>
  <c r="T2665" i="1" s="1"/>
  <c r="S2606" i="1"/>
  <c r="T2606" i="1" s="1"/>
  <c r="S313" i="1"/>
  <c r="T313" i="1" s="1"/>
  <c r="S2537" i="1"/>
  <c r="T2537" i="1" s="1"/>
  <c r="S1848" i="1"/>
  <c r="T1848" i="1" s="1"/>
  <c r="S2225" i="1"/>
  <c r="T2225" i="1" s="1"/>
  <c r="S285" i="1"/>
  <c r="T285" i="1" s="1"/>
  <c r="S1006" i="1"/>
  <c r="T1006" i="1" s="1"/>
  <c r="S1510" i="1"/>
  <c r="T1510" i="1" s="1"/>
  <c r="S2229" i="1"/>
  <c r="T2229" i="1" s="1"/>
  <c r="S1271" i="1"/>
  <c r="T1271" i="1" s="1"/>
  <c r="S1218" i="1"/>
  <c r="T1218" i="1" s="1"/>
  <c r="S3255" i="1"/>
  <c r="T3255" i="1" s="1"/>
  <c r="S2540" i="1"/>
  <c r="T2540" i="1" s="1"/>
  <c r="S1353" i="1"/>
  <c r="T1353" i="1" s="1"/>
  <c r="S23" i="1"/>
  <c r="T23" i="1" s="1"/>
  <c r="S299" i="1"/>
  <c r="T299" i="1" s="1"/>
  <c r="S393" i="1"/>
  <c r="T393" i="1" s="1"/>
  <c r="S3238" i="1"/>
  <c r="T3238" i="1" s="1"/>
  <c r="S727" i="1"/>
  <c r="T727" i="1" s="1"/>
  <c r="S1830" i="1"/>
  <c r="T1830" i="1" s="1"/>
  <c r="S61" i="1"/>
  <c r="T61" i="1" s="1"/>
  <c r="S3221" i="1"/>
  <c r="T3221" i="1" s="1"/>
  <c r="S2237" i="1"/>
  <c r="T2237" i="1" s="1"/>
  <c r="S44" i="1"/>
  <c r="T44" i="1" s="1"/>
  <c r="S1002" i="1"/>
  <c r="T1002" i="1" s="1"/>
  <c r="S2160" i="1"/>
  <c r="T2160" i="1" s="1"/>
  <c r="S954" i="1"/>
  <c r="T954" i="1" s="1"/>
  <c r="S1514" i="1"/>
  <c r="T1514" i="1" s="1"/>
  <c r="S2228" i="1"/>
  <c r="T2228" i="1" s="1"/>
  <c r="S682" i="1"/>
  <c r="T682" i="1" s="1"/>
  <c r="S961" i="1"/>
  <c r="T961" i="1" s="1"/>
  <c r="S2249" i="1"/>
  <c r="T2249" i="1" s="1"/>
  <c r="S1964" i="1"/>
  <c r="T1964" i="1" s="1"/>
  <c r="S953" i="1"/>
  <c r="T953" i="1" s="1"/>
  <c r="S1531" i="1"/>
  <c r="T1531" i="1" s="1"/>
  <c r="S416" i="1"/>
  <c r="T416" i="1" s="1"/>
  <c r="S659" i="1"/>
  <c r="T659" i="1" s="1"/>
  <c r="S2246" i="1"/>
  <c r="T2246" i="1" s="1"/>
  <c r="S2261" i="1"/>
  <c r="T2261" i="1" s="1"/>
  <c r="S394" i="1"/>
  <c r="T394" i="1" s="1"/>
  <c r="S2720" i="1"/>
  <c r="T2720" i="1" s="1"/>
  <c r="S1522" i="1"/>
  <c r="T1522" i="1" s="1"/>
  <c r="S1284" i="1"/>
  <c r="T1284" i="1" s="1"/>
  <c r="S1518" i="1"/>
  <c r="T1518" i="1" s="1"/>
  <c r="S2307" i="1"/>
  <c r="T2307" i="1" s="1"/>
  <c r="S3021" i="1"/>
  <c r="T3021" i="1" s="1"/>
  <c r="S2666" i="1"/>
  <c r="T2666" i="1" s="1"/>
  <c r="S258" i="1"/>
  <c r="T258" i="1" s="1"/>
  <c r="S1506" i="1"/>
  <c r="T1506" i="1" s="1"/>
  <c r="S2610" i="1"/>
  <c r="T2610" i="1" s="1"/>
  <c r="S301" i="1"/>
  <c r="T301" i="1" s="1"/>
  <c r="S347" i="1"/>
  <c r="T347" i="1" s="1"/>
  <c r="S315" i="1"/>
  <c r="T315" i="1" s="1"/>
  <c r="S2635" i="1"/>
  <c r="T2635" i="1" s="1"/>
  <c r="S1542" i="1"/>
  <c r="T1542" i="1" s="1"/>
  <c r="S1343" i="1"/>
  <c r="T1343" i="1" s="1"/>
  <c r="S995" i="1"/>
  <c r="T995" i="1" s="1"/>
  <c r="S1854" i="1"/>
  <c r="T1854" i="1" s="1"/>
  <c r="S823" i="1"/>
  <c r="T823" i="1" s="1"/>
  <c r="S3189" i="1"/>
  <c r="T3189" i="1" s="1"/>
  <c r="S381" i="1"/>
  <c r="T381" i="1" s="1"/>
  <c r="S1209" i="1"/>
  <c r="T1209" i="1" s="1"/>
  <c r="S1940" i="1"/>
  <c r="T1940" i="1" s="1"/>
  <c r="S1892" i="1"/>
  <c r="T1892" i="1" s="1"/>
  <c r="S2043" i="1"/>
  <c r="T2043" i="1" s="1"/>
  <c r="S1468" i="1"/>
  <c r="T1468" i="1" s="1"/>
  <c r="S2614" i="1"/>
  <c r="T2614" i="1" s="1"/>
  <c r="S2110" i="1"/>
  <c r="T2110" i="1" s="1"/>
  <c r="S2658" i="1"/>
  <c r="T2658" i="1" s="1"/>
  <c r="S318" i="1"/>
  <c r="T318" i="1" s="1"/>
  <c r="S348" i="1"/>
  <c r="T348" i="1" s="1"/>
  <c r="S957" i="1"/>
  <c r="T957" i="1" s="1"/>
  <c r="S1974" i="1"/>
  <c r="T1974" i="1" s="1"/>
  <c r="S2725" i="1"/>
  <c r="T2725" i="1" s="1"/>
  <c r="S1205" i="1"/>
  <c r="T1205" i="1" s="1"/>
  <c r="S1282" i="1"/>
  <c r="T1282" i="1" s="1"/>
  <c r="S1507" i="1"/>
  <c r="T1507" i="1" s="1"/>
  <c r="S340" i="1"/>
  <c r="T340" i="1" s="1"/>
  <c r="S3045" i="1"/>
  <c r="T3045" i="1" s="1"/>
  <c r="S3404" i="1"/>
  <c r="T3404" i="1" s="1"/>
  <c r="S288" i="1"/>
  <c r="T288" i="1" s="1"/>
  <c r="S3130" i="1"/>
  <c r="T3130" i="1" s="1"/>
  <c r="S2046" i="1"/>
  <c r="T2046" i="1" s="1"/>
  <c r="S1259" i="1"/>
  <c r="T1259" i="1" s="1"/>
  <c r="S1755" i="1"/>
  <c r="T1755" i="1" s="1"/>
  <c r="S1512" i="1"/>
  <c r="T1512" i="1" s="1"/>
  <c r="S242" i="1"/>
  <c r="T242" i="1" s="1"/>
  <c r="S398" i="1"/>
  <c r="T398" i="1" s="1"/>
  <c r="S2198" i="1"/>
  <c r="T2198" i="1" s="1"/>
  <c r="S2668" i="1"/>
  <c r="T2668" i="1" s="1"/>
  <c r="S1279" i="1"/>
  <c r="T1279" i="1" s="1"/>
  <c r="S2259" i="1"/>
  <c r="T2259" i="1" s="1"/>
  <c r="S1306" i="1"/>
  <c r="T1306" i="1" s="1"/>
  <c r="S2620" i="1"/>
  <c r="T2620" i="1" s="1"/>
  <c r="S2997" i="1"/>
  <c r="T2997" i="1" s="1"/>
  <c r="S2184" i="1"/>
  <c r="T2184" i="1" s="1"/>
  <c r="S291" i="1"/>
  <c r="T291" i="1" s="1"/>
  <c r="S3276" i="1"/>
  <c r="T3276" i="1" s="1"/>
  <c r="S536" i="1"/>
  <c r="T536" i="1" s="1"/>
  <c r="S3015" i="1"/>
  <c r="T3015" i="1" s="1"/>
  <c r="S3306" i="1"/>
  <c r="T3306" i="1" s="1"/>
  <c r="S1961" i="1"/>
  <c r="T1961" i="1" s="1"/>
  <c r="S1513" i="1"/>
  <c r="T1513" i="1" s="1"/>
  <c r="S797" i="1"/>
  <c r="T797" i="1" s="1"/>
  <c r="S2318" i="1"/>
  <c r="T2318" i="1" s="1"/>
  <c r="S3781" i="1"/>
  <c r="T3781" i="1" s="1"/>
  <c r="S367" i="1"/>
  <c r="T367" i="1" s="1"/>
  <c r="S1633" i="1"/>
  <c r="T1633" i="1" s="1"/>
  <c r="S1222" i="1"/>
  <c r="T1222" i="1" s="1"/>
  <c r="S3413" i="1"/>
  <c r="T3413" i="1" s="1"/>
  <c r="S1210" i="1"/>
  <c r="T1210" i="1" s="1"/>
  <c r="S1220" i="1"/>
  <c r="T1220" i="1" s="1"/>
  <c r="S3237" i="1"/>
  <c r="T3237" i="1" s="1"/>
  <c r="S3274" i="1"/>
  <c r="T3274" i="1" s="1"/>
  <c r="S303" i="1"/>
  <c r="T303" i="1" s="1"/>
  <c r="S700" i="1"/>
  <c r="T700" i="1" s="1"/>
  <c r="S1295" i="1"/>
  <c r="T1295" i="1" s="1"/>
  <c r="S3340" i="1"/>
  <c r="T3340" i="1" s="1"/>
  <c r="S1856" i="1"/>
  <c r="T1856" i="1" s="1"/>
  <c r="S3269" i="1"/>
  <c r="T3269" i="1" s="1"/>
  <c r="S59" i="1"/>
  <c r="T59" i="1" s="1"/>
  <c r="S1794" i="1"/>
  <c r="T1794" i="1" s="1"/>
  <c r="S248" i="1"/>
  <c r="T248" i="1" s="1"/>
  <c r="S3288" i="1"/>
  <c r="T3288" i="1" s="1"/>
  <c r="S2452" i="1"/>
  <c r="T2452" i="1" s="1"/>
  <c r="S1832" i="1"/>
  <c r="T1832" i="1" s="1"/>
  <c r="S1463" i="1"/>
  <c r="T1463" i="1" s="1"/>
  <c r="S2340" i="1"/>
  <c r="T2340" i="1" s="1"/>
  <c r="S3222" i="1"/>
  <c r="T3222" i="1" s="1"/>
  <c r="S540" i="1"/>
  <c r="T540" i="1" s="1"/>
  <c r="S834" i="1"/>
  <c r="T834" i="1" s="1"/>
  <c r="S3048" i="1"/>
  <c r="T3048" i="1" s="1"/>
  <c r="S2238" i="1"/>
  <c r="T2238" i="1" s="1"/>
  <c r="S244" i="1"/>
  <c r="T244" i="1" s="1"/>
  <c r="S3" i="1"/>
  <c r="T3" i="1" s="1"/>
  <c r="S690" i="1"/>
  <c r="T690" i="1" s="1"/>
  <c r="S1609" i="1"/>
  <c r="T1609" i="1" s="1"/>
  <c r="S3165" i="1"/>
  <c r="T3165" i="1" s="1"/>
  <c r="S792" i="1"/>
  <c r="T792" i="1" s="1"/>
  <c r="S1336" i="1"/>
  <c r="T1336" i="1" s="1"/>
  <c r="S2139" i="1"/>
  <c r="T2139" i="1" s="1"/>
  <c r="S2734" i="1"/>
  <c r="T2734" i="1" s="1"/>
  <c r="S320" i="1"/>
  <c r="T320" i="1" s="1"/>
  <c r="S53" i="1"/>
  <c r="T53" i="1" s="1"/>
  <c r="S2023" i="1"/>
  <c r="T2023" i="1" s="1"/>
  <c r="S971" i="1"/>
  <c r="T971" i="1" s="1"/>
  <c r="S1270" i="1"/>
  <c r="T1270" i="1" s="1"/>
  <c r="S1281" i="1"/>
  <c r="T1281" i="1" s="1"/>
  <c r="S1978" i="1"/>
  <c r="T1978" i="1" s="1"/>
  <c r="S1772" i="1"/>
  <c r="T1772" i="1" s="1"/>
  <c r="S379" i="1"/>
  <c r="T379" i="1" s="1"/>
  <c r="S2231" i="1"/>
  <c r="T2231" i="1" s="1"/>
  <c r="S547" i="1"/>
  <c r="T547" i="1" s="1"/>
  <c r="S2523" i="1"/>
  <c r="T2523" i="1" s="1"/>
  <c r="S1354" i="1"/>
  <c r="T1354" i="1" s="1"/>
  <c r="S2274" i="1"/>
  <c r="T2274" i="1" s="1"/>
  <c r="S2242" i="1"/>
  <c r="T2242" i="1" s="1"/>
  <c r="S1197" i="1"/>
  <c r="T1197" i="1" s="1"/>
  <c r="S1857" i="1"/>
  <c r="T1857" i="1" s="1"/>
  <c r="S415" i="1"/>
  <c r="T415" i="1" s="1"/>
  <c r="S1206" i="1"/>
  <c r="T1206" i="1" s="1"/>
  <c r="S1256" i="1"/>
  <c r="T1256" i="1" s="1"/>
  <c r="S1009" i="1"/>
  <c r="T1009" i="1" s="1"/>
  <c r="S743" i="1"/>
  <c r="T743" i="1" s="1"/>
  <c r="S2339" i="1"/>
  <c r="T2339" i="1" s="1"/>
  <c r="S2201" i="1"/>
  <c r="T2201" i="1" s="1"/>
  <c r="S1187" i="1"/>
  <c r="T1187" i="1" s="1"/>
  <c r="S3256" i="1"/>
  <c r="T3256" i="1" s="1"/>
  <c r="S3046" i="1"/>
  <c r="T3046" i="1" s="1"/>
  <c r="S1967" i="1"/>
  <c r="T1967" i="1" s="1"/>
  <c r="S1207" i="1"/>
  <c r="T1207" i="1" s="1"/>
  <c r="S370" i="1"/>
  <c r="T370" i="1" s="1"/>
  <c r="S269" i="1"/>
  <c r="T269" i="1" s="1"/>
  <c r="S399" i="1"/>
  <c r="T399" i="1" s="1"/>
  <c r="S1311" i="1"/>
  <c r="T1311" i="1" s="1"/>
  <c r="S82" i="1"/>
  <c r="T82" i="1" s="1"/>
  <c r="S615" i="1"/>
  <c r="T615" i="1" s="1"/>
  <c r="S3258" i="1"/>
  <c r="T3258" i="1" s="1"/>
  <c r="S755" i="1"/>
  <c r="T755" i="1" s="1"/>
  <c r="S2805" i="1"/>
  <c r="T2805" i="1" s="1"/>
  <c r="S679" i="1"/>
  <c r="T679" i="1" s="1"/>
  <c r="S3007" i="1"/>
  <c r="T3007" i="1" s="1"/>
  <c r="S3244" i="1"/>
  <c r="T3244" i="1" s="1"/>
  <c r="S310" i="1"/>
  <c r="T310" i="1" s="1"/>
  <c r="S2724" i="1"/>
  <c r="T2724" i="1" s="1"/>
  <c r="S3264" i="1"/>
  <c r="T3264" i="1" s="1"/>
  <c r="S827" i="1"/>
  <c r="T827" i="1" s="1"/>
  <c r="S3730" i="1"/>
  <c r="T3730" i="1" s="1"/>
  <c r="S1315" i="1"/>
  <c r="T1315" i="1" s="1"/>
  <c r="S1403" i="1"/>
  <c r="T1403" i="1" s="1"/>
  <c r="S1751" i="1"/>
  <c r="T1751" i="1" s="1"/>
  <c r="S1845" i="1"/>
  <c r="T1845" i="1" s="1"/>
  <c r="S2044" i="1"/>
  <c r="T2044" i="1" s="1"/>
  <c r="S3679" i="1"/>
  <c r="T3679" i="1" s="1"/>
  <c r="S534" i="1"/>
  <c r="T534" i="1" s="1"/>
  <c r="S3026" i="1"/>
  <c r="T3026" i="1" s="1"/>
  <c r="S3216" i="1"/>
  <c r="T3216" i="1" s="1"/>
  <c r="S3220" i="1"/>
  <c r="T3220" i="1" s="1"/>
  <c r="S1765" i="1"/>
  <c r="T1765" i="1" s="1"/>
  <c r="S3470" i="1"/>
  <c r="T3470" i="1" s="1"/>
  <c r="S362" i="1"/>
  <c r="T362" i="1" s="1"/>
  <c r="S2987" i="1"/>
  <c r="T2987" i="1" s="1"/>
  <c r="S2048" i="1"/>
  <c r="T2048" i="1" s="1"/>
  <c r="S2608" i="1"/>
  <c r="T2608" i="1" s="1"/>
  <c r="S3250" i="1"/>
  <c r="T3250" i="1" s="1"/>
  <c r="S30" i="1"/>
  <c r="T30" i="1" s="1"/>
  <c r="S842" i="1"/>
  <c r="T842" i="1" s="1"/>
  <c r="S18" i="1"/>
  <c r="T18" i="1" s="1"/>
  <c r="S351" i="1"/>
  <c r="T351" i="1" s="1"/>
  <c r="S1515" i="1"/>
  <c r="T1515" i="1" s="1"/>
  <c r="S51" i="1"/>
  <c r="T51" i="1" s="1"/>
  <c r="S364" i="1"/>
  <c r="T364" i="1" s="1"/>
  <c r="S527" i="1"/>
  <c r="T527" i="1" s="1"/>
  <c r="S2718" i="1"/>
  <c r="T2718" i="1" s="1"/>
  <c r="S2279" i="1"/>
  <c r="T2279" i="1" s="1"/>
  <c r="S219" i="1"/>
  <c r="T219" i="1" s="1"/>
  <c r="S1782" i="1"/>
  <c r="T1782" i="1" s="1"/>
  <c r="S3483" i="1"/>
  <c r="T3483" i="1" s="1"/>
  <c r="S673" i="1"/>
  <c r="T673" i="1" s="1"/>
  <c r="S1836" i="1"/>
  <c r="T1836" i="1" s="1"/>
  <c r="S657" i="1"/>
  <c r="T657" i="1" s="1"/>
  <c r="S3318" i="1"/>
  <c r="T3318" i="1" s="1"/>
  <c r="S2014" i="1"/>
  <c r="T2014" i="1" s="1"/>
  <c r="S2230" i="1"/>
  <c r="T2230" i="1" s="1"/>
  <c r="S1030" i="1"/>
  <c r="T1030" i="1" s="1"/>
  <c r="S1001" i="1"/>
  <c r="T1001" i="1" s="1"/>
  <c r="S354" i="1"/>
  <c r="T354" i="1" s="1"/>
  <c r="S1627" i="1"/>
  <c r="T1627" i="1" s="1"/>
  <c r="S54" i="1"/>
  <c r="T54" i="1" s="1"/>
  <c r="S1810" i="1"/>
  <c r="T1810" i="1" s="1"/>
  <c r="S2009" i="1"/>
  <c r="T2009" i="1" s="1"/>
  <c r="S2333" i="1"/>
  <c r="T2333" i="1" s="1"/>
  <c r="S2453" i="1"/>
  <c r="T2453" i="1" s="1"/>
  <c r="S3714" i="1"/>
  <c r="T3714" i="1" s="1"/>
  <c r="S2637" i="1"/>
  <c r="T2637" i="1" s="1"/>
  <c r="S1272" i="1"/>
  <c r="T1272" i="1" s="1"/>
  <c r="S1319" i="1"/>
  <c r="T1319" i="1" s="1"/>
  <c r="S3391" i="1"/>
  <c r="T3391" i="1" s="1"/>
  <c r="S3092" i="1"/>
  <c r="T3092" i="1" s="1"/>
  <c r="S2253" i="1"/>
  <c r="T2253" i="1" s="1"/>
  <c r="S1399" i="1"/>
  <c r="T1399" i="1" s="1"/>
  <c r="S2105" i="1"/>
  <c r="T2105" i="1" s="1"/>
  <c r="S2968" i="1"/>
  <c r="T2968" i="1" s="1"/>
  <c r="S1401" i="1"/>
  <c r="T1401" i="1" s="1"/>
  <c r="S738" i="1"/>
  <c r="T738" i="1" s="1"/>
  <c r="S3211" i="1"/>
  <c r="T3211" i="1" s="1"/>
  <c r="S2257" i="1"/>
  <c r="T2257" i="1" s="1"/>
  <c r="S251" i="1"/>
  <c r="T251" i="1" s="1"/>
  <c r="S1948" i="1"/>
  <c r="T1948" i="1" s="1"/>
  <c r="S402" i="1"/>
  <c r="T402" i="1" s="1"/>
  <c r="S3081" i="1"/>
  <c r="T3081" i="1" s="1"/>
  <c r="S1224" i="1"/>
  <c r="T1224" i="1" s="1"/>
  <c r="S1031" i="1"/>
  <c r="T1031" i="1" s="1"/>
  <c r="S1381" i="1"/>
  <c r="T1381" i="1" s="1"/>
  <c r="S3248" i="1"/>
  <c r="T3248" i="1" s="1"/>
  <c r="S71" i="1"/>
  <c r="T71" i="1" s="1"/>
  <c r="S57" i="1"/>
  <c r="T57" i="1" s="1"/>
  <c r="S1941" i="1"/>
  <c r="T1941" i="1" s="1"/>
  <c r="S2795" i="1"/>
  <c r="T2795" i="1" s="1"/>
  <c r="S3622" i="1"/>
  <c r="T3622" i="1" s="1"/>
  <c r="S2675" i="1"/>
  <c r="T2675" i="1" s="1"/>
  <c r="S2723" i="1"/>
  <c r="T2723" i="1" s="1"/>
  <c r="S1646" i="1"/>
  <c r="T1646" i="1" s="1"/>
  <c r="S1797" i="1"/>
  <c r="T1797" i="1" s="1"/>
  <c r="S2202" i="1"/>
  <c r="T2202" i="1" s="1"/>
  <c r="S674" i="1"/>
  <c r="T674" i="1" s="1"/>
  <c r="S397" i="1"/>
  <c r="T397" i="1" s="1"/>
  <c r="S2266" i="1"/>
  <c r="T2266" i="1" s="1"/>
  <c r="S2451" i="1"/>
  <c r="T2451" i="1" s="1"/>
  <c r="S3968" i="1"/>
  <c r="T3968" i="1" s="1"/>
  <c r="S1033" i="1"/>
  <c r="T1033" i="1" s="1"/>
  <c r="S2616" i="1"/>
  <c r="T2616" i="1" s="1"/>
  <c r="S2232" i="1"/>
  <c r="T2232" i="1" s="1"/>
  <c r="S2965" i="1"/>
  <c r="T2965" i="1" s="1"/>
  <c r="S2449" i="1"/>
  <c r="T2449" i="1" s="1"/>
  <c r="S658" i="1"/>
  <c r="T658" i="1" s="1"/>
  <c r="S736" i="1"/>
  <c r="T736" i="1" s="1"/>
  <c r="S262" i="1"/>
  <c r="T262" i="1" s="1"/>
  <c r="S1632" i="1"/>
  <c r="T1632" i="1" s="1"/>
  <c r="S2820" i="1"/>
  <c r="T2820" i="1" s="1"/>
  <c r="S751" i="1"/>
  <c r="T751" i="1" s="1"/>
  <c r="S1893" i="1"/>
  <c r="T1893" i="1" s="1"/>
  <c r="S3436" i="1"/>
  <c r="T3436" i="1" s="1"/>
  <c r="S1023" i="1"/>
  <c r="T1023" i="1" s="1"/>
  <c r="S331" i="1"/>
  <c r="T331" i="1" s="1"/>
  <c r="S419" i="1"/>
  <c r="T419" i="1" s="1"/>
  <c r="S1375" i="1"/>
  <c r="T1375" i="1" s="1"/>
  <c r="S3509" i="1"/>
  <c r="T3509" i="1" s="1"/>
  <c r="S2298" i="1"/>
  <c r="T2298" i="1" s="1"/>
  <c r="S2053" i="1"/>
  <c r="T2053" i="1" s="1"/>
  <c r="S1618" i="1"/>
  <c r="T1618" i="1" s="1"/>
  <c r="S5" i="1"/>
  <c r="T5" i="1" s="1"/>
  <c r="S2999" i="1"/>
  <c r="T2999" i="1" s="1"/>
  <c r="S1935" i="1"/>
  <c r="T1935" i="1" s="1"/>
  <c r="S3465" i="1"/>
  <c r="T3465" i="1" s="1"/>
  <c r="S369" i="1"/>
  <c r="T369" i="1" s="1"/>
  <c r="S350" i="1"/>
  <c r="T350" i="1" s="1"/>
  <c r="S3175" i="1"/>
  <c r="T3175" i="1" s="1"/>
  <c r="S3360" i="1"/>
  <c r="T3360" i="1" s="1"/>
  <c r="S60" i="1"/>
  <c r="T60" i="1" s="1"/>
  <c r="S1753" i="1"/>
  <c r="T1753" i="1" s="1"/>
  <c r="S3768" i="1"/>
  <c r="T3768" i="1" s="1"/>
  <c r="S1395" i="1"/>
  <c r="T1395" i="1" s="1"/>
  <c r="S3716" i="1"/>
  <c r="T3716" i="1" s="1"/>
  <c r="S1351" i="1"/>
  <c r="T1351" i="1" s="1"/>
  <c r="S1619" i="1"/>
  <c r="T1619" i="1" s="1"/>
  <c r="S2480" i="1"/>
  <c r="T2480" i="1" s="1"/>
  <c r="S2474" i="1"/>
  <c r="T2474" i="1" s="1"/>
  <c r="S3300" i="1"/>
  <c r="T3300" i="1" s="1"/>
  <c r="S3526" i="1"/>
  <c r="T3526" i="1" s="1"/>
  <c r="S798" i="1"/>
  <c r="T798" i="1" s="1"/>
  <c r="S3577" i="1"/>
  <c r="T3577" i="1" s="1"/>
  <c r="S336" i="1"/>
  <c r="T336" i="1" s="1"/>
  <c r="S3423" i="1"/>
  <c r="T3423" i="1" s="1"/>
  <c r="S56" i="1"/>
  <c r="T56" i="1" s="1"/>
  <c r="S2932" i="1"/>
  <c r="T2932" i="1" s="1"/>
  <c r="S3024" i="1"/>
  <c r="T3024" i="1" s="1"/>
  <c r="S529" i="1"/>
  <c r="T529" i="1" s="1"/>
  <c r="S1676" i="1"/>
  <c r="T1676" i="1" s="1"/>
  <c r="S1752" i="1"/>
  <c r="T1752" i="1" s="1"/>
  <c r="S1280" i="1"/>
  <c r="T1280" i="1" s="1"/>
  <c r="S3155" i="1"/>
  <c r="T3155" i="1" s="1"/>
  <c r="S3457" i="1"/>
  <c r="T3457" i="1" s="1"/>
  <c r="S304" i="1"/>
  <c r="T304" i="1" s="1"/>
  <c r="S2057" i="1"/>
  <c r="T2057" i="1" s="1"/>
  <c r="S1693" i="1"/>
  <c r="T1693" i="1" s="1"/>
  <c r="S3402" i="1"/>
  <c r="T3402" i="1" s="1"/>
  <c r="S3408" i="1"/>
  <c r="T3408" i="1" s="1"/>
  <c r="S2813" i="1"/>
  <c r="T2813" i="1" s="1"/>
  <c r="S3290" i="1"/>
  <c r="T3290" i="1" s="1"/>
  <c r="S2541" i="1"/>
  <c r="T2541" i="1" s="1"/>
  <c r="S1838" i="1"/>
  <c r="T1838" i="1" s="1"/>
  <c r="S723" i="1"/>
  <c r="T723" i="1" s="1"/>
  <c r="S1635" i="1"/>
  <c r="T1635" i="1" s="1"/>
  <c r="S2992" i="1"/>
  <c r="T2992" i="1" s="1"/>
  <c r="S1139" i="1"/>
  <c r="T1139" i="1" s="1"/>
  <c r="S2738" i="1"/>
  <c r="T2738" i="1" s="1"/>
  <c r="S3243" i="1"/>
  <c r="T3243" i="1" s="1"/>
  <c r="S307" i="1"/>
  <c r="T307" i="1" s="1"/>
  <c r="S1470" i="1"/>
  <c r="T1470" i="1" s="1"/>
  <c r="S1191" i="1"/>
  <c r="T1191" i="1" s="1"/>
  <c r="S1268" i="1"/>
  <c r="T1268" i="1" s="1"/>
  <c r="S2830" i="1"/>
  <c r="T2830" i="1" s="1"/>
  <c r="S3435" i="1"/>
  <c r="T3435" i="1" s="1"/>
  <c r="S741" i="1"/>
  <c r="T741" i="1" s="1"/>
  <c r="S1368" i="1"/>
  <c r="T1368" i="1" s="1"/>
  <c r="S1785" i="1"/>
  <c r="T1785" i="1" s="1"/>
  <c r="S1802" i="1"/>
  <c r="T1802" i="1" s="1"/>
  <c r="S1749" i="1"/>
  <c r="T1749" i="1" s="1"/>
  <c r="S3157" i="1"/>
  <c r="T3157" i="1" s="1"/>
  <c r="S1819" i="1"/>
  <c r="T1819" i="1" s="1"/>
  <c r="S1756" i="1"/>
  <c r="T1756" i="1" s="1"/>
  <c r="S400" i="1"/>
  <c r="T400" i="1" s="1"/>
  <c r="S2313" i="1"/>
  <c r="T2313" i="1" s="1"/>
  <c r="S1378" i="1"/>
  <c r="T1378" i="1" s="1"/>
  <c r="S1521" i="1"/>
  <c r="T1521" i="1" s="1"/>
  <c r="S2245" i="1"/>
  <c r="T2245" i="1" s="1"/>
  <c r="S254" i="1"/>
  <c r="T254" i="1" s="1"/>
  <c r="S1897" i="1"/>
  <c r="T1897" i="1" s="1"/>
  <c r="S2092" i="1"/>
  <c r="T2092" i="1" s="1"/>
  <c r="S3043" i="1"/>
  <c r="T3043" i="1" s="1"/>
  <c r="S1852" i="1"/>
  <c r="T1852" i="1" s="1"/>
  <c r="S1617" i="1"/>
  <c r="T1617" i="1" s="1"/>
  <c r="S3362" i="1"/>
  <c r="T3362" i="1" s="1"/>
  <c r="S1200" i="1"/>
  <c r="T1200" i="1" s="1"/>
  <c r="S1189" i="1"/>
  <c r="T1189" i="1" s="1"/>
  <c r="S9" i="1"/>
  <c r="T9" i="1" s="1"/>
  <c r="S365" i="1"/>
  <c r="T365" i="1" s="1"/>
  <c r="S2031" i="1"/>
  <c r="T2031" i="1" s="1"/>
  <c r="S2255" i="1"/>
  <c r="T2255" i="1" s="1"/>
  <c r="S314" i="1"/>
  <c r="T314" i="1" s="1"/>
  <c r="S710" i="1"/>
  <c r="T710" i="1" s="1"/>
  <c r="S1387" i="1"/>
  <c r="T1387" i="1" s="1"/>
  <c r="S681" i="1"/>
  <c r="T681" i="1" s="1"/>
  <c r="S221" i="1"/>
  <c r="T221" i="1" s="1"/>
  <c r="S2185" i="1"/>
  <c r="T2185" i="1" s="1"/>
  <c r="S2315" i="1"/>
  <c r="T2315" i="1" s="1"/>
  <c r="S2993" i="1"/>
  <c r="T2993" i="1" s="1"/>
  <c r="S48" i="1"/>
  <c r="T48" i="1" s="1"/>
  <c r="S2975" i="1"/>
  <c r="T2975" i="1" s="1"/>
  <c r="S1938" i="1"/>
  <c r="T1938" i="1" s="1"/>
  <c r="S337" i="1"/>
  <c r="T337" i="1" s="1"/>
  <c r="S1686" i="1"/>
  <c r="T1686" i="1" s="1"/>
  <c r="S3633" i="1"/>
  <c r="T3633" i="1" s="1"/>
  <c r="S3018" i="1"/>
  <c r="T3018" i="1" s="1"/>
  <c r="S1655" i="1"/>
  <c r="T1655" i="1" s="1"/>
  <c r="S3304" i="1"/>
  <c r="T3304" i="1" s="1"/>
  <c r="S2265" i="1"/>
  <c r="T2265" i="1" s="1"/>
  <c r="S2447" i="1"/>
  <c r="T2447" i="1" s="1"/>
  <c r="S326" i="1"/>
  <c r="T326" i="1" s="1"/>
  <c r="S1015" i="1"/>
  <c r="T1015" i="1" s="1"/>
  <c r="S3008" i="1"/>
  <c r="T3008" i="1" s="1"/>
  <c r="S2692" i="1"/>
  <c r="T2692" i="1" s="1"/>
  <c r="S58" i="1"/>
  <c r="T58" i="1" s="1"/>
  <c r="S2462" i="1"/>
  <c r="T2462" i="1" s="1"/>
  <c r="S257" i="1"/>
  <c r="T257" i="1" s="1"/>
  <c r="S1045" i="1"/>
  <c r="T1045" i="1" s="1"/>
  <c r="S3778" i="1"/>
  <c r="T3778" i="1" s="1"/>
  <c r="S38" i="1"/>
  <c r="T38" i="1" s="1"/>
  <c r="S8" i="1"/>
  <c r="T8" i="1" s="1"/>
  <c r="S3066" i="1"/>
  <c r="T3066" i="1" s="1"/>
  <c r="S1530" i="1"/>
  <c r="T1530" i="1" s="1"/>
  <c r="S796" i="1"/>
  <c r="T796" i="1" s="1"/>
  <c r="S3030" i="1"/>
  <c r="T3030" i="1" s="1"/>
  <c r="S2448" i="1"/>
  <c r="T2448" i="1" s="1"/>
  <c r="S808" i="1"/>
  <c r="T808" i="1" s="1"/>
  <c r="S1384" i="1"/>
  <c r="T1384" i="1" s="1"/>
  <c r="S3341" i="1"/>
  <c r="T3341" i="1" s="1"/>
  <c r="S3050" i="1"/>
  <c r="T3050" i="1" s="1"/>
  <c r="S487" i="1"/>
  <c r="T487" i="1" s="1"/>
  <c r="S1944" i="1"/>
  <c r="T1944" i="1" s="1"/>
  <c r="S2235" i="1"/>
  <c r="T2235" i="1" s="1"/>
  <c r="S2535" i="1"/>
  <c r="T2535" i="1" s="1"/>
  <c r="S1762" i="1"/>
  <c r="T1762" i="1" s="1"/>
  <c r="S2598" i="1"/>
  <c r="T2598" i="1" s="1"/>
  <c r="S3171" i="1"/>
  <c r="T3171" i="1" s="1"/>
  <c r="S2941" i="1"/>
  <c r="T2941" i="1" s="1"/>
  <c r="S3245" i="1"/>
  <c r="T3245" i="1" s="1"/>
  <c r="S2799" i="1"/>
  <c r="T2799" i="1" s="1"/>
  <c r="S1664" i="1"/>
  <c r="T1664" i="1" s="1"/>
  <c r="S1670" i="1"/>
  <c r="T1670" i="1" s="1"/>
  <c r="S3588" i="1"/>
  <c r="T3588" i="1" s="1"/>
  <c r="S1807" i="1"/>
  <c r="T1807" i="1" s="1"/>
  <c r="S1436" i="1"/>
  <c r="T1436" i="1" s="1"/>
  <c r="S2262" i="1"/>
  <c r="T2262" i="1" s="1"/>
  <c r="S2931" i="1"/>
  <c r="T2931" i="1" s="1"/>
  <c r="S1466" i="1"/>
  <c r="T1466" i="1" s="1"/>
  <c r="S1264" i="1"/>
  <c r="T1264" i="1" s="1"/>
  <c r="S2017" i="1"/>
  <c r="T2017" i="1" s="1"/>
  <c r="S3271" i="1"/>
  <c r="T3271" i="1" s="1"/>
  <c r="S3664" i="1"/>
  <c r="T3664" i="1" s="1"/>
  <c r="S3328" i="1"/>
  <c r="T3328" i="1" s="1"/>
  <c r="S2223" i="1"/>
  <c r="T2223" i="1" s="1"/>
  <c r="S2501" i="1"/>
  <c r="T2501" i="1" s="1"/>
  <c r="S1663" i="1"/>
  <c r="T1663" i="1" s="1"/>
  <c r="S1628" i="1"/>
  <c r="T1628" i="1" s="1"/>
  <c r="S2443" i="1"/>
  <c r="T2443" i="1" s="1"/>
  <c r="S3379" i="1"/>
  <c r="T3379" i="1" s="1"/>
  <c r="S1608" i="1"/>
  <c r="T1608" i="1" s="1"/>
  <c r="S1066" i="1"/>
  <c r="T1066" i="1" s="1"/>
  <c r="S2129" i="1"/>
  <c r="T2129" i="1" s="1"/>
  <c r="S2122" i="1"/>
  <c r="T2122" i="1" s="1"/>
  <c r="S2243" i="1"/>
  <c r="T2243" i="1" s="1"/>
  <c r="S818" i="1"/>
  <c r="T818" i="1" s="1"/>
  <c r="S1829" i="1"/>
  <c r="T1829" i="1" s="1"/>
  <c r="S421" i="1"/>
  <c r="T421" i="1" s="1"/>
  <c r="S2527" i="1"/>
  <c r="T2527" i="1" s="1"/>
  <c r="S845" i="1"/>
  <c r="T845" i="1" s="1"/>
  <c r="S2977" i="1"/>
  <c r="T2977" i="1" s="1"/>
  <c r="S1188" i="1"/>
  <c r="T1188" i="1" s="1"/>
  <c r="S3378" i="1"/>
  <c r="T3378" i="1" s="1"/>
  <c r="S375" i="1"/>
  <c r="T375" i="1" s="1"/>
  <c r="S1747" i="1"/>
  <c r="T1747" i="1" s="1"/>
  <c r="S3767" i="1"/>
  <c r="T3767" i="1" s="1"/>
  <c r="S1660" i="1"/>
  <c r="T1660" i="1" s="1"/>
  <c r="S730" i="1"/>
  <c r="T730" i="1" s="1"/>
  <c r="S3109" i="1"/>
  <c r="T3109" i="1" s="1"/>
  <c r="S3156" i="1"/>
  <c r="T3156" i="1" s="1"/>
  <c r="S3268" i="1"/>
  <c r="T3268" i="1" s="1"/>
  <c r="S306" i="1"/>
  <c r="T306" i="1" s="1"/>
  <c r="S1332" i="1"/>
  <c r="T1332" i="1" s="1"/>
  <c r="S3365" i="1"/>
  <c r="T3365" i="1" s="1"/>
  <c r="S376" i="1"/>
  <c r="T376" i="1" s="1"/>
  <c r="S896" i="1"/>
  <c r="T896" i="1" s="1"/>
  <c r="S2731" i="1"/>
  <c r="T2731" i="1" s="1"/>
  <c r="S3536" i="1"/>
  <c r="T3536" i="1" s="1"/>
  <c r="S2263" i="1"/>
  <c r="T2263" i="1" s="1"/>
  <c r="S1307" i="1"/>
  <c r="T1307" i="1" s="1"/>
  <c r="S793" i="1"/>
  <c r="T793" i="1" s="1"/>
  <c r="S2463" i="1"/>
  <c r="T2463" i="1" s="1"/>
  <c r="S482" i="1"/>
  <c r="T482" i="1" s="1"/>
  <c r="S1283" i="1"/>
  <c r="T1283" i="1" s="1"/>
  <c r="S1029" i="1"/>
  <c r="T1029" i="1" s="1"/>
  <c r="S366" i="1"/>
  <c r="T366" i="1" s="1"/>
  <c r="S358" i="1"/>
  <c r="T358" i="1" s="1"/>
  <c r="S109" i="1"/>
  <c r="T109" i="1" s="1"/>
  <c r="S3295" i="1"/>
  <c r="T3295" i="1" s="1"/>
  <c r="S104" i="1"/>
  <c r="T104" i="1" s="1"/>
  <c r="S134" i="1"/>
  <c r="T134" i="1" s="1"/>
  <c r="S1273" i="1"/>
  <c r="T1273" i="1" s="1"/>
  <c r="S2526" i="1"/>
  <c r="T2526" i="1" s="1"/>
  <c r="S3173" i="1"/>
  <c r="T3173" i="1" s="1"/>
  <c r="S3004" i="1"/>
  <c r="T3004" i="1" s="1"/>
  <c r="S2615" i="1"/>
  <c r="T2615" i="1" s="1"/>
  <c r="S1363" i="1"/>
  <c r="T1363" i="1" s="1"/>
  <c r="S3027" i="1"/>
  <c r="T3027" i="1" s="1"/>
  <c r="S3146" i="1"/>
  <c r="T3146" i="1" s="1"/>
  <c r="S485" i="1"/>
  <c r="T485" i="1" s="1"/>
  <c r="S67" i="1"/>
  <c r="T67" i="1" s="1"/>
  <c r="S1658" i="1"/>
  <c r="T1658" i="1" s="1"/>
  <c r="S1367" i="1"/>
  <c r="T1367" i="1" s="1"/>
  <c r="S2250" i="1"/>
  <c r="T2250" i="1" s="1"/>
  <c r="S2859" i="1"/>
  <c r="T2859" i="1" s="1"/>
  <c r="S1373" i="1"/>
  <c r="T1373" i="1" s="1"/>
  <c r="S2042" i="1"/>
  <c r="T2042" i="1" s="1"/>
  <c r="S1767" i="1"/>
  <c r="T1767" i="1" s="1"/>
  <c r="S63" i="1"/>
  <c r="T63" i="1" s="1"/>
  <c r="S2087" i="1"/>
  <c r="T2087" i="1" s="1"/>
  <c r="S2740" i="1"/>
  <c r="T2740" i="1" s="1"/>
  <c r="S726" i="1"/>
  <c r="T726" i="1" s="1"/>
  <c r="S3260" i="1"/>
  <c r="T3260" i="1" s="1"/>
  <c r="S1079" i="1"/>
  <c r="T1079" i="1" s="1"/>
  <c r="S2115" i="1"/>
  <c r="T2115" i="1" s="1"/>
  <c r="S2737" i="1"/>
  <c r="T2737" i="1" s="1"/>
  <c r="S2726" i="1"/>
  <c r="T2726" i="1" s="1"/>
  <c r="S2296" i="1"/>
  <c r="T2296" i="1" s="1"/>
  <c r="S2714" i="1"/>
  <c r="T2714" i="1" s="1"/>
  <c r="S3614" i="1"/>
  <c r="T3614" i="1" s="1"/>
  <c r="S1348" i="1"/>
  <c r="T1348" i="1" s="1"/>
  <c r="S836" i="1"/>
  <c r="T836" i="1" s="1"/>
  <c r="S1540" i="1"/>
  <c r="T1540" i="1" s="1"/>
  <c r="S3073" i="1"/>
  <c r="T3073" i="1" s="1"/>
  <c r="S3230" i="1"/>
  <c r="T3230" i="1" s="1"/>
  <c r="S371" i="1"/>
  <c r="T371" i="1" s="1"/>
  <c r="S788" i="1"/>
  <c r="T788" i="1" s="1"/>
  <c r="S2786" i="1"/>
  <c r="T2786" i="1" s="1"/>
  <c r="S3184" i="1"/>
  <c r="T3184" i="1" s="1"/>
  <c r="S2305" i="1"/>
  <c r="T2305" i="1" s="1"/>
  <c r="S115" i="1"/>
  <c r="T115" i="1" s="1"/>
  <c r="S3022" i="1"/>
  <c r="T3022" i="1" s="1"/>
  <c r="S1624" i="1"/>
  <c r="T1624" i="1" s="1"/>
  <c r="S3529" i="1"/>
  <c r="T3529" i="1" s="1"/>
  <c r="S2045" i="1"/>
  <c r="T2045" i="1" s="1"/>
  <c r="S749" i="1"/>
  <c r="T749" i="1" s="1"/>
  <c r="S1028" i="1"/>
  <c r="T1028" i="1" s="1"/>
  <c r="S515" i="1"/>
  <c r="T515" i="1" s="1"/>
  <c r="S974" i="1"/>
  <c r="T974" i="1" s="1"/>
  <c r="S91" i="1"/>
  <c r="T91" i="1" s="1"/>
  <c r="S2214" i="1"/>
  <c r="T2214" i="1" s="1"/>
  <c r="S1377" i="1"/>
  <c r="T1377" i="1" s="1"/>
  <c r="S1032" i="1"/>
  <c r="T1032" i="1" s="1"/>
  <c r="S3191" i="1"/>
  <c r="T3191" i="1" s="1"/>
  <c r="S1799" i="1"/>
  <c r="T1799" i="1" s="1"/>
  <c r="S1390" i="1"/>
  <c r="T1390" i="1" s="1"/>
  <c r="S249" i="1"/>
  <c r="T249" i="1" s="1"/>
  <c r="S1679" i="1"/>
  <c r="T1679" i="1" s="1"/>
  <c r="S444" i="1"/>
  <c r="T444" i="1" s="1"/>
  <c r="S3064" i="1"/>
  <c r="T3064" i="1" s="1"/>
  <c r="S2303" i="1"/>
  <c r="T2303" i="1" s="1"/>
  <c r="S946" i="1"/>
  <c r="T946" i="1" s="1"/>
  <c r="S3788" i="1"/>
  <c r="T3788" i="1" s="1"/>
  <c r="S325" i="1"/>
  <c r="T325" i="1" s="1"/>
  <c r="S1215" i="1"/>
  <c r="T1215" i="1" s="1"/>
  <c r="S3111" i="1"/>
  <c r="T3111" i="1" s="1"/>
  <c r="S283" i="1"/>
  <c r="T283" i="1" s="1"/>
  <c r="S3281" i="1"/>
  <c r="T3281" i="1" s="1"/>
  <c r="S989" i="1"/>
  <c r="T989" i="1" s="1"/>
  <c r="S2549" i="1"/>
  <c r="T2549" i="1" s="1"/>
  <c r="S1011" i="1"/>
  <c r="T1011" i="1" s="1"/>
  <c r="S2552" i="1"/>
  <c r="T2552" i="1" s="1"/>
  <c r="S473" i="1"/>
  <c r="T473" i="1" s="1"/>
  <c r="S2721" i="1"/>
  <c r="T2721" i="1" s="1"/>
  <c r="S1746" i="1"/>
  <c r="T1746" i="1" s="1"/>
  <c r="S956" i="1"/>
  <c r="T956" i="1" s="1"/>
  <c r="S1899" i="1"/>
  <c r="T1899" i="1" s="1"/>
  <c r="S3312" i="1"/>
  <c r="T3312" i="1" s="1"/>
  <c r="S1036" i="1"/>
  <c r="T1036" i="1" s="1"/>
  <c r="S2532" i="1"/>
  <c r="T2532" i="1" s="1"/>
  <c r="S341" i="1"/>
  <c r="T341" i="1" s="1"/>
  <c r="S1398" i="1"/>
  <c r="T1398" i="1" s="1"/>
  <c r="S2311" i="1"/>
  <c r="T2311" i="1" s="1"/>
  <c r="S88" i="1"/>
  <c r="T88" i="1" s="1"/>
  <c r="S2631" i="1"/>
  <c r="T2631" i="1" s="1"/>
  <c r="S1090" i="1"/>
  <c r="T1090" i="1" s="1"/>
  <c r="S1568" i="1"/>
  <c r="T1568" i="1" s="1"/>
  <c r="S2286" i="1"/>
  <c r="T2286" i="1" s="1"/>
  <c r="S1211" i="1"/>
  <c r="T1211" i="1" s="1"/>
  <c r="S2972" i="1"/>
  <c r="T2972" i="1" s="1"/>
  <c r="S390" i="1"/>
  <c r="T390" i="1" s="1"/>
  <c r="S4091" i="1"/>
  <c r="T4091" i="1" s="1"/>
  <c r="S2178" i="1"/>
  <c r="T2178" i="1" s="1"/>
  <c r="S733" i="1"/>
  <c r="T733" i="1" s="1"/>
  <c r="S2809" i="1"/>
  <c r="T2809" i="1" s="1"/>
  <c r="S3104" i="1"/>
  <c r="T3104" i="1" s="1"/>
  <c r="S2531" i="1"/>
  <c r="T2531" i="1" s="1"/>
  <c r="S276" i="1"/>
  <c r="T276" i="1" s="1"/>
  <c r="S1645" i="1"/>
  <c r="T1645" i="1" s="1"/>
  <c r="S1631" i="1"/>
  <c r="T1631" i="1" s="1"/>
  <c r="S1358" i="1"/>
  <c r="T1358" i="1" s="1"/>
  <c r="S3426" i="1"/>
  <c r="T3426" i="1" s="1"/>
  <c r="S1526" i="1"/>
  <c r="T1526" i="1" s="1"/>
  <c r="S3241" i="1"/>
  <c r="T3241" i="1" s="1"/>
  <c r="S852" i="1"/>
  <c r="T852" i="1" s="1"/>
  <c r="S1936" i="1"/>
  <c r="T1936" i="1" s="1"/>
  <c r="S3576" i="1"/>
  <c r="T3576" i="1" s="1"/>
  <c r="S1203" i="1"/>
  <c r="T1203" i="1" s="1"/>
  <c r="S4035" i="1"/>
  <c r="T4035" i="1" s="1"/>
  <c r="S1320" i="1"/>
  <c r="T1320" i="1" s="1"/>
  <c r="S739" i="1"/>
  <c r="T739" i="1" s="1"/>
  <c r="S703" i="1"/>
  <c r="T703" i="1" s="1"/>
  <c r="S2550" i="1"/>
  <c r="T2550" i="1" s="1"/>
  <c r="S1253" i="1"/>
  <c r="T1253" i="1" s="1"/>
  <c r="S835" i="1"/>
  <c r="T835" i="1" s="1"/>
  <c r="S3344" i="1"/>
  <c r="T3344" i="1" s="1"/>
  <c r="S410" i="1"/>
  <c r="T410" i="1" s="1"/>
  <c r="S804" i="1"/>
  <c r="T804" i="1" s="1"/>
  <c r="S3283" i="1"/>
  <c r="T3283" i="1" s="1"/>
  <c r="S2094" i="1"/>
  <c r="T2094" i="1" s="1"/>
  <c r="S1257" i="1"/>
  <c r="T1257" i="1" s="1"/>
  <c r="S2699" i="1"/>
  <c r="T2699" i="1" s="1"/>
  <c r="S1623" i="1"/>
  <c r="T1623" i="1" s="1"/>
  <c r="S16" i="1"/>
  <c r="T16" i="1" s="1"/>
  <c r="S2320" i="1"/>
  <c r="T2320" i="1" s="1"/>
  <c r="S2306" i="1"/>
  <c r="T2306" i="1" s="1"/>
  <c r="S1607" i="1"/>
  <c r="T1607" i="1" s="1"/>
  <c r="S1860" i="1"/>
  <c r="T1860" i="1" s="1"/>
  <c r="S2191" i="1"/>
  <c r="T2191" i="1" s="1"/>
  <c r="S525" i="1"/>
  <c r="T525" i="1" s="1"/>
  <c r="S1202" i="1"/>
  <c r="T1202" i="1" s="1"/>
  <c r="S3752" i="1"/>
  <c r="T3752" i="1" s="1"/>
  <c r="S13" i="1"/>
  <c r="T13" i="1" s="1"/>
  <c r="S1745" i="1"/>
  <c r="T1745" i="1" s="1"/>
  <c r="S2100" i="1"/>
  <c r="T2100" i="1" s="1"/>
  <c r="S847" i="1"/>
  <c r="T847" i="1" s="1"/>
  <c r="S1323" i="1"/>
  <c r="T1323" i="1" s="1"/>
  <c r="S3215" i="1"/>
  <c r="T3215" i="1" s="1"/>
  <c r="S293" i="1"/>
  <c r="T293" i="1" s="1"/>
  <c r="S3386" i="1"/>
  <c r="T3386" i="1" s="1"/>
  <c r="S47" i="1"/>
  <c r="T47" i="1" s="1"/>
  <c r="S264" i="1"/>
  <c r="T264" i="1" s="1"/>
  <c r="S2498" i="1"/>
  <c r="T2498" i="1" s="1"/>
  <c r="S2824" i="1"/>
  <c r="T2824" i="1" s="1"/>
  <c r="S3334" i="1"/>
  <c r="T3334" i="1" s="1"/>
  <c r="S1350" i="1"/>
  <c r="T1350" i="1" s="1"/>
  <c r="S3235" i="1"/>
  <c r="T3235" i="1" s="1"/>
  <c r="S2065" i="1"/>
  <c r="T2065" i="1" s="1"/>
  <c r="S266" i="1"/>
  <c r="T266" i="1" s="1"/>
  <c r="S2251" i="1"/>
  <c r="T2251" i="1" s="1"/>
  <c r="S278" i="1"/>
  <c r="T278" i="1" s="1"/>
  <c r="S1816" i="1"/>
  <c r="T1816" i="1" s="1"/>
  <c r="S2655" i="1"/>
  <c r="T2655" i="1" s="1"/>
  <c r="S1182" i="1"/>
  <c r="T1182" i="1" s="1"/>
  <c r="S1034" i="1"/>
  <c r="T1034" i="1" s="1"/>
  <c r="S3091" i="1"/>
  <c r="T3091" i="1" s="1"/>
  <c r="S3555" i="1"/>
  <c r="T3555" i="1" s="1"/>
  <c r="S2801" i="1"/>
  <c r="T2801" i="1" s="1"/>
  <c r="S841" i="1"/>
  <c r="T841" i="1" s="1"/>
  <c r="S846" i="1"/>
  <c r="T846" i="1" s="1"/>
  <c r="S3657" i="1"/>
  <c r="T3657" i="1" s="1"/>
  <c r="S1759" i="1"/>
  <c r="T1759" i="1" s="1"/>
  <c r="S3251" i="1"/>
  <c r="T3251" i="1" s="1"/>
  <c r="S1309" i="1"/>
  <c r="T1309" i="1" s="1"/>
  <c r="S3458" i="1"/>
  <c r="T3458" i="1" s="1"/>
  <c r="S1369" i="1"/>
  <c r="T1369" i="1" s="1"/>
  <c r="S3160" i="1"/>
  <c r="T3160" i="1" s="1"/>
  <c r="S2969" i="1"/>
  <c r="T2969" i="1" s="1"/>
  <c r="S924" i="1"/>
  <c r="T924" i="1" s="1"/>
  <c r="S3363" i="1"/>
  <c r="T3363" i="1" s="1"/>
  <c r="S3556" i="1"/>
  <c r="T3556" i="1" s="1"/>
  <c r="S1346" i="1"/>
  <c r="T1346" i="1" s="1"/>
  <c r="S2814" i="1"/>
  <c r="T2814" i="1" s="1"/>
  <c r="S382" i="1"/>
  <c r="T382" i="1" s="1"/>
  <c r="S1758" i="1"/>
  <c r="T1758" i="1" s="1"/>
  <c r="S120" i="1"/>
  <c r="T120" i="1" s="1"/>
  <c r="S2166" i="1"/>
  <c r="T2166" i="1" s="1"/>
  <c r="S3491" i="1"/>
  <c r="T3491" i="1" s="1"/>
  <c r="S321" i="1"/>
  <c r="T321" i="1" s="1"/>
  <c r="S3544" i="1"/>
  <c r="T3544" i="1" s="1"/>
  <c r="S2659" i="1"/>
  <c r="T2659" i="1" s="1"/>
  <c r="S1934" i="1"/>
  <c r="T1934" i="1" s="1"/>
  <c r="S3287" i="1"/>
  <c r="T3287" i="1" s="1"/>
  <c r="S3158" i="1"/>
  <c r="T3158" i="1" s="1"/>
  <c r="S15" i="1"/>
  <c r="T15" i="1" s="1"/>
  <c r="S754" i="1"/>
  <c r="T754" i="1" s="1"/>
  <c r="S828" i="1"/>
  <c r="T828" i="1" s="1"/>
  <c r="S647" i="1"/>
  <c r="T647" i="1" s="1"/>
  <c r="S270" i="1"/>
  <c r="T270" i="1" s="1"/>
  <c r="S2409" i="1"/>
  <c r="T2409" i="1" s="1"/>
  <c r="S267" i="1"/>
  <c r="T267" i="1" s="1"/>
  <c r="S1647" i="1"/>
  <c r="T1647" i="1" s="1"/>
  <c r="S1370" i="1"/>
  <c r="T1370" i="1" s="1"/>
  <c r="S2197" i="1"/>
  <c r="T2197" i="1" s="1"/>
  <c r="S3700" i="1"/>
  <c r="T3700" i="1" s="1"/>
  <c r="S3350" i="1"/>
  <c r="T3350" i="1" s="1"/>
  <c r="S3774" i="1"/>
  <c r="T3774" i="1" s="1"/>
  <c r="S2275" i="1"/>
  <c r="T2275" i="1" s="1"/>
  <c r="S2460" i="1"/>
  <c r="T2460" i="1" s="1"/>
  <c r="S3299" i="1"/>
  <c r="T3299" i="1" s="1"/>
  <c r="S3824" i="1"/>
  <c r="T3824" i="1" s="1"/>
  <c r="S806" i="1"/>
  <c r="T806" i="1" s="1"/>
  <c r="S2240" i="1"/>
  <c r="T2240" i="1" s="1"/>
  <c r="S2963" i="1"/>
  <c r="T2963" i="1" s="1"/>
  <c r="S3177" i="1"/>
  <c r="T3177" i="1" s="1"/>
  <c r="S725" i="1"/>
  <c r="T725" i="1" s="1"/>
  <c r="S1389" i="1"/>
  <c r="T1389" i="1" s="1"/>
  <c r="S3262" i="1"/>
  <c r="T3262" i="1" s="1"/>
  <c r="S329" i="1"/>
  <c r="T329" i="1" s="1"/>
  <c r="S1806" i="1"/>
  <c r="T1806" i="1" s="1"/>
  <c r="S729" i="1"/>
  <c r="T729" i="1" s="1"/>
  <c r="S1612" i="1"/>
  <c r="T1612" i="1" s="1"/>
  <c r="S2322" i="1"/>
  <c r="T2322" i="1" s="1"/>
  <c r="S1433" i="1"/>
  <c r="T1433" i="1" s="1"/>
  <c r="S3279" i="1"/>
  <c r="T3279" i="1" s="1"/>
  <c r="S1784" i="1"/>
  <c r="T1784" i="1" s="1"/>
  <c r="S2280" i="1"/>
  <c r="T2280" i="1" s="1"/>
  <c r="S113" i="1"/>
  <c r="T113" i="1" s="1"/>
  <c r="S3775" i="1"/>
  <c r="T3775" i="1" s="1"/>
  <c r="S2289" i="1"/>
  <c r="T2289" i="1" s="1"/>
  <c r="S2063" i="1"/>
  <c r="T2063" i="1" s="1"/>
  <c r="S1805" i="1"/>
  <c r="T1805" i="1" s="1"/>
  <c r="S275" i="1"/>
  <c r="T275" i="1" s="1"/>
  <c r="S49" i="1"/>
  <c r="T49" i="1" s="1"/>
  <c r="S3799" i="1"/>
  <c r="T3799" i="1" s="1"/>
  <c r="S3354" i="1"/>
  <c r="T3354" i="1" s="1"/>
  <c r="S3336" i="1"/>
  <c r="T3336" i="1" s="1"/>
  <c r="S35" i="1"/>
  <c r="T35" i="1" s="1"/>
  <c r="S2182" i="1"/>
  <c r="T2182" i="1" s="1"/>
  <c r="S3485" i="1"/>
  <c r="T3485" i="1" s="1"/>
  <c r="S1383" i="1"/>
  <c r="T1383" i="1" s="1"/>
  <c r="S3497" i="1"/>
  <c r="T3497" i="1" s="1"/>
  <c r="S2175" i="1"/>
  <c r="T2175" i="1" s="1"/>
  <c r="S1761" i="1"/>
  <c r="T1761" i="1" s="1"/>
  <c r="S3113" i="1"/>
  <c r="T3113" i="1" s="1"/>
  <c r="S274" i="1"/>
  <c r="T274" i="1" s="1"/>
  <c r="S1887" i="1"/>
  <c r="T1887" i="1" s="1"/>
  <c r="S3047" i="1"/>
  <c r="T3047" i="1" s="1"/>
  <c r="S1274" i="1"/>
  <c r="T1274" i="1" s="1"/>
  <c r="S1537" i="1"/>
  <c r="T1537" i="1" s="1"/>
  <c r="S3438" i="1"/>
  <c r="T3438" i="1" s="1"/>
  <c r="S3658" i="1"/>
  <c r="T3658" i="1" s="1"/>
  <c r="S3687" i="1"/>
  <c r="T3687" i="1" s="1"/>
  <c r="S3827" i="1"/>
  <c r="T3827" i="1" s="1"/>
  <c r="S405" i="1"/>
  <c r="T405" i="1" s="1"/>
  <c r="S3442" i="1"/>
  <c r="T3442" i="1" s="1"/>
  <c r="S94" i="1"/>
  <c r="T94" i="1" s="1"/>
  <c r="S396" i="1"/>
  <c r="T396" i="1" s="1"/>
  <c r="S3278" i="1"/>
  <c r="T3278" i="1" s="1"/>
  <c r="S3148" i="1"/>
  <c r="T3148" i="1" s="1"/>
  <c r="S2821" i="1"/>
  <c r="T2821" i="1" s="1"/>
  <c r="S1649" i="1"/>
  <c r="T1649" i="1" s="1"/>
  <c r="S2116" i="1"/>
  <c r="T2116" i="1" s="1"/>
  <c r="S2787" i="1"/>
  <c r="T2787" i="1" s="1"/>
  <c r="S2653" i="1"/>
  <c r="T2653" i="1" s="1"/>
  <c r="S523" i="1"/>
  <c r="T523" i="1" s="1"/>
  <c r="S731" i="1"/>
  <c r="T731" i="1" s="1"/>
  <c r="S3333" i="1"/>
  <c r="T3333" i="1" s="1"/>
  <c r="S1251" i="1"/>
  <c r="T1251" i="1" s="1"/>
  <c r="S3023" i="1"/>
  <c r="T3023" i="1" s="1"/>
  <c r="S3219" i="1"/>
  <c r="T3219" i="1" s="1"/>
  <c r="S1702" i="1"/>
  <c r="T1702" i="1" s="1"/>
  <c r="S1352" i="1"/>
  <c r="T1352" i="1" s="1"/>
  <c r="S114" i="1"/>
  <c r="T114" i="1" s="1"/>
  <c r="S1003" i="1"/>
  <c r="T1003" i="1" s="1"/>
  <c r="S3371" i="1"/>
  <c r="T3371" i="1" s="1"/>
  <c r="S247" i="1"/>
  <c r="T247" i="1" s="1"/>
  <c r="S3750" i="1"/>
  <c r="T3750" i="1" s="1"/>
  <c r="S3210" i="1"/>
  <c r="T3210" i="1" s="1"/>
  <c r="S3755" i="1"/>
  <c r="T3755" i="1" s="1"/>
  <c r="S2983" i="1"/>
  <c r="T2983" i="1" s="1"/>
  <c r="S2663" i="1"/>
  <c r="T2663" i="1" s="1"/>
  <c r="S1616" i="1"/>
  <c r="T1616" i="1" s="1"/>
  <c r="S3466" i="1"/>
  <c r="T3466" i="1" s="1"/>
  <c r="S746" i="1"/>
  <c r="T746" i="1" s="1"/>
  <c r="S522" i="1"/>
  <c r="T522" i="1" s="1"/>
  <c r="S2984" i="1"/>
  <c r="T2984" i="1" s="1"/>
  <c r="S2976" i="1"/>
  <c r="T2976" i="1" s="1"/>
  <c r="S3591" i="1"/>
  <c r="T3591" i="1" s="1"/>
  <c r="S761" i="1"/>
  <c r="T761" i="1" s="1"/>
  <c r="S2264" i="1"/>
  <c r="T2264" i="1" s="1"/>
  <c r="S3164" i="1"/>
  <c r="T3164" i="1" s="1"/>
  <c r="S2107" i="1"/>
  <c r="T2107" i="1" s="1"/>
  <c r="S2082" i="1"/>
  <c r="T2082" i="1" s="1"/>
  <c r="S2800" i="1"/>
  <c r="T2800" i="1" s="1"/>
  <c r="S2981" i="1"/>
  <c r="T2981" i="1" s="1"/>
  <c r="S843" i="1"/>
  <c r="T843" i="1" s="1"/>
  <c r="S1038" i="1"/>
  <c r="T1038" i="1" s="1"/>
  <c r="S3353" i="1"/>
  <c r="T3353" i="1" s="1"/>
  <c r="S2164" i="1"/>
  <c r="T2164" i="1" s="1"/>
  <c r="S1068" i="1"/>
  <c r="T1068" i="1" s="1"/>
  <c r="S2055" i="1"/>
  <c r="T2055" i="1" s="1"/>
  <c r="S3762" i="1"/>
  <c r="T3762" i="1" s="1"/>
  <c r="S3214" i="1"/>
  <c r="T3214" i="1" s="1"/>
  <c r="S838" i="1"/>
  <c r="T838" i="1" s="1"/>
  <c r="S2534" i="1"/>
  <c r="T2534" i="1" s="1"/>
  <c r="S2546" i="1"/>
  <c r="T2546" i="1" s="1"/>
  <c r="S3723" i="1"/>
  <c r="T3723" i="1" s="1"/>
  <c r="S2966" i="1"/>
  <c r="T2966" i="1" s="1"/>
  <c r="S108" i="1"/>
  <c r="T108" i="1" s="1"/>
  <c r="S3571" i="1"/>
  <c r="T3571" i="1" s="1"/>
  <c r="S3337" i="1"/>
  <c r="T3337" i="1" s="1"/>
  <c r="S3689" i="1"/>
  <c r="T3689" i="1" s="1"/>
  <c r="S669" i="1"/>
  <c r="T669" i="1" s="1"/>
  <c r="S3592" i="1"/>
  <c r="T3592" i="1" s="1"/>
  <c r="S801" i="1"/>
  <c r="T801" i="1" s="1"/>
  <c r="S2476" i="1"/>
  <c r="T2476" i="1" s="1"/>
  <c r="S102" i="1"/>
  <c r="T102" i="1" s="1"/>
  <c r="S296" i="1"/>
  <c r="T296" i="1" s="1"/>
  <c r="S2524" i="1"/>
  <c r="T2524" i="1" s="1"/>
  <c r="S3765" i="1"/>
  <c r="T3765" i="1" s="1"/>
  <c r="S3830" i="1"/>
  <c r="T3830" i="1" s="1"/>
  <c r="S1037" i="1"/>
  <c r="T1037" i="1" s="1"/>
  <c r="S1337" i="1"/>
  <c r="T1337" i="1" s="1"/>
  <c r="S1911" i="1"/>
  <c r="T1911" i="1" s="1"/>
  <c r="S3783" i="1"/>
  <c r="T3783" i="1" s="1"/>
  <c r="S1326" i="1"/>
  <c r="T1326" i="1" s="1"/>
  <c r="S478" i="1"/>
  <c r="T478" i="1" s="1"/>
  <c r="S3475" i="1"/>
  <c r="T3475" i="1" s="1"/>
  <c r="S2213" i="1"/>
  <c r="T2213" i="1" s="1"/>
  <c r="S481" i="1"/>
  <c r="T481" i="1" s="1"/>
  <c r="S2278" i="1"/>
  <c r="T2278" i="1" s="1"/>
  <c r="S1787" i="1"/>
  <c r="T1787" i="1" s="1"/>
  <c r="S1400" i="1"/>
  <c r="T1400" i="1" s="1"/>
  <c r="S1254" i="1"/>
  <c r="T1254" i="1" s="1"/>
  <c r="S2268" i="1"/>
  <c r="T2268" i="1" s="1"/>
  <c r="S292" i="1"/>
  <c r="T292" i="1" s="1"/>
  <c r="S851" i="1"/>
  <c r="T851" i="1" s="1"/>
  <c r="S3181" i="1"/>
  <c r="T3181" i="1" s="1"/>
  <c r="S3418" i="1"/>
  <c r="T3418" i="1" s="1"/>
  <c r="S1025" i="1"/>
  <c r="T1025" i="1" s="1"/>
  <c r="S140" i="1"/>
  <c r="T140" i="1" s="1"/>
  <c r="S3014" i="1"/>
  <c r="T3014" i="1" s="1"/>
  <c r="S2491" i="1"/>
  <c r="T2491" i="1" s="1"/>
  <c r="S1385" i="1"/>
  <c r="T1385" i="1" s="1"/>
  <c r="S996" i="1"/>
  <c r="T996" i="1" s="1"/>
  <c r="S1873" i="1"/>
  <c r="T1873" i="1" s="1"/>
  <c r="S1638" i="1"/>
  <c r="T1638" i="1" s="1"/>
  <c r="S3488" i="1"/>
  <c r="T3488" i="1" s="1"/>
  <c r="S62" i="1"/>
  <c r="T62" i="1" s="1"/>
  <c r="S64" i="1"/>
  <c r="T64" i="1" s="1"/>
  <c r="S2455" i="1"/>
  <c r="T2455" i="1" s="1"/>
  <c r="S923" i="1"/>
  <c r="T923" i="1" s="1"/>
  <c r="S3115" i="1"/>
  <c r="T3115" i="1" s="1"/>
  <c r="S704" i="1"/>
  <c r="T704" i="1" s="1"/>
  <c r="S3186" i="1"/>
  <c r="T3186" i="1" s="1"/>
  <c r="S3725" i="1"/>
  <c r="T3725" i="1" s="1"/>
  <c r="S3829" i="1"/>
  <c r="T3829" i="1" s="1"/>
  <c r="S3162" i="1"/>
  <c r="T3162" i="1" s="1"/>
  <c r="S2147" i="1"/>
  <c r="T2147" i="1" s="1"/>
  <c r="S3346" i="1"/>
  <c r="T3346" i="1" s="1"/>
  <c r="S1305" i="1"/>
  <c r="T1305" i="1" s="1"/>
  <c r="S752" i="1"/>
  <c r="T752" i="1" s="1"/>
  <c r="S3758" i="1"/>
  <c r="T3758" i="1" s="1"/>
  <c r="S3525" i="1"/>
  <c r="T3525" i="1" s="1"/>
  <c r="S3675" i="1"/>
  <c r="T3675" i="1" s="1"/>
  <c r="S1654" i="1"/>
  <c r="T1654" i="1" s="1"/>
  <c r="S1527" i="1"/>
  <c r="T1527" i="1" s="1"/>
  <c r="S119" i="1"/>
  <c r="T119" i="1" s="1"/>
  <c r="S2528" i="1"/>
  <c r="T2528" i="1" s="1"/>
  <c r="S2533" i="1"/>
  <c r="T2533" i="1" s="1"/>
  <c r="S2483" i="1"/>
  <c r="T2483" i="1" s="1"/>
  <c r="S2810" i="1"/>
  <c r="T2810" i="1" s="1"/>
  <c r="S2499" i="1"/>
  <c r="T2499" i="1" s="1"/>
  <c r="S810" i="1"/>
  <c r="T810" i="1" s="1"/>
  <c r="S3676" i="1"/>
  <c r="T3676" i="1" s="1"/>
  <c r="S185" i="1"/>
  <c r="T185" i="1" s="1"/>
  <c r="S2212" i="1"/>
  <c r="T2212" i="1" s="1"/>
  <c r="S3468" i="1"/>
  <c r="T3468" i="1" s="1"/>
  <c r="S3400" i="1"/>
  <c r="T3400" i="1" s="1"/>
  <c r="S3267" i="1"/>
  <c r="T3267" i="1" s="1"/>
  <c r="S3761" i="1"/>
  <c r="T3761" i="1" s="1"/>
  <c r="S3726" i="1"/>
  <c r="T3726" i="1" s="1"/>
  <c r="S3317" i="1"/>
  <c r="T3317" i="1" s="1"/>
  <c r="S3035" i="1"/>
  <c r="T3035" i="1" s="1"/>
  <c r="S253" i="1"/>
  <c r="T253" i="1" s="1"/>
  <c r="S7" i="1"/>
  <c r="T7" i="1" s="1"/>
  <c r="S2619" i="1"/>
  <c r="T2619" i="1" s="1"/>
  <c r="S2068" i="1"/>
  <c r="T2068" i="1" s="1"/>
  <c r="S1293" i="1"/>
  <c r="T1293" i="1" s="1"/>
  <c r="S628" i="1"/>
  <c r="T628" i="1" s="1"/>
  <c r="S1386" i="1"/>
  <c r="T1386" i="1" s="1"/>
  <c r="S1464" i="1"/>
  <c r="T1464" i="1" s="1"/>
  <c r="S1301" i="1"/>
  <c r="T1301" i="1" s="1"/>
  <c r="S2293" i="1"/>
  <c r="T2293" i="1" s="1"/>
  <c r="S469" i="1"/>
  <c r="T469" i="1" s="1"/>
  <c r="S1669" i="1"/>
  <c r="T1669" i="1" s="1"/>
  <c r="S2667" i="1"/>
  <c r="T2667" i="1" s="1"/>
  <c r="S2060" i="1"/>
  <c r="T2060" i="1" s="1"/>
  <c r="S3770" i="1"/>
  <c r="T3770" i="1" s="1"/>
  <c r="S1922" i="1"/>
  <c r="T1922" i="1" s="1"/>
  <c r="S3275" i="1"/>
  <c r="T3275" i="1" s="1"/>
  <c r="S2530" i="1"/>
  <c r="T2530" i="1" s="1"/>
  <c r="S817" i="1"/>
  <c r="T817" i="1" s="1"/>
  <c r="S3310" i="1"/>
  <c r="T3310" i="1" s="1"/>
  <c r="S1249" i="1"/>
  <c r="T1249" i="1" s="1"/>
  <c r="S2111" i="1"/>
  <c r="T2111" i="1" s="1"/>
  <c r="S3361" i="1"/>
  <c r="T3361" i="1" s="1"/>
  <c r="S2818" i="1"/>
  <c r="T2818" i="1" s="1"/>
  <c r="S2173" i="1"/>
  <c r="T2173" i="1" s="1"/>
  <c r="S3020" i="1"/>
  <c r="T3020" i="1" s="1"/>
  <c r="S2741" i="1"/>
  <c r="T2741" i="1" s="1"/>
  <c r="S2096" i="1"/>
  <c r="T2096" i="1" s="1"/>
  <c r="S3504" i="1"/>
  <c r="T3504" i="1" s="1"/>
  <c r="S809" i="1"/>
  <c r="T809" i="1" s="1"/>
  <c r="S1798" i="1"/>
  <c r="T1798" i="1" s="1"/>
  <c r="S861" i="1"/>
  <c r="T861" i="1" s="1"/>
  <c r="S1667" i="1"/>
  <c r="T1667" i="1" s="1"/>
  <c r="S2486" i="1"/>
  <c r="T2486" i="1" s="1"/>
  <c r="S3684" i="1"/>
  <c r="T3684" i="1" s="1"/>
  <c r="S3795" i="1"/>
  <c r="T3795" i="1" s="1"/>
  <c r="S1267" i="1"/>
  <c r="T1267" i="1" s="1"/>
  <c r="S1890" i="1"/>
  <c r="T1890" i="1" s="1"/>
  <c r="S811" i="1"/>
  <c r="T811" i="1" s="1"/>
  <c r="S3484" i="1"/>
  <c r="T3484" i="1" s="1"/>
  <c r="S3342" i="1"/>
  <c r="T3342" i="1" s="1"/>
  <c r="S1275" i="1"/>
  <c r="T1275" i="1" s="1"/>
  <c r="S3223" i="1"/>
  <c r="T3223" i="1" s="1"/>
  <c r="S1533" i="1"/>
  <c r="T1533" i="1" s="1"/>
  <c r="S2323" i="1"/>
  <c r="T2323" i="1" s="1"/>
  <c r="S305" i="1"/>
  <c r="T305" i="1" s="1"/>
  <c r="S2176" i="1"/>
  <c r="T2176" i="1" s="1"/>
  <c r="S1405" i="1"/>
  <c r="T1405" i="1" s="1"/>
  <c r="S1593" i="1"/>
  <c r="T1593" i="1" s="1"/>
  <c r="S3383" i="1"/>
  <c r="T3383" i="1" s="1"/>
  <c r="S2529" i="1"/>
  <c r="T2529" i="1" s="1"/>
  <c r="S3302" i="1"/>
  <c r="T3302" i="1" s="1"/>
  <c r="S3307" i="1"/>
  <c r="T3307" i="1" s="1"/>
  <c r="S2336" i="1"/>
  <c r="T2336" i="1" s="1"/>
  <c r="S3628" i="1"/>
  <c r="T3628" i="1" s="1"/>
  <c r="S1380" i="1"/>
  <c r="T1380" i="1" s="1"/>
  <c r="S4001" i="1"/>
  <c r="T4001" i="1" s="1"/>
  <c r="S1634" i="1"/>
  <c r="T1634" i="1" s="1"/>
  <c r="S2940" i="1"/>
  <c r="T2940" i="1" s="1"/>
  <c r="S3428" i="1"/>
  <c r="T3428" i="1" s="1"/>
  <c r="S32" i="1"/>
  <c r="T32" i="1" s="1"/>
  <c r="S1302" i="1"/>
  <c r="T1302" i="1" s="1"/>
  <c r="S3587" i="1"/>
  <c r="T3587" i="1" s="1"/>
  <c r="S1505" i="1"/>
  <c r="T1505" i="1" s="1"/>
  <c r="S77" i="1"/>
  <c r="T77" i="1" s="1"/>
  <c r="S3159" i="1"/>
  <c r="T3159" i="1" s="1"/>
  <c r="S1630" i="1"/>
  <c r="T1630" i="1" s="1"/>
  <c r="S3420" i="1"/>
  <c r="T3420" i="1" s="1"/>
  <c r="S3719" i="1"/>
  <c r="T3719" i="1" s="1"/>
  <c r="S2088" i="1"/>
  <c r="T2088" i="1" s="1"/>
  <c r="S1668" i="1"/>
  <c r="T1668" i="1" s="1"/>
  <c r="S800" i="1"/>
  <c r="T800" i="1" s="1"/>
  <c r="S1290" i="1"/>
  <c r="T1290" i="1" s="1"/>
  <c r="S3236" i="1"/>
  <c r="T3236" i="1" s="1"/>
  <c r="S2083" i="1"/>
  <c r="T2083" i="1" s="1"/>
  <c r="S3697" i="1"/>
  <c r="T3697" i="1" s="1"/>
  <c r="S3303" i="1"/>
  <c r="T3303" i="1" s="1"/>
  <c r="S3604" i="1"/>
  <c r="T3604" i="1" s="1"/>
  <c r="S84" i="1"/>
  <c r="T84" i="1" s="1"/>
  <c r="S3494" i="1"/>
  <c r="T3494" i="1" s="1"/>
  <c r="S533" i="1"/>
  <c r="T533" i="1" s="1"/>
  <c r="S3051" i="1"/>
  <c r="T3051" i="1" s="1"/>
  <c r="S3519" i="1"/>
  <c r="T3519" i="1" s="1"/>
  <c r="S1781" i="1"/>
  <c r="T1781" i="1" s="1"/>
  <c r="S246" i="1"/>
  <c r="T246" i="1" s="1"/>
  <c r="S118" i="1"/>
  <c r="T118" i="1" s="1"/>
  <c r="S747" i="1"/>
  <c r="T747" i="1" s="1"/>
  <c r="S2101" i="1"/>
  <c r="T2101" i="1" s="1"/>
  <c r="S1861" i="1"/>
  <c r="T1861" i="1" s="1"/>
  <c r="S2713" i="1"/>
  <c r="T2713" i="1" s="1"/>
  <c r="S2304" i="1"/>
  <c r="T2304" i="1" s="1"/>
  <c r="S1397" i="1"/>
  <c r="T1397" i="1" s="1"/>
  <c r="S2548" i="1"/>
  <c r="T2548" i="1" s="1"/>
  <c r="S3608" i="1"/>
  <c r="T3608" i="1" s="1"/>
  <c r="S2547" i="1"/>
  <c r="T2547" i="1" s="1"/>
  <c r="S3866" i="1"/>
  <c r="T3866" i="1" s="1"/>
  <c r="S538" i="1"/>
  <c r="T538" i="1" s="1"/>
  <c r="S2841" i="1"/>
  <c r="T2841" i="1" s="1"/>
  <c r="S3685" i="1"/>
  <c r="T3685" i="1" s="1"/>
  <c r="S3858" i="1"/>
  <c r="T3858" i="1" s="1"/>
  <c r="S1529" i="1"/>
  <c r="T1529" i="1" s="1"/>
  <c r="S316" i="1"/>
  <c r="T316" i="1" s="1"/>
  <c r="S1651" i="1"/>
  <c r="T1651" i="1" s="1"/>
  <c r="S526" i="1"/>
  <c r="T526" i="1" s="1"/>
  <c r="S1292" i="1"/>
  <c r="T1292" i="1" s="1"/>
  <c r="S3759" i="1"/>
  <c r="T3759" i="1" s="1"/>
  <c r="S1250" i="1"/>
  <c r="T1250" i="1" s="1"/>
  <c r="S2030" i="1"/>
  <c r="T2030" i="1" s="1"/>
  <c r="S553" i="1"/>
  <c r="T553" i="1" s="1"/>
  <c r="S2553" i="1"/>
  <c r="T2553" i="1" s="1"/>
  <c r="S3212" i="1"/>
  <c r="T3212" i="1" s="1"/>
  <c r="S3696" i="1"/>
  <c r="T3696" i="1" s="1"/>
  <c r="S1262" i="1"/>
  <c r="T1262" i="1" s="1"/>
  <c r="S2928" i="1"/>
  <c r="T2928" i="1" s="1"/>
  <c r="S2543" i="1"/>
  <c r="T2543" i="1" s="1"/>
  <c r="S2308" i="1"/>
  <c r="T2308" i="1" s="1"/>
  <c r="S343" i="1"/>
  <c r="T343" i="1" s="1"/>
  <c r="S3498" i="1"/>
  <c r="T3498" i="1" s="1"/>
  <c r="S3376" i="1"/>
  <c r="T3376" i="1" s="1"/>
  <c r="S2970" i="1"/>
  <c r="T2970" i="1" s="1"/>
  <c r="S31" i="1"/>
  <c r="T31" i="1" s="1"/>
  <c r="S110" i="1"/>
  <c r="T110" i="1" s="1"/>
  <c r="S2907" i="1"/>
  <c r="T2907" i="1" s="1"/>
  <c r="S2556" i="1"/>
  <c r="T2556" i="1" s="1"/>
  <c r="S854" i="1"/>
  <c r="T854" i="1" s="1"/>
  <c r="S532" i="1"/>
  <c r="T532" i="1" s="1"/>
  <c r="S3335" i="1"/>
  <c r="T3335" i="1" s="1"/>
  <c r="S3823" i="1"/>
  <c r="T3823" i="1" s="1"/>
  <c r="S3352" i="1"/>
  <c r="T3352" i="1" s="1"/>
  <c r="S2287" i="1"/>
  <c r="T2287" i="1" s="1"/>
  <c r="S356" i="1"/>
  <c r="T356" i="1" s="1"/>
  <c r="S3490" i="1"/>
  <c r="T3490" i="1" s="1"/>
  <c r="S90" i="1"/>
  <c r="T90" i="1" s="1"/>
  <c r="S93" i="1"/>
  <c r="T93" i="1" s="1"/>
  <c r="S778" i="1"/>
  <c r="T778" i="1" s="1"/>
  <c r="S3717" i="1"/>
  <c r="T3717" i="1" s="1"/>
  <c r="S824" i="1"/>
  <c r="T824" i="1" s="1"/>
  <c r="S2815" i="1"/>
  <c r="T2815" i="1" s="1"/>
  <c r="S969" i="1"/>
  <c r="T969" i="1" s="1"/>
  <c r="S753" i="1"/>
  <c r="T753" i="1" s="1"/>
  <c r="S689" i="1"/>
  <c r="T689" i="1" s="1"/>
  <c r="S3691" i="1"/>
  <c r="T3691" i="1" s="1"/>
  <c r="S2222" i="1"/>
  <c r="T2222" i="1" s="1"/>
  <c r="S3152" i="1"/>
  <c r="T3152" i="1" s="1"/>
  <c r="S2937" i="1"/>
  <c r="T2937" i="1" s="1"/>
  <c r="S3673" i="1"/>
  <c r="T3673" i="1" s="1"/>
  <c r="S2850" i="1"/>
  <c r="T2850" i="1" s="1"/>
  <c r="S3384" i="1"/>
  <c r="T3384" i="1" s="1"/>
  <c r="S3153" i="1"/>
  <c r="T3153" i="1" s="1"/>
  <c r="S272" i="1"/>
  <c r="T272" i="1" s="1"/>
  <c r="S3017" i="1"/>
  <c r="T3017" i="1" s="1"/>
  <c r="S3389" i="1"/>
  <c r="T3389" i="1" s="1"/>
  <c r="S10" i="1"/>
  <c r="T10" i="1" s="1"/>
  <c r="S103" i="1"/>
  <c r="T103" i="1" s="1"/>
  <c r="S833" i="1"/>
  <c r="T833" i="1" s="1"/>
  <c r="S1681" i="1"/>
  <c r="T1681" i="1" s="1"/>
  <c r="S651" i="1"/>
  <c r="T651" i="1" s="1"/>
  <c r="S3301" i="1"/>
  <c r="T3301" i="1" s="1"/>
  <c r="S3169" i="1"/>
  <c r="T3169" i="1" s="1"/>
  <c r="S3562" i="1"/>
  <c r="T3562" i="1" s="1"/>
  <c r="S2167" i="1"/>
  <c r="T2167" i="1" s="1"/>
  <c r="S2602" i="1"/>
  <c r="T2602" i="1" s="1"/>
  <c r="S2090" i="1"/>
  <c r="T2090" i="1" s="1"/>
  <c r="S3586" i="1"/>
  <c r="T3586" i="1" s="1"/>
  <c r="S1678" i="1"/>
  <c r="T1678" i="1" s="1"/>
  <c r="S1883" i="1"/>
  <c r="T1883" i="1" s="1"/>
  <c r="S3722" i="1"/>
  <c r="T3722" i="1" s="1"/>
  <c r="S2704" i="1"/>
  <c r="T2704" i="1" s="1"/>
  <c r="S524" i="1"/>
  <c r="T524" i="1" s="1"/>
  <c r="S1926" i="1"/>
  <c r="T1926" i="1" s="1"/>
  <c r="S1606" i="1"/>
  <c r="T1606" i="1" s="1"/>
  <c r="S1333" i="1"/>
  <c r="T1333" i="1" s="1"/>
  <c r="S2679" i="1"/>
  <c r="T2679" i="1" s="1"/>
  <c r="S1570" i="1"/>
  <c r="T1570" i="1" s="1"/>
  <c r="S1076" i="1"/>
  <c r="T1076" i="1" s="1"/>
  <c r="S2979" i="1"/>
  <c r="T2979" i="1" s="1"/>
  <c r="S4041" i="1"/>
  <c r="T4041" i="1" s="1"/>
  <c r="S100" i="1"/>
  <c r="T100" i="1" s="1"/>
  <c r="S3613" i="1"/>
  <c r="T3613" i="1" s="1"/>
  <c r="S121" i="1"/>
  <c r="T121" i="1" s="1"/>
  <c r="S2617" i="1"/>
  <c r="T2617" i="1" s="1"/>
  <c r="S3225" i="1"/>
  <c r="T3225" i="1" s="1"/>
  <c r="S36" i="1"/>
  <c r="T36" i="1" s="1"/>
  <c r="S2698" i="1"/>
  <c r="T2698" i="1" s="1"/>
  <c r="S2117" i="1"/>
  <c r="T2117" i="1" s="1"/>
  <c r="S3606" i="1"/>
  <c r="T3606" i="1" s="1"/>
  <c r="S3682" i="1"/>
  <c r="T3682" i="1" s="1"/>
  <c r="S1884" i="1"/>
  <c r="T1884" i="1" s="1"/>
  <c r="S1823" i="1"/>
  <c r="T1823" i="1" s="1"/>
  <c r="S1476" i="1"/>
  <c r="T1476" i="1" s="1"/>
  <c r="S3528" i="1"/>
  <c r="T3528" i="1" s="1"/>
  <c r="S2808" i="1"/>
  <c r="T2808" i="1" s="1"/>
  <c r="S2478" i="1"/>
  <c r="T2478" i="1" s="1"/>
  <c r="S380" i="1"/>
  <c r="T380" i="1" s="1"/>
  <c r="S1360" i="1"/>
  <c r="T1360" i="1" s="1"/>
  <c r="S3324" i="1"/>
  <c r="T3324" i="1" s="1"/>
  <c r="S3343" i="1"/>
  <c r="T3343" i="1" s="1"/>
  <c r="S1889" i="1"/>
  <c r="T1889" i="1" s="1"/>
  <c r="S3663" i="1"/>
  <c r="T3663" i="1" s="1"/>
  <c r="S2464" i="1"/>
  <c r="T2464" i="1" s="1"/>
  <c r="S2833" i="1"/>
  <c r="T2833" i="1" s="1"/>
  <c r="S2674" i="1"/>
  <c r="T2674" i="1" s="1"/>
  <c r="S3595" i="1"/>
  <c r="T3595" i="1" s="1"/>
  <c r="S748" i="1"/>
  <c r="T748" i="1" s="1"/>
  <c r="S1341" i="1"/>
  <c r="T1341" i="1" s="1"/>
  <c r="S3263" i="1"/>
  <c r="T3263" i="1" s="1"/>
  <c r="S3515" i="1"/>
  <c r="T3515" i="1" s="1"/>
  <c r="S2603" i="1"/>
  <c r="T2603" i="1" s="1"/>
  <c r="S2165" i="1"/>
  <c r="T2165" i="1" s="1"/>
  <c r="S1096" i="1"/>
  <c r="T1096" i="1" s="1"/>
  <c r="S3623" i="1"/>
  <c r="T3623" i="1" s="1"/>
  <c r="S55" i="1"/>
  <c r="T55" i="1" s="1"/>
  <c r="S2982" i="1"/>
  <c r="T2982" i="1" s="1"/>
  <c r="S3690" i="1"/>
  <c r="T3690" i="1" s="1"/>
  <c r="S3704" i="1"/>
  <c r="T3704" i="1" s="1"/>
  <c r="S3424" i="1"/>
  <c r="T3424" i="1" s="1"/>
  <c r="S3836" i="1"/>
  <c r="T3836" i="1" s="1"/>
  <c r="S3188" i="1"/>
  <c r="T3188" i="1" s="1"/>
  <c r="S2446" i="1"/>
  <c r="T2446" i="1" s="1"/>
  <c r="S2934" i="1"/>
  <c r="T2934" i="1" s="1"/>
  <c r="S3412" i="1"/>
  <c r="T3412" i="1" s="1"/>
  <c r="S3585" i="1"/>
  <c r="T3585" i="1" s="1"/>
  <c r="S2086" i="1"/>
  <c r="T2086" i="1" s="1"/>
  <c r="S2314" i="1"/>
  <c r="T2314" i="1" s="1"/>
  <c r="S2321" i="1"/>
  <c r="T2321" i="1" s="1"/>
  <c r="S799" i="1"/>
  <c r="T799" i="1" s="1"/>
  <c r="S1214" i="1"/>
  <c r="T1214" i="1" s="1"/>
  <c r="S3042" i="1"/>
  <c r="T3042" i="1" s="1"/>
  <c r="S2260" i="1"/>
  <c r="T2260" i="1" s="1"/>
  <c r="S742" i="1"/>
  <c r="T742" i="1" s="1"/>
  <c r="S1850" i="1"/>
  <c r="T1850" i="1" s="1"/>
  <c r="S1005" i="1"/>
  <c r="T1005" i="1" s="1"/>
  <c r="S1190" i="1"/>
  <c r="T1190" i="1" s="1"/>
  <c r="S1931" i="1"/>
  <c r="T1931" i="1" s="1"/>
  <c r="S2973" i="1"/>
  <c r="T2973" i="1" s="1"/>
  <c r="S2490" i="1"/>
  <c r="T2490" i="1" s="1"/>
  <c r="S898" i="1"/>
  <c r="T898" i="1" s="1"/>
  <c r="S1181" i="1"/>
  <c r="T1181" i="1" s="1"/>
  <c r="S2554" i="1"/>
  <c r="T2554" i="1" s="1"/>
  <c r="S3511" i="1"/>
  <c r="T3511" i="1" s="1"/>
  <c r="S1022" i="1"/>
  <c r="T1022" i="1" s="1"/>
  <c r="S3636" i="1"/>
  <c r="T3636" i="1" s="1"/>
  <c r="S3366" i="1"/>
  <c r="T3366" i="1" s="1"/>
  <c r="S3471" i="1"/>
  <c r="T3471" i="1" s="1"/>
  <c r="S1986" i="1"/>
  <c r="T1986" i="1" s="1"/>
  <c r="S414" i="1"/>
  <c r="T414" i="1" s="1"/>
  <c r="S2642" i="1"/>
  <c r="T2642" i="1" s="1"/>
  <c r="S2792" i="1"/>
  <c r="T2792" i="1" s="1"/>
  <c r="S2632" i="1"/>
  <c r="T2632" i="1" s="1"/>
  <c r="S2657" i="1"/>
  <c r="T2657" i="1" s="1"/>
  <c r="S807" i="1"/>
  <c r="T807" i="1" s="1"/>
  <c r="S3626" i="1"/>
  <c r="T3626" i="1" s="1"/>
  <c r="S3240" i="1"/>
  <c r="T3240" i="1" s="1"/>
  <c r="S2994" i="1"/>
  <c r="T2994" i="1" s="1"/>
  <c r="S3382" i="1"/>
  <c r="T3382" i="1" s="1"/>
  <c r="S1278" i="1"/>
  <c r="T1278" i="1" s="1"/>
  <c r="S1689" i="1"/>
  <c r="T1689" i="1" s="1"/>
  <c r="S1754" i="1"/>
  <c r="T1754" i="1" s="1"/>
  <c r="S3224" i="1"/>
  <c r="T3224" i="1" s="1"/>
  <c r="S3618" i="1"/>
  <c r="T3618" i="1" s="1"/>
  <c r="S3170" i="1"/>
  <c r="T3170" i="1" s="1"/>
  <c r="S3416" i="1"/>
  <c r="T3416" i="1" s="1"/>
  <c r="S116" i="1"/>
  <c r="T116" i="1" s="1"/>
  <c r="S1312" i="1"/>
  <c r="T1312" i="1" s="1"/>
  <c r="S2827" i="1"/>
  <c r="T2827" i="1" s="1"/>
  <c r="S3698" i="1"/>
  <c r="T3698" i="1" s="1"/>
  <c r="S3669" i="1"/>
  <c r="T3669" i="1" s="1"/>
  <c r="S3575" i="1"/>
  <c r="T3575" i="1" s="1"/>
  <c r="S3597" i="1"/>
  <c r="T3597" i="1" s="1"/>
  <c r="S3517" i="1"/>
  <c r="T3517" i="1" s="1"/>
  <c r="S3627" i="1"/>
  <c r="T3627" i="1" s="1"/>
  <c r="S1357" i="1"/>
  <c r="T1357" i="1" s="1"/>
  <c r="S2183" i="1"/>
  <c r="T2183" i="1" s="1"/>
  <c r="S3661" i="1"/>
  <c r="T3661" i="1" s="1"/>
  <c r="S1666" i="1"/>
  <c r="T1666" i="1" s="1"/>
  <c r="S1016" i="1"/>
  <c r="T1016" i="1" s="1"/>
  <c r="S3356" i="1"/>
  <c r="T3356" i="1" s="1"/>
  <c r="S1392" i="1"/>
  <c r="T1392" i="1" s="1"/>
  <c r="S2804" i="1"/>
  <c r="T2804" i="1" s="1"/>
  <c r="S3286" i="1"/>
  <c r="T3286" i="1" s="1"/>
  <c r="S3674" i="1"/>
  <c r="T3674" i="1" s="1"/>
  <c r="S839" i="1"/>
  <c r="T839" i="1" s="1"/>
  <c r="S3508" i="1"/>
  <c r="T3508" i="1" s="1"/>
  <c r="S2885" i="1"/>
  <c r="T2885" i="1" s="1"/>
  <c r="S407" i="1"/>
  <c r="T407" i="1" s="1"/>
  <c r="S339" i="1"/>
  <c r="T339" i="1" s="1"/>
  <c r="S2791" i="1"/>
  <c r="T2791" i="1" s="1"/>
  <c r="S3005" i="1"/>
  <c r="T3005" i="1" s="1"/>
  <c r="S3010" i="1"/>
  <c r="T3010" i="1" s="1"/>
  <c r="S3176" i="1"/>
  <c r="T3176" i="1" s="1"/>
  <c r="S212" i="1"/>
  <c r="T212" i="1" s="1"/>
  <c r="S3439" i="1"/>
  <c r="T3439" i="1" s="1"/>
  <c r="S3469" i="1"/>
  <c r="T3469" i="1" s="1"/>
  <c r="S2285" i="1"/>
  <c r="T2285" i="1" s="1"/>
  <c r="S1849" i="1"/>
  <c r="T1849" i="1" s="1"/>
  <c r="S661" i="1"/>
  <c r="T661" i="1" s="1"/>
  <c r="S3242" i="1"/>
  <c r="T3242" i="1" s="1"/>
  <c r="S408" i="1"/>
  <c r="T408" i="1" s="1"/>
  <c r="S12" i="1"/>
  <c r="T12" i="1" s="1"/>
  <c r="S3787" i="1"/>
  <c r="T3787" i="1" s="1"/>
  <c r="S654" i="1"/>
  <c r="T654" i="1" s="1"/>
  <c r="S735" i="1"/>
  <c r="T735" i="1" s="1"/>
  <c r="S2091" i="1"/>
  <c r="T2091" i="1" s="1"/>
  <c r="S3611" i="1"/>
  <c r="T3611" i="1" s="1"/>
  <c r="S2562" i="1"/>
  <c r="T2562" i="1" s="1"/>
  <c r="S1826" i="1"/>
  <c r="T1826" i="1" s="1"/>
  <c r="S4050" i="1"/>
  <c r="T4050" i="1" s="1"/>
  <c r="S168" i="1"/>
  <c r="T168" i="1" s="1"/>
  <c r="S1859" i="1"/>
  <c r="T1859" i="1" s="1"/>
  <c r="S2099" i="1"/>
  <c r="T2099" i="1" s="1"/>
  <c r="S2832" i="1"/>
  <c r="T2832" i="1" s="1"/>
  <c r="S3377" i="1"/>
  <c r="T3377" i="1" s="1"/>
  <c r="S3414" i="1"/>
  <c r="T3414" i="1" s="1"/>
  <c r="S3625" i="1"/>
  <c r="T3625" i="1" s="1"/>
  <c r="S3756" i="1"/>
  <c r="T3756" i="1" s="1"/>
  <c r="S3782" i="1"/>
  <c r="T3782" i="1" s="1"/>
  <c r="S500" i="1"/>
  <c r="T500" i="1" s="1"/>
  <c r="S3948" i="1"/>
  <c r="T3948" i="1" s="1"/>
  <c r="S2276" i="1"/>
  <c r="T2276" i="1" s="1"/>
  <c r="S1106" i="1"/>
  <c r="T1106" i="1" s="1"/>
  <c r="S1914" i="1"/>
  <c r="T1914" i="1" s="1"/>
  <c r="S1004" i="1"/>
  <c r="T1004" i="1" s="1"/>
  <c r="S3403" i="1"/>
  <c r="T3403" i="1" s="1"/>
  <c r="S2788" i="1"/>
  <c r="T2788" i="1" s="1"/>
  <c r="S1193" i="1"/>
  <c r="T1193" i="1" s="1"/>
  <c r="S3179" i="1"/>
  <c r="T3179" i="1" s="1"/>
  <c r="S2168" i="1"/>
  <c r="T2168" i="1" s="1"/>
  <c r="S1928" i="1"/>
  <c r="T1928" i="1" s="1"/>
  <c r="S3421" i="1"/>
  <c r="T3421" i="1" s="1"/>
  <c r="S308" i="1"/>
  <c r="T308" i="1" s="1"/>
  <c r="S3707" i="1"/>
  <c r="T3707" i="1" s="1"/>
  <c r="S2835" i="1"/>
  <c r="T2835" i="1" s="1"/>
  <c r="S840" i="1"/>
  <c r="T840" i="1" s="1"/>
  <c r="S978" i="1"/>
  <c r="T978" i="1" s="1"/>
  <c r="S2022" i="1"/>
  <c r="T2022" i="1" s="1"/>
  <c r="S1650" i="1"/>
  <c r="T1650" i="1" s="1"/>
  <c r="S3728" i="1"/>
  <c r="T3728" i="1" s="1"/>
  <c r="S3254" i="1"/>
  <c r="T3254" i="1" s="1"/>
  <c r="S1168" i="1"/>
  <c r="T1168" i="1" s="1"/>
  <c r="S3584" i="1"/>
  <c r="T3584" i="1" s="1"/>
  <c r="S2834" i="1"/>
  <c r="T2834" i="1" s="1"/>
  <c r="S3779" i="1"/>
  <c r="T3779" i="1" s="1"/>
  <c r="S3232" i="1"/>
  <c r="T3232" i="1" s="1"/>
  <c r="S3486" i="1"/>
  <c r="T3486" i="1" s="1"/>
  <c r="S1018" i="1"/>
  <c r="T1018" i="1" s="1"/>
  <c r="S1376" i="1"/>
  <c r="T1376" i="1" s="1"/>
  <c r="S1394" i="1"/>
  <c r="T1394" i="1" s="1"/>
  <c r="S2673" i="1"/>
  <c r="T2673" i="1" s="1"/>
  <c r="S805" i="1"/>
  <c r="T805" i="1" s="1"/>
  <c r="S404" i="1"/>
  <c r="T404" i="1" s="1"/>
  <c r="S1652" i="1"/>
  <c r="T1652" i="1" s="1"/>
  <c r="S795" i="1"/>
  <c r="T795" i="1" s="1"/>
  <c r="S2905" i="1"/>
  <c r="T2905" i="1" s="1"/>
  <c r="S3265" i="1"/>
  <c r="T3265" i="1" s="1"/>
  <c r="S3459" i="1"/>
  <c r="T3459" i="1" s="1"/>
  <c r="S2628" i="1"/>
  <c r="T2628" i="1" s="1"/>
  <c r="S4075" i="1"/>
  <c r="T4075" i="1" s="1"/>
  <c r="S1671" i="1"/>
  <c r="T1671" i="1" s="1"/>
  <c r="S1866" i="1"/>
  <c r="T1866" i="1" s="1"/>
  <c r="S3339" i="1"/>
  <c r="T3339" i="1" s="1"/>
  <c r="S40" i="1"/>
  <c r="T40" i="1" s="1"/>
  <c r="S3532" i="1"/>
  <c r="T3532" i="1" s="1"/>
  <c r="S521" i="1"/>
  <c r="T521" i="1" s="1"/>
  <c r="S3313" i="1"/>
  <c r="T3313" i="1" s="1"/>
  <c r="S722" i="1"/>
  <c r="T722" i="1" s="1"/>
  <c r="S1902" i="1"/>
  <c r="T1902" i="1" s="1"/>
  <c r="S1404" i="1"/>
  <c r="T1404" i="1" s="1"/>
  <c r="S3204" i="1"/>
  <c r="T3204" i="1" s="1"/>
  <c r="S589" i="1"/>
  <c r="T589" i="1" s="1"/>
  <c r="S3185" i="1"/>
  <c r="T3185" i="1" s="1"/>
  <c r="S2149" i="1"/>
  <c r="T2149" i="1" s="1"/>
  <c r="S2458" i="1"/>
  <c r="T2458" i="1" s="1"/>
  <c r="S1937" i="1"/>
  <c r="T1937" i="1" s="1"/>
  <c r="S1603" i="1"/>
  <c r="T1603" i="1" s="1"/>
  <c r="S2812" i="1"/>
  <c r="T2812" i="1" s="1"/>
  <c r="S866" i="1"/>
  <c r="T866" i="1" s="1"/>
  <c r="S2936" i="1"/>
  <c r="T2936" i="1" s="1"/>
  <c r="S3141" i="1"/>
  <c r="T3141" i="1" s="1"/>
  <c r="S1201" i="1"/>
  <c r="T1201" i="1" s="1"/>
  <c r="S1675" i="1"/>
  <c r="T1675" i="1" s="1"/>
  <c r="S3505" i="1"/>
  <c r="T3505" i="1" s="1"/>
  <c r="S822" i="1"/>
  <c r="T822" i="1" s="1"/>
  <c r="S2942" i="1"/>
  <c r="T2942" i="1" s="1"/>
  <c r="S1903" i="1"/>
  <c r="T1903" i="1" s="1"/>
  <c r="S3617" i="1"/>
  <c r="T3617" i="1" s="1"/>
  <c r="S3166" i="1"/>
  <c r="T3166" i="1" s="1"/>
  <c r="S2831" i="1"/>
  <c r="T2831" i="1" s="1"/>
  <c r="S2277" i="1"/>
  <c r="T2277" i="1" s="1"/>
  <c r="S3825" i="1"/>
  <c r="T3825" i="1" s="1"/>
  <c r="S3249" i="1"/>
  <c r="T3249" i="1" s="1"/>
  <c r="S1216" i="1"/>
  <c r="T1216" i="1" s="1"/>
  <c r="S3330" i="1"/>
  <c r="T3330" i="1" s="1"/>
  <c r="S1930" i="1"/>
  <c r="T1930" i="1" s="1"/>
  <c r="S2368" i="1"/>
  <c r="T2368" i="1" s="1"/>
  <c r="S3308" i="1"/>
  <c r="T3308" i="1" s="1"/>
  <c r="S3552" i="1"/>
  <c r="T3552" i="1" s="1"/>
  <c r="S2477" i="1"/>
  <c r="T2477" i="1" s="1"/>
  <c r="S3656" i="1"/>
  <c r="T3656" i="1" s="1"/>
  <c r="S89" i="1"/>
  <c r="T89" i="1" s="1"/>
  <c r="S853" i="1"/>
  <c r="T853" i="1" s="1"/>
  <c r="S844" i="1"/>
  <c r="T844" i="1" s="1"/>
  <c r="S3201" i="1"/>
  <c r="T3201" i="1" s="1"/>
  <c r="S977" i="1"/>
  <c r="T977" i="1" s="1"/>
  <c r="S1261" i="1"/>
  <c r="T1261" i="1" s="1"/>
  <c r="S3440" i="1"/>
  <c r="T3440" i="1" s="1"/>
  <c r="S1895" i="1"/>
  <c r="T1895" i="1" s="1"/>
  <c r="S2842" i="1"/>
  <c r="T2842" i="1" s="1"/>
  <c r="S3367" i="1"/>
  <c r="T3367" i="1" s="1"/>
  <c r="S1362" i="1"/>
  <c r="T1362" i="1" s="1"/>
  <c r="S378" i="1"/>
  <c r="T378" i="1" s="1"/>
  <c r="S3507" i="1"/>
  <c r="T3507" i="1" s="1"/>
  <c r="S2542" i="1"/>
  <c r="T2542" i="1" s="1"/>
  <c r="S3280" i="1"/>
  <c r="T3280" i="1" s="1"/>
  <c r="S1509" i="1"/>
  <c r="T1509" i="1" s="1"/>
  <c r="S3180" i="1"/>
  <c r="T3180" i="1" s="1"/>
  <c r="S3266" i="1"/>
  <c r="T3266" i="1" s="1"/>
  <c r="S2935" i="1"/>
  <c r="T2935" i="1" s="1"/>
  <c r="S3540" i="1"/>
  <c r="T3540" i="1" s="1"/>
  <c r="S2317" i="1"/>
  <c r="T2317" i="1" s="1"/>
  <c r="S3443" i="1"/>
  <c r="T3443" i="1" s="1"/>
  <c r="S3599" i="1"/>
  <c r="T3599" i="1" s="1"/>
  <c r="S2811" i="1"/>
  <c r="T2811" i="1" s="1"/>
  <c r="S3270" i="1"/>
  <c r="T3270" i="1" s="1"/>
  <c r="S3563" i="1"/>
  <c r="T3563" i="1" s="1"/>
  <c r="S3605" i="1"/>
  <c r="T3605" i="1" s="1"/>
  <c r="S1349" i="1"/>
  <c r="T1349" i="1" s="1"/>
  <c r="S3489" i="1"/>
  <c r="T3489" i="1" s="1"/>
  <c r="S760" i="1"/>
  <c r="T760" i="1" s="1"/>
  <c r="S988" i="1"/>
  <c r="T988" i="1" s="1"/>
  <c r="S3209" i="1"/>
  <c r="T3209" i="1" s="1"/>
  <c r="S1297" i="1"/>
  <c r="T1297" i="1" s="1"/>
  <c r="S757" i="1"/>
  <c r="T757" i="1" s="1"/>
  <c r="S3594" i="1"/>
  <c r="T3594" i="1" s="1"/>
  <c r="S862" i="1"/>
  <c r="T862" i="1" s="1"/>
  <c r="S1243" i="1"/>
  <c r="T1243" i="1" s="1"/>
  <c r="S728" i="1"/>
  <c r="T728" i="1" s="1"/>
  <c r="S1643" i="1"/>
  <c r="T1643" i="1" s="1"/>
  <c r="S2988" i="1"/>
  <c r="T2988" i="1" s="1"/>
  <c r="S1699" i="1"/>
  <c r="T1699" i="1" s="1"/>
  <c r="S3322" i="1"/>
  <c r="T3322" i="1" s="1"/>
  <c r="S3971" i="1"/>
  <c r="T3971" i="1" s="1"/>
  <c r="S767" i="1"/>
  <c r="T767" i="1" s="1"/>
  <c r="S3780" i="1"/>
  <c r="T3780" i="1" s="1"/>
  <c r="S3616" i="1"/>
  <c r="T3616" i="1" s="1"/>
  <c r="S3701" i="1"/>
  <c r="T3701" i="1" s="1"/>
  <c r="S3320" i="1"/>
  <c r="T3320" i="1" s="1"/>
  <c r="S794" i="1"/>
  <c r="T794" i="1" s="1"/>
  <c r="S1359" i="1"/>
  <c r="T1359" i="1" s="1"/>
  <c r="S1637" i="1"/>
  <c r="T1637" i="1" s="1"/>
  <c r="S1844" i="1"/>
  <c r="T1844" i="1" s="1"/>
  <c r="S2179" i="1"/>
  <c r="T2179" i="1" s="1"/>
  <c r="S2248" i="1"/>
  <c r="T2248" i="1" s="1"/>
  <c r="S2422" i="1"/>
  <c r="T2422" i="1" s="1"/>
  <c r="S3314" i="1"/>
  <c r="T3314" i="1" s="1"/>
  <c r="S1831" i="1"/>
  <c r="T1831" i="1" s="1"/>
  <c r="S1304" i="1"/>
  <c r="T1304" i="1" s="1"/>
  <c r="S2097" i="1"/>
  <c r="T2097" i="1" s="1"/>
  <c r="S2468" i="1"/>
  <c r="T2468" i="1" s="1"/>
  <c r="S3289" i="1"/>
  <c r="T3289" i="1" s="1"/>
  <c r="S3518" i="1"/>
  <c r="T3518" i="1" s="1"/>
  <c r="S3546" i="1"/>
  <c r="T3546" i="1" s="1"/>
  <c r="S3776" i="1"/>
  <c r="T3776" i="1" s="1"/>
  <c r="S2901" i="1"/>
  <c r="T2901" i="1" s="1"/>
  <c r="S2672" i="1"/>
  <c r="T2672" i="1" s="1"/>
  <c r="S3933" i="1"/>
  <c r="T3933" i="1" s="1"/>
  <c r="S947" i="1"/>
  <c r="T947" i="1" s="1"/>
  <c r="S1572" i="1"/>
  <c r="T1572" i="1" s="1"/>
  <c r="S3107" i="1"/>
  <c r="T3107" i="1" s="1"/>
  <c r="S692" i="1"/>
  <c r="T692" i="1" s="1"/>
  <c r="S2220" i="1"/>
  <c r="T2220" i="1" s="1"/>
  <c r="S1223" i="1"/>
  <c r="T1223" i="1" s="1"/>
  <c r="S894" i="1"/>
  <c r="T894" i="1" s="1"/>
  <c r="S3292" i="1"/>
  <c r="T3292" i="1" s="1"/>
  <c r="S1933" i="1"/>
  <c r="T1933" i="1" s="1"/>
  <c r="S539" i="1"/>
  <c r="T539" i="1" s="1"/>
  <c r="S1247" i="1"/>
  <c r="T1247" i="1" s="1"/>
  <c r="S2829" i="1"/>
  <c r="T2829" i="1" s="1"/>
  <c r="S2840" i="1"/>
  <c r="T2840" i="1" s="1"/>
  <c r="S1691" i="1"/>
  <c r="T1691" i="1" s="1"/>
  <c r="S3557" i="1"/>
  <c r="T3557" i="1" s="1"/>
  <c r="S815" i="1"/>
  <c r="T815" i="1" s="1"/>
  <c r="S1694" i="1"/>
  <c r="T1694" i="1" s="1"/>
  <c r="S3349" i="1"/>
  <c r="T3349" i="1" s="1"/>
  <c r="S74" i="1"/>
  <c r="T74" i="1" s="1"/>
  <c r="S68" i="1"/>
  <c r="T68" i="1" s="1"/>
  <c r="S25" i="1"/>
  <c r="T25" i="1" s="1"/>
  <c r="S3012" i="1"/>
  <c r="T3012" i="1" s="1"/>
  <c r="S4113" i="1"/>
  <c r="T4113" i="1" s="1"/>
  <c r="S107" i="1"/>
  <c r="T107" i="1" s="1"/>
  <c r="S3150" i="1"/>
  <c r="T3150" i="1" s="1"/>
  <c r="S891" i="1"/>
  <c r="T891" i="1" s="1"/>
  <c r="S3805" i="1"/>
  <c r="T3805" i="1" s="1"/>
  <c r="S1803" i="1"/>
  <c r="T1803" i="1" s="1"/>
  <c r="S2108" i="1"/>
  <c r="T2108" i="1" s="1"/>
  <c r="S2929" i="1"/>
  <c r="T2929" i="1" s="1"/>
  <c r="S837" i="1"/>
  <c r="T837" i="1" s="1"/>
  <c r="S1248" i="1"/>
  <c r="T1248" i="1" s="1"/>
  <c r="S1629" i="1"/>
  <c r="T1629" i="1" s="1"/>
  <c r="S1989" i="1"/>
  <c r="T1989" i="1" s="1"/>
  <c r="S3769" i="1"/>
  <c r="T3769" i="1" s="1"/>
  <c r="S2555" i="1"/>
  <c r="T2555" i="1" s="1"/>
  <c r="S3154" i="1"/>
  <c r="T3154" i="1" s="1"/>
  <c r="S69" i="1"/>
  <c r="T69" i="1" s="1"/>
  <c r="S2465" i="1"/>
  <c r="T2465" i="1" s="1"/>
  <c r="S3315" i="1"/>
  <c r="T3315" i="1" s="1"/>
  <c r="S699" i="1"/>
  <c r="T699" i="1" s="1"/>
  <c r="S1924" i="1"/>
  <c r="T1924" i="1" s="1"/>
  <c r="S3450" i="1"/>
  <c r="T3450" i="1" s="1"/>
  <c r="S3174" i="1"/>
  <c r="T3174" i="1" s="1"/>
  <c r="S4107" i="1"/>
  <c r="T4107" i="1" s="1"/>
  <c r="S2256" i="1"/>
  <c r="T2256" i="1" s="1"/>
  <c r="S1024" i="1"/>
  <c r="T1024" i="1" s="1"/>
  <c r="S972" i="1"/>
  <c r="T972" i="1" s="1"/>
  <c r="S1577" i="1"/>
  <c r="T1577" i="1" s="1"/>
  <c r="S3944" i="1"/>
  <c r="T3944" i="1" s="1"/>
  <c r="S3572" i="1"/>
  <c r="T3572" i="1" s="1"/>
  <c r="S1769" i="1"/>
  <c r="T1769" i="1" s="1"/>
  <c r="S802" i="1"/>
  <c r="T802" i="1" s="1"/>
  <c r="S2625" i="1"/>
  <c r="T2625" i="1" s="1"/>
  <c r="S65" i="1"/>
  <c r="T65" i="1" s="1"/>
  <c r="S2103" i="1"/>
  <c r="T2103" i="1" s="1"/>
  <c r="S3480" i="1"/>
  <c r="T3480" i="1" s="1"/>
  <c r="S716" i="1"/>
  <c r="T716" i="1" s="1"/>
  <c r="S3172" i="1"/>
  <c r="T3172" i="1" s="1"/>
  <c r="S73" i="1"/>
  <c r="T73" i="1" s="1"/>
  <c r="S803" i="1"/>
  <c r="T803" i="1" s="1"/>
  <c r="S213" i="1"/>
  <c r="T213" i="1" s="1"/>
  <c r="S785" i="1"/>
  <c r="T785" i="1" s="1"/>
  <c r="S2466" i="1"/>
  <c r="T2466" i="1" s="1"/>
  <c r="S3659" i="1"/>
  <c r="T3659" i="1" s="1"/>
  <c r="S3357" i="1"/>
  <c r="T3357" i="1" s="1"/>
  <c r="S3558" i="1"/>
  <c r="T3558" i="1" s="1"/>
  <c r="S1648" i="1"/>
  <c r="T1648" i="1" s="1"/>
  <c r="S3681" i="1"/>
  <c r="T3681" i="1" s="1"/>
  <c r="S187" i="1"/>
  <c r="T187" i="1" s="1"/>
  <c r="S1481" i="1"/>
  <c r="T1481" i="1" s="1"/>
  <c r="S1728" i="1"/>
  <c r="T1728" i="1" s="1"/>
  <c r="S111" i="1"/>
  <c r="T111" i="1" s="1"/>
  <c r="S3434" i="1"/>
  <c r="T3434" i="1" s="1"/>
  <c r="S2205" i="1"/>
  <c r="T2205" i="1" s="1"/>
  <c r="S3814" i="1"/>
  <c r="T3814" i="1" s="1"/>
  <c r="S1800" i="1"/>
  <c r="T1800" i="1" s="1"/>
  <c r="S3178" i="1"/>
  <c r="T3178" i="1" s="1"/>
  <c r="S1040" i="1"/>
  <c r="T1040" i="1" s="1"/>
  <c r="S1744" i="1"/>
  <c r="T1744" i="1" s="1"/>
  <c r="S3432" i="1"/>
  <c r="T3432" i="1" s="1"/>
  <c r="S3298" i="1"/>
  <c r="T3298" i="1" s="1"/>
  <c r="S3699" i="1"/>
  <c r="T3699" i="1" s="1"/>
  <c r="S50" i="1"/>
  <c r="T50" i="1" s="1"/>
  <c r="S1766" i="1"/>
  <c r="T1766" i="1" s="1"/>
  <c r="S2828" i="1"/>
  <c r="T2828" i="1" s="1"/>
  <c r="S2109" i="1"/>
  <c r="T2109" i="1" s="1"/>
  <c r="S1098" i="1"/>
  <c r="T1098" i="1" s="1"/>
  <c r="S2794" i="1"/>
  <c r="T2794" i="1" s="1"/>
  <c r="S826" i="1"/>
  <c r="T826" i="1" s="1"/>
  <c r="S2557" i="1"/>
  <c r="T2557" i="1" s="1"/>
  <c r="S2294" i="1"/>
  <c r="T2294" i="1" s="1"/>
  <c r="S3819" i="1"/>
  <c r="T3819" i="1" s="1"/>
  <c r="S2470" i="1"/>
  <c r="T2470" i="1" s="1"/>
  <c r="S1657" i="1"/>
  <c r="T1657" i="1" s="1"/>
  <c r="S3409" i="1"/>
  <c r="T3409" i="1" s="1"/>
  <c r="S649" i="1"/>
  <c r="T649" i="1" s="1"/>
  <c r="S3482" i="1"/>
  <c r="T3482" i="1" s="1"/>
  <c r="S3550" i="1"/>
  <c r="T3550" i="1" s="1"/>
  <c r="S17" i="1"/>
  <c r="T17" i="1" s="1"/>
  <c r="S1891" i="1"/>
  <c r="T1891" i="1" s="1"/>
  <c r="S209" i="1"/>
  <c r="T209" i="1" s="1"/>
  <c r="S2113" i="1"/>
  <c r="T2113" i="1" s="1"/>
  <c r="S3995" i="1"/>
  <c r="T3995" i="1" s="1"/>
  <c r="S3259" i="1"/>
  <c r="T3259" i="1" s="1"/>
  <c r="S3815" i="1"/>
  <c r="T3815" i="1" s="1"/>
  <c r="S1554" i="1"/>
  <c r="T1554" i="1" s="1"/>
  <c r="S3851" i="1"/>
  <c r="T3851" i="1" s="1"/>
  <c r="S2134" i="1"/>
  <c r="T2134" i="1" s="1"/>
  <c r="S1285" i="1"/>
  <c r="T1285" i="1" s="1"/>
  <c r="S3501" i="1"/>
  <c r="T3501" i="1" s="1"/>
  <c r="S2974" i="1"/>
  <c r="T2974" i="1" s="1"/>
  <c r="S3083" i="1"/>
  <c r="T3083" i="1" s="1"/>
  <c r="S3163" i="1"/>
  <c r="T3163" i="1" s="1"/>
  <c r="S3816" i="1"/>
  <c r="T3816" i="1" s="1"/>
  <c r="S1827" i="1"/>
  <c r="T1827" i="1" s="1"/>
  <c r="S2536" i="1"/>
  <c r="T2536" i="1" s="1"/>
  <c r="S2647" i="1"/>
  <c r="T2647" i="1" s="1"/>
  <c r="S3388" i="1"/>
  <c r="T3388" i="1" s="1"/>
  <c r="S3710" i="1"/>
  <c r="T3710" i="1" s="1"/>
  <c r="S2309" i="1"/>
  <c r="T2309" i="1" s="1"/>
  <c r="S3568" i="1"/>
  <c r="T3568" i="1" s="1"/>
  <c r="S1300" i="1"/>
  <c r="T1300" i="1" s="1"/>
  <c r="S3603" i="1"/>
  <c r="T3603" i="1" s="1"/>
  <c r="S3305" i="1"/>
  <c r="T3305" i="1" s="1"/>
  <c r="S2772" i="1"/>
  <c r="T2772" i="1" s="1"/>
  <c r="S66" i="1"/>
  <c r="T66" i="1" s="1"/>
  <c r="S1246" i="1"/>
  <c r="T1246" i="1" s="1"/>
  <c r="S3479" i="1"/>
  <c r="T3479" i="1" s="1"/>
  <c r="S756" i="1"/>
  <c r="T756" i="1" s="1"/>
  <c r="S3381" i="1"/>
  <c r="T3381" i="1" s="1"/>
  <c r="S1167" i="1"/>
  <c r="T1167" i="1" s="1"/>
  <c r="S146" i="1"/>
  <c r="T146" i="1" s="1"/>
  <c r="S3197" i="1"/>
  <c r="T3197" i="1" s="1"/>
  <c r="S385" i="1"/>
  <c r="T385" i="1" s="1"/>
  <c r="S2487" i="1"/>
  <c r="T2487" i="1" s="1"/>
  <c r="S3537" i="1"/>
  <c r="T3537" i="1" s="1"/>
  <c r="S3282" i="1"/>
  <c r="T3282" i="1" s="1"/>
  <c r="S3467" i="1"/>
  <c r="T3467" i="1" s="1"/>
  <c r="S3878" i="1"/>
  <c r="T3878" i="1" s="1"/>
  <c r="S819" i="1"/>
  <c r="T819" i="1" s="1"/>
  <c r="S1303" i="1"/>
  <c r="T1303" i="1" s="1"/>
  <c r="S3430" i="1"/>
  <c r="T3430" i="1" s="1"/>
  <c r="S1841" i="1"/>
  <c r="T1841" i="1" s="1"/>
  <c r="S2646" i="1"/>
  <c r="T2646" i="1" s="1"/>
  <c r="S1923" i="1"/>
  <c r="T1923" i="1" s="1"/>
  <c r="S537" i="1"/>
  <c r="T537" i="1" s="1"/>
  <c r="S2790" i="1"/>
  <c r="T2790" i="1" s="1"/>
  <c r="S2793" i="1"/>
  <c r="T2793" i="1" s="1"/>
  <c r="S3680" i="1"/>
  <c r="T3680" i="1" s="1"/>
  <c r="S3227" i="1"/>
  <c r="T3227" i="1" s="1"/>
  <c r="S3839" i="1"/>
  <c r="T3839" i="1" s="1"/>
  <c r="S3474" i="1"/>
  <c r="T3474" i="1" s="1"/>
  <c r="S790" i="1"/>
  <c r="T790" i="1" s="1"/>
  <c r="S1843" i="1"/>
  <c r="T1843" i="1" s="1"/>
  <c r="S3784" i="1"/>
  <c r="T3784" i="1" s="1"/>
  <c r="S1287" i="1"/>
  <c r="T1287" i="1" s="1"/>
  <c r="S409" i="1"/>
  <c r="T409" i="1" s="1"/>
  <c r="S4030" i="1"/>
  <c r="T4030" i="1" s="1"/>
  <c r="S3715" i="1"/>
  <c r="T3715" i="1" s="1"/>
  <c r="S1316" i="1"/>
  <c r="T1316" i="1" s="1"/>
  <c r="S42" i="1"/>
  <c r="T42" i="1" s="1"/>
  <c r="S3521" i="1"/>
  <c r="T3521" i="1" s="1"/>
  <c r="S1263" i="1"/>
  <c r="T1263" i="1" s="1"/>
  <c r="S1858" i="1"/>
  <c r="T1858" i="1" s="1"/>
  <c r="S3811" i="1"/>
  <c r="T3811" i="1" s="1"/>
  <c r="S3841" i="1"/>
  <c r="T3841" i="1" s="1"/>
  <c r="S1286" i="1"/>
  <c r="T1286" i="1" s="1"/>
  <c r="S1443" i="1"/>
  <c r="T1443" i="1" s="1"/>
  <c r="S1828" i="1"/>
  <c r="T1828" i="1" s="1"/>
  <c r="S3359" i="1"/>
  <c r="T3359" i="1" s="1"/>
  <c r="S3476" i="1"/>
  <c r="T3476" i="1" s="1"/>
  <c r="S3620" i="1"/>
  <c r="T3620" i="1" s="1"/>
  <c r="S1653" i="1"/>
  <c r="T1653" i="1" s="1"/>
  <c r="S2121" i="1"/>
  <c r="T2121" i="1" s="1"/>
  <c r="S3522" i="1"/>
  <c r="T3522" i="1" s="1"/>
  <c r="S3596" i="1"/>
  <c r="T3596" i="1" s="1"/>
  <c r="S3729" i="1"/>
  <c r="T3729" i="1" s="1"/>
  <c r="S1673" i="1"/>
  <c r="T1673" i="1" s="1"/>
  <c r="S1636" i="1"/>
  <c r="T1636" i="1" s="1"/>
  <c r="S3655" i="1"/>
  <c r="T3655" i="1" s="1"/>
  <c r="S2112" i="1"/>
  <c r="T2112" i="1" s="1"/>
  <c r="S750" i="1"/>
  <c r="T750" i="1" s="1"/>
  <c r="S2431" i="1"/>
  <c r="T2431" i="1" s="1"/>
  <c r="S3375" i="1"/>
  <c r="T3375" i="1" s="1"/>
  <c r="S3777" i="1"/>
  <c r="T3777" i="1" s="1"/>
  <c r="S22" i="1"/>
  <c r="T22" i="1" s="1"/>
  <c r="S535" i="1"/>
  <c r="T535" i="1" s="1"/>
  <c r="S3161" i="1"/>
  <c r="T3161" i="1" s="1"/>
  <c r="S885" i="1"/>
  <c r="T885" i="1" s="1"/>
  <c r="S3218" i="1"/>
  <c r="T3218" i="1" s="1"/>
  <c r="S1605" i="1"/>
  <c r="T1605" i="1" s="1"/>
  <c r="S43" i="1"/>
  <c r="T43" i="1" s="1"/>
  <c r="S46" i="1"/>
  <c r="T46" i="1" s="1"/>
  <c r="S1621" i="1"/>
  <c r="T1621" i="1" s="1"/>
  <c r="S2209" i="1"/>
  <c r="T2209" i="1" s="1"/>
  <c r="S2475" i="1"/>
  <c r="T2475" i="1" s="1"/>
  <c r="S2482" i="1"/>
  <c r="T2482" i="1" s="1"/>
  <c r="S2939" i="1"/>
  <c r="T2939" i="1" s="1"/>
  <c r="S3387" i="1"/>
  <c r="T3387" i="1" s="1"/>
  <c r="S3405" i="1"/>
  <c r="T3405" i="1" s="1"/>
  <c r="S3433" i="1"/>
  <c r="T3433" i="1" s="1"/>
  <c r="S3447" i="1"/>
  <c r="T3447" i="1" s="1"/>
  <c r="S3629" i="1"/>
  <c r="T3629" i="1" s="1"/>
  <c r="S3772" i="1"/>
  <c r="T3772" i="1" s="1"/>
  <c r="S2206" i="1"/>
  <c r="T2206" i="1" s="1"/>
  <c r="S1786" i="1"/>
  <c r="T1786" i="1" s="1"/>
  <c r="S915" i="1"/>
  <c r="T915" i="1" s="1"/>
  <c r="S2624" i="1"/>
  <c r="T2624" i="1" s="1"/>
  <c r="S1716" i="1"/>
  <c r="T1716" i="1" s="1"/>
  <c r="S3385" i="1"/>
  <c r="T3385" i="1" s="1"/>
  <c r="S3273" i="1"/>
  <c r="T3273" i="1" s="1"/>
  <c r="S832" i="1"/>
  <c r="T832" i="1" s="1"/>
  <c r="S28" i="1"/>
  <c r="T28" i="1" s="1"/>
  <c r="S1228" i="1"/>
  <c r="T1228" i="1" s="1"/>
  <c r="S1674" i="1"/>
  <c r="T1674" i="1" s="1"/>
  <c r="S3044" i="1"/>
  <c r="T3044" i="1" s="1"/>
  <c r="S3481" i="1"/>
  <c r="T3481" i="1" s="1"/>
  <c r="S2497" i="1"/>
  <c r="T2497" i="1" s="1"/>
  <c r="S501" i="1"/>
  <c r="T501" i="1" s="1"/>
  <c r="S4069" i="1"/>
  <c r="T4069" i="1" s="1"/>
  <c r="S2677" i="1"/>
  <c r="T2677" i="1" s="1"/>
  <c r="S987" i="1"/>
  <c r="T987" i="1" s="1"/>
  <c r="S2621" i="1"/>
  <c r="T2621" i="1" s="1"/>
  <c r="S2316" i="1"/>
  <c r="T2316" i="1" s="1"/>
  <c r="S1472" i="1"/>
  <c r="T1472" i="1" s="1"/>
  <c r="S1775" i="1"/>
  <c r="T1775" i="1" s="1"/>
  <c r="S440" i="1"/>
  <c r="T440" i="1" s="1"/>
  <c r="S1291" i="1"/>
  <c r="T1291" i="1" s="1"/>
  <c r="S2638" i="1"/>
  <c r="T2638" i="1" s="1"/>
  <c r="S2837" i="1"/>
  <c r="T2837" i="1" s="1"/>
  <c r="S1294" i="1"/>
  <c r="T1294" i="1" s="1"/>
  <c r="S130" i="1"/>
  <c r="T130" i="1" s="1"/>
  <c r="S3032" i="1"/>
  <c r="T3032" i="1" s="1"/>
  <c r="S667" i="1"/>
  <c r="T667" i="1" s="1"/>
  <c r="S4024" i="1"/>
  <c r="T4024" i="1" s="1"/>
  <c r="S791" i="1"/>
  <c r="T791" i="1" s="1"/>
  <c r="S3709" i="1"/>
  <c r="T3709" i="1" s="1"/>
  <c r="S3445" i="1"/>
  <c r="T3445" i="1" s="1"/>
  <c r="S1839" i="1"/>
  <c r="T1839" i="1" s="1"/>
  <c r="S2010" i="1"/>
  <c r="T2010" i="1" s="1"/>
  <c r="S3712" i="1"/>
  <c r="T3712" i="1" s="1"/>
  <c r="S3573" i="1"/>
  <c r="T3573" i="1" s="1"/>
  <c r="S483" i="1"/>
  <c r="T483" i="1" s="1"/>
  <c r="S3272" i="1"/>
  <c r="T3272" i="1" s="1"/>
  <c r="S3102" i="1"/>
  <c r="T3102" i="1" s="1"/>
  <c r="S3812" i="1"/>
  <c r="T3812" i="1" s="1"/>
  <c r="S2597" i="1"/>
  <c r="T2597" i="1" s="1"/>
  <c r="S1082" i="1"/>
  <c r="T1082" i="1" s="1"/>
  <c r="S3708" i="1"/>
  <c r="T3708" i="1" s="1"/>
  <c r="S1475" i="1"/>
  <c r="T1475" i="1" s="1"/>
  <c r="S3277" i="1"/>
  <c r="T3277" i="1" s="1"/>
  <c r="S1100" i="1"/>
  <c r="T1100" i="1" s="1"/>
  <c r="S1641" i="1"/>
  <c r="T1641" i="1" s="1"/>
  <c r="S3198" i="1"/>
  <c r="T3198" i="1" s="1"/>
  <c r="S3692" i="1"/>
  <c r="T3692" i="1" s="1"/>
  <c r="S3818" i="1"/>
  <c r="T3818" i="1" s="1"/>
  <c r="S3990" i="1"/>
  <c r="T3990" i="1" s="1"/>
  <c r="S158" i="1"/>
  <c r="T158" i="1" s="1"/>
  <c r="S1265" i="1"/>
  <c r="T1265" i="1" s="1"/>
  <c r="S3924" i="1"/>
  <c r="T3924" i="1" s="1"/>
  <c r="S968" i="1"/>
  <c r="T968" i="1" s="1"/>
  <c r="S1680" i="1"/>
  <c r="T1680" i="1" s="1"/>
  <c r="S2605" i="1"/>
  <c r="T2605" i="1" s="1"/>
  <c r="S1611" i="1"/>
  <c r="T1611" i="1" s="1"/>
  <c r="S2119" i="1"/>
  <c r="T2119" i="1" s="1"/>
  <c r="S1690" i="1"/>
  <c r="T1690" i="1" s="1"/>
  <c r="S2519" i="1"/>
  <c r="T2519" i="1" s="1"/>
  <c r="S3372" i="1"/>
  <c r="T3372" i="1" s="1"/>
  <c r="S3635" i="1"/>
  <c r="T3635" i="1" s="1"/>
  <c r="S3100" i="1"/>
  <c r="T3100" i="1" s="1"/>
  <c r="S2216" i="1"/>
  <c r="T2216" i="1" s="1"/>
  <c r="S2747" i="1"/>
  <c r="T2747" i="1" s="1"/>
  <c r="S2177" i="1"/>
  <c r="T2177" i="1" s="1"/>
  <c r="S1330" i="1"/>
  <c r="T1330" i="1" s="1"/>
  <c r="S3743" i="1"/>
  <c r="T3743" i="1" s="1"/>
  <c r="S2707" i="1"/>
  <c r="T2707" i="1" s="1"/>
  <c r="S860" i="1"/>
  <c r="T860" i="1" s="1"/>
  <c r="S98" i="1"/>
  <c r="T98" i="1" s="1"/>
  <c r="S3099" i="1"/>
  <c r="T3099" i="1" s="1"/>
  <c r="S528" i="1"/>
  <c r="T528" i="1" s="1"/>
  <c r="S1822" i="1"/>
  <c r="T1822" i="1" s="1"/>
  <c r="S2670" i="1"/>
  <c r="T2670" i="1" s="1"/>
  <c r="S1329" i="1"/>
  <c r="T1329" i="1" s="1"/>
  <c r="S3419" i="1"/>
  <c r="T3419" i="1" s="1"/>
  <c r="S112" i="1"/>
  <c r="T112" i="1" s="1"/>
  <c r="S2684" i="1"/>
  <c r="T2684" i="1" s="1"/>
  <c r="S1804" i="1"/>
  <c r="T1804" i="1" s="1"/>
  <c r="S3996" i="1"/>
  <c r="T3996" i="1" s="1"/>
  <c r="S1245" i="1"/>
  <c r="T1245" i="1" s="1"/>
  <c r="S3500" i="1"/>
  <c r="T3500" i="1" s="1"/>
  <c r="S652" i="1"/>
  <c r="T652" i="1" s="1"/>
  <c r="S3316" i="1"/>
  <c r="T3316" i="1" s="1"/>
  <c r="S3499" i="1"/>
  <c r="T3499" i="1" s="1"/>
  <c r="S991" i="1"/>
  <c r="T991" i="1" s="1"/>
  <c r="S1508" i="1"/>
  <c r="T1508" i="1" s="1"/>
  <c r="S3530" i="1"/>
  <c r="T3530" i="1" s="1"/>
  <c r="S3724" i="1"/>
  <c r="T3724" i="1" s="1"/>
  <c r="S37" i="1"/>
  <c r="T37" i="1" s="1"/>
  <c r="S2084" i="1"/>
  <c r="T2084" i="1" s="1"/>
  <c r="S3253" i="1"/>
  <c r="T3253" i="1" s="1"/>
  <c r="S2669" i="1"/>
  <c r="T2669" i="1" s="1"/>
  <c r="S3487" i="1"/>
  <c r="T3487" i="1" s="1"/>
  <c r="S771" i="1"/>
  <c r="T771" i="1" s="1"/>
  <c r="S1927" i="1"/>
  <c r="T1927" i="1" s="1"/>
  <c r="S2778" i="1"/>
  <c r="T2778" i="1" s="1"/>
  <c r="S81" i="1"/>
  <c r="T81" i="1" s="1"/>
  <c r="S3520" i="1"/>
  <c r="T3520" i="1" s="1"/>
  <c r="S3348" i="1"/>
  <c r="T3348" i="1" s="1"/>
  <c r="S3246" i="1"/>
  <c r="T3246" i="1" s="1"/>
  <c r="S1792" i="1"/>
  <c r="T1792" i="1" s="1"/>
  <c r="S2967" i="1"/>
  <c r="T2967" i="1" s="1"/>
  <c r="S2141" i="1"/>
  <c r="T2141" i="1" s="1"/>
  <c r="S1288" i="1"/>
  <c r="T1288" i="1" s="1"/>
  <c r="S2971" i="1"/>
  <c r="T2971" i="1" s="1"/>
  <c r="S3612" i="1"/>
  <c r="T3612" i="1" s="1"/>
  <c r="S3441" i="1"/>
  <c r="T3441" i="1" s="1"/>
  <c r="S2816" i="1"/>
  <c r="T2816" i="1" s="1"/>
  <c r="S2181" i="1"/>
  <c r="T2181" i="1" s="1"/>
  <c r="S2551" i="1"/>
  <c r="T2551" i="1" s="1"/>
  <c r="S2291" i="1"/>
  <c r="T2291" i="1" s="1"/>
  <c r="S3233" i="1"/>
  <c r="T3233" i="1" s="1"/>
  <c r="S2954" i="1"/>
  <c r="T2954" i="1" s="1"/>
  <c r="S3001" i="1"/>
  <c r="T3001" i="1" s="1"/>
  <c r="S740" i="1"/>
  <c r="T740" i="1" s="1"/>
  <c r="S3332" i="1"/>
  <c r="T3332" i="1" s="1"/>
  <c r="S101" i="1"/>
  <c r="T101" i="1" s="1"/>
  <c r="S3395" i="1"/>
  <c r="T3395" i="1" s="1"/>
  <c r="S1587" i="1"/>
  <c r="T1587" i="1" s="1"/>
  <c r="S3951" i="1"/>
  <c r="T3951" i="1" s="1"/>
  <c r="S1620" i="1"/>
  <c r="T1620" i="1" s="1"/>
  <c r="S812" i="1"/>
  <c r="T812" i="1" s="1"/>
  <c r="S930" i="1"/>
  <c r="T930" i="1" s="1"/>
  <c r="S1457" i="1"/>
  <c r="T1457" i="1" s="1"/>
  <c r="S3355" i="1"/>
  <c r="T3355" i="1" s="1"/>
  <c r="S202" i="1"/>
  <c r="T202" i="1" s="1"/>
  <c r="S2383" i="1"/>
  <c r="T2383" i="1" s="1"/>
  <c r="S79" i="1"/>
  <c r="T79" i="1" s="1"/>
  <c r="S2703" i="1"/>
  <c r="T2703" i="1" s="1"/>
  <c r="S3545" i="1"/>
  <c r="T3545" i="1" s="1"/>
  <c r="S531" i="1"/>
  <c r="T531" i="1" s="1"/>
  <c r="S3398" i="1"/>
  <c r="T3398" i="1" s="1"/>
  <c r="S1356" i="1"/>
  <c r="T1356" i="1" s="1"/>
  <c r="S2292" i="1"/>
  <c r="T2292" i="1" s="1"/>
  <c r="S2005" i="1"/>
  <c r="T2005" i="1" s="1"/>
  <c r="S3390" i="1"/>
  <c r="T3390" i="1" s="1"/>
  <c r="S1372" i="1"/>
  <c r="T1372" i="1" s="1"/>
  <c r="S2326" i="1"/>
  <c r="T2326" i="1" s="1"/>
  <c r="S2089" i="1"/>
  <c r="T2089" i="1" s="1"/>
  <c r="S744" i="1"/>
  <c r="T744" i="1" s="1"/>
  <c r="S3120" i="1"/>
  <c r="T3120" i="1" s="1"/>
  <c r="S3785" i="1"/>
  <c r="T3785" i="1" s="1"/>
  <c r="S942" i="1"/>
  <c r="T942" i="1" s="1"/>
  <c r="S2281" i="1"/>
  <c r="T2281" i="1" s="1"/>
  <c r="S2095" i="1"/>
  <c r="T2095" i="1" s="1"/>
  <c r="S3392" i="1"/>
  <c r="T3392" i="1" s="1"/>
  <c r="S384" i="1"/>
  <c r="T384" i="1" s="1"/>
  <c r="S3760" i="1"/>
  <c r="T3760" i="1" s="1"/>
  <c r="S3351" i="1"/>
  <c r="T3351" i="1" s="1"/>
  <c r="S1789" i="1"/>
  <c r="T1789" i="1" s="1"/>
  <c r="S3454" i="1"/>
  <c r="T3454" i="1" s="1"/>
  <c r="S662" i="1"/>
  <c r="T662" i="1" s="1"/>
  <c r="S3553" i="1"/>
  <c r="T3553" i="1" s="1"/>
  <c r="S1426" i="1"/>
  <c r="T1426" i="1" s="1"/>
  <c r="S3326" i="1"/>
  <c r="T3326" i="1" s="1"/>
  <c r="S1846" i="1"/>
  <c r="T1846" i="1" s="1"/>
  <c r="S3358" i="1"/>
  <c r="T3358" i="1" s="1"/>
  <c r="S936" i="1"/>
  <c r="T936" i="1" s="1"/>
  <c r="S3513" i="1"/>
  <c r="T3513" i="1" s="1"/>
  <c r="S2496" i="1"/>
  <c r="T2496" i="1" s="1"/>
  <c r="S255" i="1"/>
  <c r="T255" i="1" s="1"/>
  <c r="S19" i="1"/>
  <c r="T19" i="1" s="1"/>
  <c r="S1379" i="1"/>
  <c r="T1379" i="1" s="1"/>
  <c r="S3503" i="1"/>
  <c r="T3503" i="1" s="1"/>
  <c r="S3660" i="1"/>
  <c r="T3660" i="1" s="1"/>
  <c r="S87" i="1"/>
  <c r="T87" i="1" s="1"/>
  <c r="S3078" i="1"/>
  <c r="T3078" i="1" s="1"/>
  <c r="S3703" i="1"/>
  <c r="T3703" i="1" s="1"/>
  <c r="S2297" i="1"/>
  <c r="T2297" i="1" s="1"/>
  <c r="S1604" i="1"/>
  <c r="T1604" i="1" s="1"/>
  <c r="S2288" i="1"/>
  <c r="T2288" i="1" s="1"/>
  <c r="S2489" i="1"/>
  <c r="T2489" i="1" s="1"/>
  <c r="S3580" i="1"/>
  <c r="T3580" i="1" s="1"/>
  <c r="S857" i="1"/>
  <c r="T857" i="1" s="1"/>
  <c r="S3033" i="1"/>
  <c r="T3033" i="1" s="1"/>
  <c r="S3229" i="1"/>
  <c r="T3229" i="1" s="1"/>
  <c r="S3429" i="1"/>
  <c r="T3429" i="1" s="1"/>
  <c r="S3495" i="1"/>
  <c r="T3495" i="1" s="1"/>
  <c r="S3583" i="1"/>
  <c r="T3583" i="1" s="1"/>
  <c r="S3766" i="1"/>
  <c r="T3766" i="1" s="1"/>
  <c r="S3872" i="1"/>
  <c r="T3872" i="1" s="1"/>
  <c r="S2158" i="1"/>
  <c r="T2158" i="1" s="1"/>
  <c r="S982" i="1"/>
  <c r="T982" i="1" s="1"/>
  <c r="S83" i="1"/>
  <c r="T83" i="1" s="1"/>
  <c r="S678" i="1"/>
  <c r="T678" i="1" s="1"/>
  <c r="S2634" i="1"/>
  <c r="T2634" i="1" s="1"/>
  <c r="S198" i="1"/>
  <c r="T198" i="1" s="1"/>
  <c r="S1230" i="1"/>
  <c r="T1230" i="1" s="1"/>
  <c r="S3904" i="1"/>
  <c r="T3904" i="1" s="1"/>
  <c r="S610" i="1"/>
  <c r="T610" i="1" s="1"/>
  <c r="S3773" i="1"/>
  <c r="T3773" i="1" s="1"/>
  <c r="S268" i="1"/>
  <c r="T268" i="1" s="1"/>
  <c r="S1864" i="1"/>
  <c r="T1864" i="1" s="1"/>
  <c r="S1900" i="1"/>
  <c r="T1900" i="1" s="1"/>
  <c r="S1134" i="1"/>
  <c r="T1134" i="1" s="1"/>
  <c r="S3182" i="1"/>
  <c r="T3182" i="1" s="1"/>
  <c r="S825" i="1"/>
  <c r="T825" i="1" s="1"/>
  <c r="S2627" i="1"/>
  <c r="T2627" i="1" s="1"/>
  <c r="S1107" i="1"/>
  <c r="T1107" i="1" s="1"/>
  <c r="S417" i="1"/>
  <c r="T417" i="1" s="1"/>
  <c r="S1985" i="1"/>
  <c r="T1985" i="1" s="1"/>
  <c r="S1783" i="1"/>
  <c r="T1783" i="1" s="1"/>
  <c r="S556" i="1"/>
  <c r="T556" i="1" s="1"/>
  <c r="S2525" i="1"/>
  <c r="T2525" i="1" s="1"/>
  <c r="S1697" i="1"/>
  <c r="T1697" i="1" s="1"/>
  <c r="S2780" i="1"/>
  <c r="T2780" i="1" s="1"/>
  <c r="S952" i="1"/>
  <c r="T952" i="1" s="1"/>
  <c r="S3835" i="1"/>
  <c r="T3835" i="1" s="1"/>
  <c r="S1905" i="1"/>
  <c r="T1905" i="1" s="1"/>
  <c r="S1719" i="1"/>
  <c r="T1719" i="1" s="1"/>
  <c r="S3524" i="1"/>
  <c r="T3524" i="1" s="1"/>
  <c r="S830" i="1"/>
  <c r="T830" i="1" s="1"/>
  <c r="S2284" i="1"/>
  <c r="T2284" i="1" s="1"/>
  <c r="S717" i="1"/>
  <c r="T717" i="1" s="1"/>
  <c r="S128" i="1"/>
  <c r="T128" i="1" s="1"/>
  <c r="S3925" i="1"/>
  <c r="T3925" i="1" s="1"/>
  <c r="S3671" i="1"/>
  <c r="T3671" i="1" s="1"/>
  <c r="S934" i="1"/>
  <c r="T934" i="1" s="1"/>
  <c r="S1677" i="1"/>
  <c r="T1677" i="1" s="1"/>
  <c r="S2996" i="1"/>
  <c r="T2996" i="1" s="1"/>
  <c r="S789" i="1"/>
  <c r="T789" i="1" s="1"/>
  <c r="S105" i="1"/>
  <c r="T105" i="1" s="1"/>
  <c r="S559" i="1"/>
  <c r="T559" i="1" s="1"/>
  <c r="S1035" i="1"/>
  <c r="T1035" i="1" s="1"/>
  <c r="S3451" i="1"/>
  <c r="T3451" i="1" s="1"/>
  <c r="S2471" i="1"/>
  <c r="T2471" i="1" s="1"/>
  <c r="S4026" i="1"/>
  <c r="T4026" i="1" s="1"/>
  <c r="S2560" i="1"/>
  <c r="T2560" i="1" s="1"/>
  <c r="S2104" i="1"/>
  <c r="T2104" i="1" s="1"/>
  <c r="S2836" i="1"/>
  <c r="T2836" i="1" s="1"/>
  <c r="S80" i="1"/>
  <c r="T80" i="1" s="1"/>
  <c r="S879" i="1"/>
  <c r="T879" i="1" s="1"/>
  <c r="S1886" i="1"/>
  <c r="T1886" i="1" s="1"/>
  <c r="S2120" i="1"/>
  <c r="T2120" i="1" s="1"/>
  <c r="S2408" i="1"/>
  <c r="T2408" i="1" s="1"/>
  <c r="S848" i="1"/>
  <c r="T848" i="1" s="1"/>
  <c r="S1355" i="1"/>
  <c r="T1355" i="1" s="1"/>
  <c r="S2879" i="1"/>
  <c r="T2879" i="1" s="1"/>
  <c r="S2661" i="1"/>
  <c r="T2661" i="1" s="1"/>
  <c r="S1325" i="1"/>
  <c r="T1325" i="1" s="1"/>
  <c r="S530" i="1"/>
  <c r="T530" i="1" s="1"/>
  <c r="S1743" i="1"/>
  <c r="T1743" i="1" s="1"/>
  <c r="S2802" i="1"/>
  <c r="T2802" i="1" s="1"/>
  <c r="S3764" i="1"/>
  <c r="T3764" i="1" s="1"/>
  <c r="S3753" i="1"/>
  <c r="T3753" i="1" s="1"/>
  <c r="S2958" i="1"/>
  <c r="T2958" i="1" s="1"/>
  <c r="S1656" i="1"/>
  <c r="T1656" i="1" s="1"/>
  <c r="S2783" i="1"/>
  <c r="T2783" i="1" s="1"/>
  <c r="S3937" i="1"/>
  <c r="T3937" i="1" s="1"/>
  <c r="S3234" i="1"/>
  <c r="T3234" i="1" s="1"/>
  <c r="S694" i="1"/>
  <c r="T694" i="1" s="1"/>
  <c r="S3863" i="1"/>
  <c r="T3863" i="1" s="1"/>
  <c r="S1706" i="1"/>
  <c r="T1706" i="1" s="1"/>
  <c r="S1853" i="1"/>
  <c r="T1853" i="1" s="1"/>
  <c r="S207" i="1"/>
  <c r="T207" i="1" s="1"/>
  <c r="S3151" i="1"/>
  <c r="T3151" i="1" s="1"/>
  <c r="S177" i="1"/>
  <c r="T177" i="1" s="1"/>
  <c r="S3077" i="1"/>
  <c r="T3077" i="1" s="1"/>
  <c r="S3705" i="1"/>
  <c r="T3705" i="1" s="1"/>
  <c r="S143" i="1"/>
  <c r="T143" i="1" s="1"/>
  <c r="S3028" i="1"/>
  <c r="T3028" i="1" s="1"/>
  <c r="S878" i="1"/>
  <c r="T878" i="1" s="1"/>
  <c r="S2479" i="1"/>
  <c r="T2479" i="1" s="1"/>
  <c r="S412" i="1"/>
  <c r="T412" i="1" s="1"/>
  <c r="S2938" i="1"/>
  <c r="T2938" i="1" s="1"/>
  <c r="S3533" i="1"/>
  <c r="T3533" i="1" s="1"/>
  <c r="S3637" i="1"/>
  <c r="T3637" i="1" s="1"/>
  <c r="S3492" i="1"/>
  <c r="T3492" i="1" s="1"/>
  <c r="S816" i="1"/>
  <c r="T816" i="1" s="1"/>
  <c r="S2335" i="1"/>
  <c r="T2335" i="1" s="1"/>
  <c r="S3034" i="1"/>
  <c r="T3034" i="1" s="1"/>
  <c r="S1932" i="1"/>
  <c r="T1932" i="1" s="1"/>
  <c r="S2467" i="1"/>
  <c r="T2467" i="1" s="1"/>
  <c r="S3543" i="1"/>
  <c r="T3543" i="1" s="1"/>
  <c r="S3694" i="1"/>
  <c r="T3694" i="1" s="1"/>
  <c r="S3325" i="1"/>
  <c r="T3325" i="1" s="1"/>
  <c r="S3834" i="1"/>
  <c r="T3834" i="1" s="1"/>
  <c r="S2485" i="1"/>
  <c r="T2485" i="1" s="1"/>
  <c r="S465" i="1"/>
  <c r="T465" i="1" s="1"/>
  <c r="S3228" i="1"/>
  <c r="T3228" i="1" s="1"/>
  <c r="S3615" i="1"/>
  <c r="T3615" i="1" s="1"/>
  <c r="S3718" i="1"/>
  <c r="T3718" i="1" s="1"/>
  <c r="S635" i="1"/>
  <c r="T635" i="1" s="1"/>
  <c r="S3401" i="1"/>
  <c r="T3401" i="1" s="1"/>
  <c r="S3879" i="1"/>
  <c r="T3879" i="1" s="1"/>
  <c r="S21" i="1"/>
  <c r="T21" i="1" s="1"/>
  <c r="S1888" i="1"/>
  <c r="T1888" i="1" s="1"/>
  <c r="S3593" i="1"/>
  <c r="T3593" i="1" s="1"/>
  <c r="S3859" i="1"/>
  <c r="T3859" i="1" s="1"/>
  <c r="S2437" i="1"/>
  <c r="T2437" i="1" s="1"/>
  <c r="S3167" i="1"/>
  <c r="T3167" i="1" s="1"/>
  <c r="S2964" i="1"/>
  <c r="T2964" i="1" s="1"/>
  <c r="S3539" i="1"/>
  <c r="T3539" i="1" s="1"/>
  <c r="S1870" i="1"/>
  <c r="T1870" i="1" s="1"/>
  <c r="S2589" i="1"/>
  <c r="T2589" i="1" s="1"/>
  <c r="S3460" i="1"/>
  <c r="T3460" i="1" s="1"/>
  <c r="S1610" i="1"/>
  <c r="T1610" i="1" s="1"/>
  <c r="S418" i="1"/>
  <c r="T418" i="1" s="1"/>
  <c r="S869" i="1"/>
  <c r="T869" i="1" s="1"/>
  <c r="S859" i="1"/>
  <c r="T859" i="1" s="1"/>
  <c r="S1298" i="1"/>
  <c r="T1298" i="1" s="1"/>
  <c r="S1644" i="1"/>
  <c r="T1644" i="1" s="1"/>
  <c r="S1901" i="1"/>
  <c r="T1901" i="1" s="1"/>
  <c r="S2784" i="1"/>
  <c r="T2784" i="1" s="1"/>
  <c r="S3345" i="1"/>
  <c r="T3345" i="1" s="1"/>
  <c r="S3668" i="1"/>
  <c r="T3668" i="1" s="1"/>
  <c r="S2789" i="1"/>
  <c r="T2789" i="1" s="1"/>
  <c r="S3720" i="1"/>
  <c r="T3720" i="1" s="1"/>
  <c r="S2469" i="1"/>
  <c r="T2469" i="1" s="1"/>
  <c r="S3106" i="1"/>
  <c r="T3106" i="1" s="1"/>
  <c r="S3598" i="1"/>
  <c r="T3598" i="1" s="1"/>
  <c r="S3094" i="1"/>
  <c r="T3094" i="1" s="1"/>
  <c r="S1626" i="1"/>
  <c r="T1626" i="1" s="1"/>
  <c r="S1682" i="1"/>
  <c r="T1682" i="1" s="1"/>
  <c r="S3567" i="1"/>
  <c r="T3567" i="1" s="1"/>
  <c r="S1091" i="1"/>
  <c r="T1091" i="1" s="1"/>
  <c r="S2600" i="1"/>
  <c r="T2600" i="1" s="1"/>
  <c r="S3331" i="1"/>
  <c r="T3331" i="1" s="1"/>
  <c r="S2236" i="1"/>
  <c r="T2236" i="1" s="1"/>
  <c r="S943" i="1"/>
  <c r="T943" i="1" s="1"/>
  <c r="S3846" i="1"/>
  <c r="T3846" i="1" s="1"/>
  <c r="S1162" i="1"/>
  <c r="T1162" i="1" s="1"/>
  <c r="S2806" i="1"/>
  <c r="T2806" i="1" s="1"/>
  <c r="S3786" i="1"/>
  <c r="T3786" i="1" s="1"/>
  <c r="S1776" i="1"/>
  <c r="T1776" i="1" s="1"/>
  <c r="S1760" i="1"/>
  <c r="T1760" i="1" s="1"/>
  <c r="S1896" i="1"/>
  <c r="T1896" i="1" s="1"/>
  <c r="S2706" i="1"/>
  <c r="T2706" i="1" s="1"/>
  <c r="S2785" i="1"/>
  <c r="T2785" i="1" s="1"/>
  <c r="S3199" i="1"/>
  <c r="T3199" i="1" s="1"/>
  <c r="S4058" i="1"/>
  <c r="T4058" i="1" s="1"/>
  <c r="S3534" i="1"/>
  <c r="T3534" i="1" s="1"/>
  <c r="S2207" i="1"/>
  <c r="T2207" i="1" s="1"/>
  <c r="S1310" i="1"/>
  <c r="T1310" i="1" s="1"/>
  <c r="S1328" i="1"/>
  <c r="T1328" i="1" s="1"/>
  <c r="S1622" i="1"/>
  <c r="T1622" i="1" s="1"/>
  <c r="S2208" i="1"/>
  <c r="T2208" i="1" s="1"/>
  <c r="S3621" i="1"/>
  <c r="T3621" i="1" s="1"/>
  <c r="S2407" i="1"/>
  <c r="T2407" i="1" s="1"/>
  <c r="S2893" i="1"/>
  <c r="T2893" i="1" s="1"/>
  <c r="S3548" i="1"/>
  <c r="T3548" i="1" s="1"/>
  <c r="S1939" i="1"/>
  <c r="T1939" i="1" s="1"/>
  <c r="S3437" i="1"/>
  <c r="T3437" i="1" s="1"/>
  <c r="S3683" i="1"/>
  <c r="T3683" i="1" s="1"/>
  <c r="S3319" i="1"/>
  <c r="T3319" i="1" s="1"/>
  <c r="S3393" i="1"/>
  <c r="T3393" i="1" s="1"/>
  <c r="S1942" i="1"/>
  <c r="T1942" i="1" s="1"/>
  <c r="S3570" i="1"/>
  <c r="T3570" i="1" s="1"/>
  <c r="S680" i="1"/>
  <c r="T680" i="1" s="1"/>
  <c r="S95" i="1"/>
  <c r="T95" i="1" s="1"/>
  <c r="S3368" i="1"/>
  <c r="T3368" i="1" s="1"/>
  <c r="S3936" i="1"/>
  <c r="T3936" i="1" s="1"/>
  <c r="S2361" i="1"/>
  <c r="T2361" i="1" s="1"/>
  <c r="S3600" i="1"/>
  <c r="T3600" i="1" s="1"/>
  <c r="S2539" i="1"/>
  <c r="T2539" i="1" s="1"/>
  <c r="S2680" i="1"/>
  <c r="T2680" i="1" s="1"/>
  <c r="S3771" i="1"/>
  <c r="T3771" i="1" s="1"/>
  <c r="S3844" i="1"/>
  <c r="T3844" i="1" s="1"/>
  <c r="S2953" i="1"/>
  <c r="T2953" i="1" s="1"/>
  <c r="S1364" i="1"/>
  <c r="T1364" i="1" s="1"/>
  <c r="S3364" i="1"/>
  <c r="T3364" i="1" s="1"/>
  <c r="S3569" i="1"/>
  <c r="T3569" i="1" s="1"/>
  <c r="S3711" i="1"/>
  <c r="T3711" i="1" s="1"/>
  <c r="S1266" i="1"/>
  <c r="T1266" i="1" s="1"/>
  <c r="S3448" i="1"/>
  <c r="T3448" i="1" s="1"/>
  <c r="S1771" i="1"/>
  <c r="T1771" i="1" s="1"/>
  <c r="S1665" i="1"/>
  <c r="T1665" i="1" s="1"/>
  <c r="S3009" i="1"/>
  <c r="T3009" i="1" s="1"/>
  <c r="S3449" i="1"/>
  <c r="T3449" i="1" s="1"/>
  <c r="S3473" i="1"/>
  <c r="T3473" i="1" s="1"/>
  <c r="S2949" i="1"/>
  <c r="T2949" i="1" s="1"/>
  <c r="S2258" i="1"/>
  <c r="T2258" i="1" s="1"/>
  <c r="S3309" i="1"/>
  <c r="T3309" i="1" s="1"/>
  <c r="S2559" i="1"/>
  <c r="T2559" i="1" s="1"/>
  <c r="S3039" i="1"/>
  <c r="T3039" i="1" s="1"/>
  <c r="S783" i="1"/>
  <c r="T783" i="1" s="1"/>
  <c r="S4002" i="1"/>
  <c r="T4002" i="1" s="1"/>
  <c r="S3821" i="1"/>
  <c r="T3821" i="1" s="1"/>
  <c r="S3502" i="1"/>
  <c r="T3502" i="1" s="1"/>
  <c r="S1226" i="1"/>
  <c r="T1226" i="1" s="1"/>
  <c r="S3980" i="1"/>
  <c r="T3980" i="1" s="1"/>
  <c r="S2678" i="1"/>
  <c r="T2678" i="1" s="1"/>
  <c r="S2500" i="1"/>
  <c r="T2500" i="1" s="1"/>
  <c r="S648" i="1"/>
  <c r="T648" i="1" s="1"/>
  <c r="S3410" i="1"/>
  <c r="T3410" i="1" s="1"/>
  <c r="S2301" i="1"/>
  <c r="T2301" i="1" s="1"/>
  <c r="S1640" i="1"/>
  <c r="T1640" i="1" s="1"/>
  <c r="S1713" i="1"/>
  <c r="T1713" i="1" s="1"/>
  <c r="S1835" i="1"/>
  <c r="T1835" i="1" s="1"/>
  <c r="S2758" i="1"/>
  <c r="T2758" i="1" s="1"/>
  <c r="S1885" i="1"/>
  <c r="T1885" i="1" s="1"/>
  <c r="S3370" i="1"/>
  <c r="T3370" i="1" s="1"/>
  <c r="S3686" i="1"/>
  <c r="T3686" i="1" s="1"/>
  <c r="S312" i="1"/>
  <c r="T312" i="1" s="1"/>
  <c r="S782" i="1"/>
  <c r="T782" i="1" s="1"/>
  <c r="S813" i="1"/>
  <c r="T813" i="1" s="1"/>
  <c r="S871" i="1"/>
  <c r="T871" i="1" s="1"/>
  <c r="S3128" i="1"/>
  <c r="T3128" i="1" s="1"/>
  <c r="S2106" i="1"/>
  <c r="T2106" i="1" s="1"/>
  <c r="S1208" i="1"/>
  <c r="T1208" i="1" s="1"/>
  <c r="S3374" i="1"/>
  <c r="T3374" i="1" s="1"/>
  <c r="S3561" i="1"/>
  <c r="T3561" i="1" s="1"/>
  <c r="S3670" i="1"/>
  <c r="T3670" i="1" s="1"/>
  <c r="S2472" i="1"/>
  <c r="T2472" i="1" s="1"/>
  <c r="S1833" i="1"/>
  <c r="T1833" i="1" s="1"/>
  <c r="S3678" i="1"/>
  <c r="T3678" i="1" s="1"/>
  <c r="S1087" i="1"/>
  <c r="T1087" i="1" s="1"/>
  <c r="S1672" i="1"/>
  <c r="T1672" i="1" s="1"/>
  <c r="S2389" i="1"/>
  <c r="T2389" i="1" s="1"/>
  <c r="S786" i="1"/>
  <c r="T786" i="1" s="1"/>
  <c r="S3582" i="1"/>
  <c r="T3582" i="1" s="1"/>
  <c r="S3800" i="1"/>
  <c r="T3800" i="1" s="1"/>
  <c r="S1039" i="1"/>
  <c r="T1039" i="1" s="1"/>
  <c r="S1170" i="1"/>
  <c r="T1170" i="1" s="1"/>
  <c r="S1592" i="1"/>
  <c r="T1592" i="1" s="1"/>
  <c r="S3551" i="1"/>
  <c r="T3551" i="1" s="1"/>
  <c r="S2210" i="1"/>
  <c r="T2210" i="1" s="1"/>
  <c r="S1615" i="1"/>
  <c r="T1615" i="1" s="1"/>
  <c r="S2221" i="1"/>
  <c r="T2221" i="1" s="1"/>
  <c r="S1213" i="1"/>
  <c r="T1213" i="1" s="1"/>
  <c r="S3601" i="1"/>
  <c r="T3601" i="1" s="1"/>
  <c r="S3908" i="1"/>
  <c r="T3908" i="1" s="1"/>
  <c r="S2299" i="1"/>
  <c r="T2299" i="1" s="1"/>
  <c r="S3040" i="1"/>
  <c r="T3040" i="1" s="1"/>
  <c r="S3566" i="1"/>
  <c r="T3566" i="1" s="1"/>
  <c r="S1882" i="1"/>
  <c r="T1882" i="1" s="1"/>
  <c r="S1662" i="1"/>
  <c r="T1662" i="1" s="1"/>
  <c r="S2995" i="1"/>
  <c r="T2995" i="1" s="1"/>
  <c r="S2770" i="1"/>
  <c r="T2770" i="1" s="1"/>
  <c r="S1840" i="1"/>
  <c r="T1840" i="1" s="1"/>
  <c r="S1613" i="1"/>
  <c r="T1613" i="1" s="1"/>
  <c r="S1862" i="1"/>
  <c r="T1862" i="1" s="1"/>
  <c r="S2290" i="1"/>
  <c r="T2290" i="1" s="1"/>
  <c r="S2484" i="1"/>
  <c r="T2484" i="1" s="1"/>
  <c r="S2671" i="1"/>
  <c r="T2671" i="1" s="1"/>
  <c r="S3624" i="1"/>
  <c r="T3624" i="1" s="1"/>
  <c r="S3817" i="1"/>
  <c r="T3817" i="1" s="1"/>
  <c r="S392" i="1"/>
  <c r="T392" i="1" s="1"/>
  <c r="S1847" i="1"/>
  <c r="T1847" i="1" s="1"/>
  <c r="S2174" i="1"/>
  <c r="T2174" i="1" s="1"/>
  <c r="S2511" i="1"/>
  <c r="T2511" i="1" s="1"/>
  <c r="S2823" i="1"/>
  <c r="T2823" i="1" s="1"/>
  <c r="S2930" i="1"/>
  <c r="T2930" i="1" s="1"/>
  <c r="S2990" i="1"/>
  <c r="T2990" i="1" s="1"/>
  <c r="S3187" i="1"/>
  <c r="T3187" i="1" s="1"/>
  <c r="S3506" i="1"/>
  <c r="T3506" i="1" s="1"/>
  <c r="S3514" i="1"/>
  <c r="T3514" i="1" s="1"/>
  <c r="S3810" i="1"/>
  <c r="T3810" i="1" s="1"/>
  <c r="S3946" i="1"/>
  <c r="T3946" i="1" s="1"/>
  <c r="S1796" i="1"/>
  <c r="T1796" i="1" s="1"/>
  <c r="S1780" i="1"/>
  <c r="T1780" i="1" s="1"/>
  <c r="S1340" i="1"/>
  <c r="T1340" i="1" s="1"/>
  <c r="S2636" i="1"/>
  <c r="T2636" i="1" s="1"/>
  <c r="S1842" i="1"/>
  <c r="T1842" i="1" s="1"/>
  <c r="S3882" i="1"/>
  <c r="T3882" i="1" s="1"/>
  <c r="S1169" i="1"/>
  <c r="T1169" i="1" s="1"/>
  <c r="S707" i="1"/>
  <c r="T707" i="1" s="1"/>
  <c r="S2980" i="1"/>
  <c r="T2980" i="1" s="1"/>
  <c r="S2629" i="1"/>
  <c r="T2629" i="1" s="1"/>
  <c r="S3422" i="1"/>
  <c r="T3422" i="1" s="1"/>
  <c r="S4084" i="1"/>
  <c r="T4084" i="1" s="1"/>
  <c r="S3462" i="1"/>
  <c r="T3462" i="1" s="1"/>
  <c r="S2517" i="1"/>
  <c r="T2517" i="1" s="1"/>
  <c r="S2630" i="1"/>
  <c r="T2630" i="1" s="1"/>
  <c r="S3639" i="1"/>
  <c r="T3639" i="1" s="1"/>
  <c r="S2798" i="1"/>
  <c r="T2798" i="1" s="1"/>
  <c r="S2295" i="1"/>
  <c r="T2295" i="1" s="1"/>
  <c r="S3397" i="1"/>
  <c r="T3397" i="1" s="1"/>
  <c r="S1396" i="1"/>
  <c r="T1396" i="1" s="1"/>
  <c r="S814" i="1"/>
  <c r="T814" i="1" s="1"/>
  <c r="S1154" i="1"/>
  <c r="T1154" i="1" s="1"/>
  <c r="S3095" i="1"/>
  <c r="T3095" i="1" s="1"/>
  <c r="S979" i="1"/>
  <c r="T979" i="1" s="1"/>
  <c r="S3916" i="1"/>
  <c r="T3916" i="1" s="1"/>
  <c r="S1788" i="1"/>
  <c r="T1788" i="1" s="1"/>
  <c r="S3512" i="1"/>
  <c r="T3512" i="1" s="1"/>
  <c r="S666" i="1"/>
  <c r="T666" i="1" s="1"/>
  <c r="S787" i="1"/>
  <c r="T787" i="1" s="1"/>
  <c r="S75" i="1"/>
  <c r="T75" i="1" s="1"/>
  <c r="S3838" i="1"/>
  <c r="T3838" i="1" s="1"/>
  <c r="S2193" i="1"/>
  <c r="T2193" i="1" s="1"/>
  <c r="S1492" i="1"/>
  <c r="T1492" i="1" s="1"/>
  <c r="S1773" i="1"/>
  <c r="T1773" i="1" s="1"/>
  <c r="S677" i="1"/>
  <c r="T677" i="1" s="1"/>
  <c r="S2561" i="1"/>
  <c r="T2561" i="1" s="1"/>
  <c r="S3369" i="1"/>
  <c r="T3369" i="1" s="1"/>
  <c r="S1176" i="1"/>
  <c r="T1176" i="1" s="1"/>
  <c r="S1465" i="1"/>
  <c r="T1465" i="1" s="1"/>
  <c r="S1764" i="1"/>
  <c r="T1764" i="1" s="1"/>
  <c r="S2654" i="1"/>
  <c r="T2654" i="1" s="1"/>
  <c r="S960" i="1"/>
  <c r="T960" i="1" s="1"/>
  <c r="S3802" i="1"/>
  <c r="T3802" i="1" s="1"/>
  <c r="S4057" i="1"/>
  <c r="T4057" i="1" s="1"/>
  <c r="S3619" i="1"/>
  <c r="T3619" i="1" s="1"/>
  <c r="S966" i="1"/>
  <c r="T966" i="1" s="1"/>
  <c r="S1321" i="1"/>
  <c r="T1321" i="1" s="1"/>
  <c r="S1388" i="1"/>
  <c r="T1388" i="1" s="1"/>
  <c r="S3666" i="1"/>
  <c r="T3666" i="1" s="1"/>
  <c r="S4004" i="1"/>
  <c r="T4004" i="1" s="1"/>
  <c r="S3446" i="1"/>
  <c r="T3446" i="1" s="1"/>
  <c r="S1814" i="1"/>
  <c r="T1814" i="1" s="1"/>
  <c r="S475" i="1"/>
  <c r="T475" i="1" s="1"/>
  <c r="S958" i="1"/>
  <c r="T958" i="1" s="1"/>
  <c r="S2217" i="1"/>
  <c r="T2217" i="1" s="1"/>
  <c r="S1774" i="1"/>
  <c r="T1774" i="1" s="1"/>
  <c r="S1730" i="1"/>
  <c r="T1730" i="1" s="1"/>
  <c r="S2127" i="1"/>
  <c r="T2127" i="1" s="1"/>
  <c r="S3853" i="1"/>
  <c r="T3853" i="1" s="1"/>
  <c r="S600" i="1"/>
  <c r="T600" i="1" s="1"/>
  <c r="S1071" i="1"/>
  <c r="T1071" i="1" s="1"/>
  <c r="S1739" i="1"/>
  <c r="T1739" i="1" s="1"/>
  <c r="S2085" i="1"/>
  <c r="T2085" i="1" s="1"/>
  <c r="S2839" i="1"/>
  <c r="T2839" i="1" s="1"/>
  <c r="S4000" i="1"/>
  <c r="T4000" i="1" s="1"/>
  <c r="S3285" i="1"/>
  <c r="T3285" i="1" s="1"/>
  <c r="S705" i="1"/>
  <c r="T705" i="1" s="1"/>
  <c r="S2746" i="1"/>
  <c r="T2746" i="1" s="1"/>
  <c r="S2639" i="1"/>
  <c r="T2639" i="1" s="1"/>
  <c r="S3053" i="1"/>
  <c r="T3053" i="1" s="1"/>
  <c r="S3813" i="1"/>
  <c r="T3813" i="1" s="1"/>
  <c r="S758" i="1"/>
  <c r="T758" i="1" s="1"/>
  <c r="S460" i="1"/>
  <c r="T460" i="1" s="1"/>
  <c r="S3646" i="1"/>
  <c r="T3646" i="1" s="1"/>
  <c r="S2102" i="1"/>
  <c r="T2102" i="1" s="1"/>
  <c r="S1855" i="1"/>
  <c r="T1855" i="1" s="1"/>
  <c r="S745" i="1"/>
  <c r="T745" i="1" s="1"/>
  <c r="S3900" i="1"/>
  <c r="T3900" i="1" s="1"/>
  <c r="S2224" i="1"/>
  <c r="T2224" i="1" s="1"/>
  <c r="S1825" i="1"/>
  <c r="T1825" i="1" s="1"/>
  <c r="S2302" i="1"/>
  <c r="T2302" i="1" s="1"/>
  <c r="S3329" i="1"/>
  <c r="T3329" i="1" s="1"/>
  <c r="S1439" i="1"/>
  <c r="T1439" i="1" s="1"/>
  <c r="S1949" i="1"/>
  <c r="T1949" i="1" s="1"/>
  <c r="S1435" i="1"/>
  <c r="T1435" i="1" s="1"/>
  <c r="S3741" i="1"/>
  <c r="T3741" i="1" s="1"/>
  <c r="S2454" i="1"/>
  <c r="T2454" i="1" s="1"/>
  <c r="S2748" i="1"/>
  <c r="T2748" i="1" s="1"/>
  <c r="S27" i="1"/>
  <c r="T27" i="1" s="1"/>
  <c r="S189" i="1"/>
  <c r="T189" i="1" s="1"/>
  <c r="S1417" i="1"/>
  <c r="T1417" i="1" s="1"/>
  <c r="S2686" i="1"/>
  <c r="T2686" i="1" s="1"/>
  <c r="S3610" i="1"/>
  <c r="T3610" i="1" s="1"/>
  <c r="S4097" i="1"/>
  <c r="T4097" i="1" s="1"/>
  <c r="S2488" i="1"/>
  <c r="T2488" i="1" s="1"/>
  <c r="S3093" i="1"/>
  <c r="T3093" i="1" s="1"/>
  <c r="S2933" i="1"/>
  <c r="T2933" i="1" s="1"/>
  <c r="S3098" i="1"/>
  <c r="T3098" i="1" s="1"/>
  <c r="S2891" i="1"/>
  <c r="T2891" i="1" s="1"/>
  <c r="S3493" i="1"/>
  <c r="T3493" i="1" s="1"/>
  <c r="S2387" i="1"/>
  <c r="T2387" i="1" s="1"/>
  <c r="S2558" i="1"/>
  <c r="T2558" i="1" s="1"/>
  <c r="S3396" i="1"/>
  <c r="T3396" i="1" s="1"/>
  <c r="S2819" i="1"/>
  <c r="T2819" i="1" s="1"/>
  <c r="S3579" i="1"/>
  <c r="T3579" i="1" s="1"/>
  <c r="S3651" i="1"/>
  <c r="T3651" i="1" s="1"/>
  <c r="S4059" i="1"/>
  <c r="T4059" i="1" s="1"/>
  <c r="S3554" i="1"/>
  <c r="T3554" i="1" s="1"/>
  <c r="S448" i="1"/>
  <c r="T448" i="1" s="1"/>
  <c r="S1361" i="1"/>
  <c r="T1361" i="1" s="1"/>
  <c r="S70" i="1"/>
  <c r="T70" i="1" s="1"/>
  <c r="S1685" i="1"/>
  <c r="T1685" i="1" s="1"/>
  <c r="S2826" i="1"/>
  <c r="T2826" i="1" s="1"/>
  <c r="S3452" i="1"/>
  <c r="T3452" i="1" s="1"/>
  <c r="S2874" i="1"/>
  <c r="T2874" i="1" s="1"/>
  <c r="S1625" i="1"/>
  <c r="T1625" i="1" s="1"/>
  <c r="S2211" i="1"/>
  <c r="T2211" i="1" s="1"/>
  <c r="S3654" i="1"/>
  <c r="T3654" i="1" s="1"/>
  <c r="S887" i="1"/>
  <c r="T887" i="1" s="1"/>
  <c r="S2494" i="1"/>
  <c r="T2494" i="1" s="1"/>
  <c r="S4088" i="1"/>
  <c r="T4088" i="1" s="1"/>
  <c r="S205" i="1"/>
  <c r="T205" i="1" s="1"/>
  <c r="S3049" i="1"/>
  <c r="T3049" i="1" s="1"/>
  <c r="S4076" i="1"/>
  <c r="T4076" i="1" s="1"/>
  <c r="S1110" i="1"/>
  <c r="T1110" i="1" s="1"/>
  <c r="S2744" i="1"/>
  <c r="T2744" i="1" s="1"/>
  <c r="S876" i="1"/>
  <c r="T876" i="1" s="1"/>
  <c r="S2797" i="1"/>
  <c r="T2797" i="1" s="1"/>
  <c r="S2865" i="1"/>
  <c r="T2865" i="1" s="1"/>
  <c r="S1391" i="1"/>
  <c r="T1391" i="1" s="1"/>
  <c r="S997" i="1"/>
  <c r="T997" i="1" s="1"/>
  <c r="S2544" i="1"/>
  <c r="T2544" i="1" s="1"/>
  <c r="S183" i="1"/>
  <c r="T183" i="1" s="1"/>
  <c r="S3025" i="1"/>
  <c r="T3025" i="1" s="1"/>
  <c r="S3297" i="1"/>
  <c r="T3297" i="1" s="1"/>
  <c r="S3541" i="1"/>
  <c r="T3541" i="1" s="1"/>
  <c r="S718" i="1"/>
  <c r="T718" i="1" s="1"/>
  <c r="S2957" i="1"/>
  <c r="T2957" i="1" s="1"/>
  <c r="S3828" i="1"/>
  <c r="T3828" i="1" s="1"/>
  <c r="S3847" i="1"/>
  <c r="T3847" i="1" s="1"/>
  <c r="S3667" i="1"/>
  <c r="T3667" i="1" s="1"/>
  <c r="S3757" i="1"/>
  <c r="T3757" i="1" s="1"/>
  <c r="S964" i="1"/>
  <c r="T964" i="1" s="1"/>
  <c r="S3296" i="1"/>
  <c r="T3296" i="1" s="1"/>
  <c r="S3456" i="1"/>
  <c r="T3456" i="1" s="1"/>
  <c r="S1502" i="1"/>
  <c r="T1502" i="1" s="1"/>
  <c r="S665" i="1"/>
  <c r="T665" i="1" s="1"/>
  <c r="S784" i="1"/>
  <c r="T784" i="1" s="1"/>
  <c r="S3463" i="1"/>
  <c r="T3463" i="1" s="1"/>
  <c r="S633" i="1"/>
  <c r="T633" i="1" s="1"/>
  <c r="S411" i="1"/>
  <c r="T411" i="1" s="1"/>
  <c r="S670" i="1"/>
  <c r="T670" i="1" s="1"/>
  <c r="S1894" i="1"/>
  <c r="T1894" i="1" s="1"/>
  <c r="S2502" i="1"/>
  <c r="T2502" i="1" s="1"/>
  <c r="S1642" i="1"/>
  <c r="T1642" i="1" s="1"/>
  <c r="S1081" i="1"/>
  <c r="T1081" i="1" s="1"/>
  <c r="S1558" i="1"/>
  <c r="T1558" i="1" s="1"/>
  <c r="S430" i="1"/>
  <c r="T430" i="1" s="1"/>
  <c r="S1192" i="1"/>
  <c r="T1192" i="1" s="1"/>
  <c r="S2922" i="1"/>
  <c r="T2922" i="1" s="1"/>
  <c r="S2369" i="1"/>
  <c r="T2369" i="1" s="1"/>
  <c r="S944" i="1"/>
  <c r="T944" i="1" s="1"/>
  <c r="S2803" i="1"/>
  <c r="T2803" i="1" s="1"/>
  <c r="S3291" i="1"/>
  <c r="T3291" i="1" s="1"/>
  <c r="S3531" i="1"/>
  <c r="T3531" i="1" s="1"/>
  <c r="S3453" i="1"/>
  <c r="T3453" i="1" s="1"/>
  <c r="S4031" i="1"/>
  <c r="T4031" i="1" s="1"/>
  <c r="S2000" i="1"/>
  <c r="T2000" i="1" s="1"/>
  <c r="S1779" i="1"/>
  <c r="T1779" i="1" s="1"/>
  <c r="S3942" i="1"/>
  <c r="T3942" i="1" s="1"/>
  <c r="S1578" i="1"/>
  <c r="T1578" i="1" s="1"/>
  <c r="S1725" i="1"/>
  <c r="T1725" i="1" s="1"/>
  <c r="S4079" i="1"/>
  <c r="T4079" i="1" s="1"/>
  <c r="S3347" i="1"/>
  <c r="T3347" i="1" s="1"/>
  <c r="S3415" i="1"/>
  <c r="T3415" i="1" s="1"/>
  <c r="S3867" i="1"/>
  <c r="T3867" i="1" s="1"/>
  <c r="S3075" i="1"/>
  <c r="T3075" i="1" s="1"/>
  <c r="S3133" i="1"/>
  <c r="T3133" i="1" s="1"/>
  <c r="S881" i="1"/>
  <c r="T881" i="1" s="1"/>
  <c r="S1041" i="1"/>
  <c r="T1041" i="1" s="1"/>
  <c r="S3902" i="1"/>
  <c r="T3902" i="1" s="1"/>
  <c r="S3857" i="1"/>
  <c r="T3857" i="1" s="1"/>
  <c r="S4106" i="1"/>
  <c r="T4106" i="1" s="1"/>
  <c r="S166" i="1"/>
  <c r="T166" i="1" s="1"/>
  <c r="S509" i="1"/>
  <c r="T509" i="1" s="1"/>
  <c r="S868" i="1"/>
  <c r="T868" i="1" s="1"/>
  <c r="S2473" i="1"/>
  <c r="T2473" i="1" s="1"/>
  <c r="S3138" i="1"/>
  <c r="T3138" i="1" s="1"/>
  <c r="S1915" i="1"/>
  <c r="T1915" i="1" s="1"/>
  <c r="S72" i="1"/>
  <c r="T72" i="1" s="1"/>
  <c r="S697" i="1"/>
  <c r="T697" i="1" s="1"/>
  <c r="S3052" i="1"/>
  <c r="T3052" i="1" s="1"/>
  <c r="S1692" i="1"/>
  <c r="T1692" i="1" s="1"/>
  <c r="S2172" i="1"/>
  <c r="T2172" i="1" s="1"/>
  <c r="S3589" i="1"/>
  <c r="T3589" i="1" s="1"/>
  <c r="S117" i="1"/>
  <c r="T117" i="1" s="1"/>
  <c r="S3461" i="1"/>
  <c r="T3461" i="1" s="1"/>
  <c r="S3535" i="1"/>
  <c r="T3535" i="1" s="1"/>
  <c r="S11" i="1"/>
  <c r="T11" i="1" s="1"/>
  <c r="S2069" i="1"/>
  <c r="T2069" i="1" s="1"/>
  <c r="S2002" i="1"/>
  <c r="T2002" i="1" s="1"/>
  <c r="S4048" i="1"/>
  <c r="T4048" i="1" s="1"/>
  <c r="S4037" i="1"/>
  <c r="T4037" i="1" s="1"/>
  <c r="S1020" i="1"/>
  <c r="T1020" i="1" s="1"/>
  <c r="S1374" i="1"/>
  <c r="T1374" i="1" s="1"/>
  <c r="S1929" i="1"/>
  <c r="T1929" i="1" s="1"/>
  <c r="S4021" i="1"/>
  <c r="T4021" i="1" s="1"/>
  <c r="S3864" i="1"/>
  <c r="T3864" i="1" s="1"/>
  <c r="S3411" i="1"/>
  <c r="T3411" i="1" s="1"/>
  <c r="S2076" i="1"/>
  <c r="T2076" i="1" s="1"/>
  <c r="S2917" i="1"/>
  <c r="T2917" i="1" s="1"/>
  <c r="S1296" i="1"/>
  <c r="T1296" i="1" s="1"/>
  <c r="S2098" i="1"/>
  <c r="T2098" i="1" s="1"/>
  <c r="S3087" i="1"/>
  <c r="T3087" i="1" s="1"/>
  <c r="S3406" i="1"/>
  <c r="T3406" i="1" s="1"/>
  <c r="S2146" i="1"/>
  <c r="T2146" i="1" s="1"/>
  <c r="S2492" i="1"/>
  <c r="T2492" i="1" s="1"/>
  <c r="S3702" i="1"/>
  <c r="T3702" i="1" s="1"/>
  <c r="S1289" i="1"/>
  <c r="T1289" i="1" s="1"/>
  <c r="S2817" i="1"/>
  <c r="T2817" i="1" s="1"/>
  <c r="S2955" i="1"/>
  <c r="T2955" i="1" s="1"/>
  <c r="S388" i="1"/>
  <c r="T388" i="1" s="1"/>
  <c r="S2144" i="1"/>
  <c r="T2144" i="1" s="1"/>
  <c r="S52" i="1"/>
  <c r="T52" i="1" s="1"/>
  <c r="S106" i="1"/>
  <c r="T106" i="1" s="1"/>
  <c r="S377" i="1"/>
  <c r="T377" i="1" s="1"/>
  <c r="S1440" i="1"/>
  <c r="T1440" i="1" s="1"/>
  <c r="S2267" i="1"/>
  <c r="T2267" i="1" s="1"/>
  <c r="S759" i="1"/>
  <c r="T759" i="1" s="1"/>
  <c r="S3523" i="1"/>
  <c r="T3523" i="1" s="1"/>
  <c r="S3380" i="1"/>
  <c r="T3380" i="1" s="1"/>
  <c r="S1808" i="1"/>
  <c r="T1808" i="1" s="1"/>
  <c r="S605" i="1"/>
  <c r="T605" i="1" s="1"/>
  <c r="S696" i="1"/>
  <c r="T696" i="1" s="1"/>
  <c r="S3065" i="1"/>
  <c r="T3065" i="1" s="1"/>
  <c r="S3195" i="1"/>
  <c r="T3195" i="1" s="1"/>
  <c r="S1402" i="1"/>
  <c r="T1402" i="1" s="1"/>
  <c r="S1129" i="1"/>
  <c r="T1129" i="1" s="1"/>
  <c r="S1177" i="1"/>
  <c r="T1177" i="1" s="1"/>
  <c r="S3609" i="1"/>
  <c r="T3609" i="1" s="1"/>
  <c r="S4077" i="1"/>
  <c r="T4077" i="1" s="1"/>
  <c r="S434" i="1"/>
  <c r="T434" i="1" s="1"/>
  <c r="S2776" i="1"/>
  <c r="T2776" i="1" s="1"/>
  <c r="S3293" i="1"/>
  <c r="T3293" i="1" s="1"/>
  <c r="S3713" i="1"/>
  <c r="T3713" i="1" s="1"/>
  <c r="S3820" i="1"/>
  <c r="T3820" i="1" s="1"/>
  <c r="S4036" i="1"/>
  <c r="T4036" i="1" s="1"/>
  <c r="S3754" i="1"/>
  <c r="T3754" i="1" s="1"/>
  <c r="S76" i="1"/>
  <c r="T76" i="1" s="1"/>
  <c r="S1661" i="1"/>
  <c r="T1661" i="1" s="1"/>
  <c r="S2914" i="1"/>
  <c r="T2914" i="1" s="1"/>
  <c r="S171" i="1"/>
  <c r="T171" i="1" s="1"/>
  <c r="S1727" i="1"/>
  <c r="T1727" i="1" s="1"/>
  <c r="S2142" i="1"/>
  <c r="T2142" i="1" s="1"/>
  <c r="S1898" i="1"/>
  <c r="T1898" i="1" s="1"/>
  <c r="S3311" i="1"/>
  <c r="T3311" i="1" s="1"/>
  <c r="S2283" i="1"/>
  <c r="T2283" i="1" s="1"/>
  <c r="S687" i="1"/>
  <c r="T687" i="1" s="1"/>
  <c r="S1809" i="1"/>
  <c r="T1809" i="1" s="1"/>
  <c r="S1393" i="1"/>
  <c r="T1393" i="1" s="1"/>
  <c r="S1614" i="1"/>
  <c r="T1614" i="1" s="1"/>
  <c r="S2754" i="1"/>
  <c r="T2754" i="1" s="1"/>
  <c r="S4046" i="1"/>
  <c r="T4046" i="1" s="1"/>
  <c r="S3516" i="1"/>
  <c r="T3516" i="1" s="1"/>
  <c r="S3935" i="1"/>
  <c r="T3935" i="1" s="1"/>
  <c r="S2457" i="1"/>
  <c r="T2457" i="1" s="1"/>
  <c r="S820" i="1"/>
  <c r="T820" i="1" s="1"/>
  <c r="S858" i="1"/>
  <c r="T858" i="1" s="1"/>
  <c r="S3183" i="1"/>
  <c r="T3183" i="1" s="1"/>
  <c r="S3890" i="1"/>
  <c r="T3890" i="1" s="1"/>
  <c r="S3852" i="1"/>
  <c r="T3852" i="1" s="1"/>
  <c r="S3135" i="1"/>
  <c r="T3135" i="1" s="1"/>
  <c r="S3321" i="1"/>
  <c r="T3321" i="1" s="1"/>
  <c r="S3323" i="1"/>
  <c r="T3323" i="1" s="1"/>
  <c r="S3833" i="1"/>
  <c r="T3833" i="1" s="1"/>
  <c r="S1148" i="1"/>
  <c r="T1148" i="1" s="1"/>
  <c r="S2583" i="1"/>
  <c r="T2583" i="1" s="1"/>
  <c r="S3527" i="1"/>
  <c r="T3527" i="1" s="1"/>
  <c r="S3565" i="1"/>
  <c r="T3565" i="1" s="1"/>
  <c r="S3893" i="1"/>
  <c r="T3893" i="1" s="1"/>
  <c r="S4" i="1"/>
  <c r="T4" i="1" s="1"/>
  <c r="S3257" i="1"/>
  <c r="T3257" i="1" s="1"/>
  <c r="S3751" i="1"/>
  <c r="T3751" i="1" s="1"/>
  <c r="S3114" i="1"/>
  <c r="T3114" i="1" s="1"/>
  <c r="S831" i="1"/>
  <c r="T831" i="1" s="1"/>
  <c r="S911" i="1"/>
  <c r="T911" i="1" s="1"/>
  <c r="S1837" i="1"/>
  <c r="T1837" i="1" s="1"/>
  <c r="S3653" i="1"/>
  <c r="T3653" i="1" s="1"/>
  <c r="S3967" i="1"/>
  <c r="T3967" i="1" s="1"/>
  <c r="S1639" i="1"/>
  <c r="T1639" i="1" s="1"/>
  <c r="S2493" i="1"/>
  <c r="T2493" i="1" s="1"/>
  <c r="S1818" i="1"/>
  <c r="T1818" i="1" s="1"/>
  <c r="S1992" i="1"/>
  <c r="T1992" i="1" s="1"/>
  <c r="S1576" i="1"/>
  <c r="T1576" i="1" s="1"/>
  <c r="S3464" i="1"/>
  <c r="T3464" i="1" s="1"/>
  <c r="S4092" i="1"/>
  <c r="T4092" i="1" s="1"/>
  <c r="S3560" i="1"/>
  <c r="T3560" i="1" s="1"/>
  <c r="S541" i="1"/>
  <c r="T541" i="1" s="1"/>
  <c r="S1322" i="1"/>
  <c r="T1322" i="1" s="1"/>
  <c r="S92" i="1"/>
  <c r="T92" i="1" s="1"/>
  <c r="S3831" i="1"/>
  <c r="T3831" i="1" s="1"/>
  <c r="S86" i="1"/>
  <c r="T86" i="1" s="1"/>
  <c r="S141" i="1"/>
  <c r="T141" i="1" s="1"/>
  <c r="S1834" i="1"/>
  <c r="T1834" i="1" s="1"/>
  <c r="S4053" i="1"/>
  <c r="T4053" i="1" s="1"/>
  <c r="S2924" i="1"/>
  <c r="T2924" i="1" s="1"/>
  <c r="S3002" i="1"/>
  <c r="T3002" i="1" s="1"/>
  <c r="S3394" i="1"/>
  <c r="T3394" i="1" s="1"/>
  <c r="S3574" i="1"/>
  <c r="T3574" i="1" s="1"/>
  <c r="S3581" i="1"/>
  <c r="T3581" i="1" s="1"/>
  <c r="S3652" i="1"/>
  <c r="T3652" i="1" s="1"/>
  <c r="S3763" i="1"/>
  <c r="T3763" i="1" s="1"/>
  <c r="S3790" i="1"/>
  <c r="T3790" i="1" s="1"/>
  <c r="S3848" i="1"/>
  <c r="T3848" i="1" s="1"/>
  <c r="S2641" i="1"/>
  <c r="T2641" i="1" s="1"/>
  <c r="S2888" i="1"/>
  <c r="T2888" i="1" s="1"/>
  <c r="S3988" i="1"/>
  <c r="T3988" i="1" s="1"/>
  <c r="S1709" i="1"/>
  <c r="T1709" i="1" s="1"/>
  <c r="S1327" i="1"/>
  <c r="T1327" i="1" s="1"/>
  <c r="S2838" i="1"/>
  <c r="T2838" i="1" s="1"/>
  <c r="S3407" i="1"/>
  <c r="T3407" i="1" s="1"/>
  <c r="S706" i="1"/>
  <c r="T706" i="1" s="1"/>
  <c r="S3648" i="1"/>
  <c r="T3648" i="1" s="1"/>
  <c r="S454" i="1"/>
  <c r="T454" i="1" s="1"/>
  <c r="S950" i="1"/>
  <c r="T950" i="1" s="1"/>
  <c r="S2137" i="1"/>
  <c r="T2137" i="1" s="1"/>
  <c r="S3086" i="1"/>
  <c r="T3086" i="1" s="1"/>
  <c r="S3564" i="1"/>
  <c r="T3564" i="1" s="1"/>
  <c r="S994" i="1"/>
  <c r="T994" i="1" s="1"/>
  <c r="S4087" i="1"/>
  <c r="T4087" i="1" s="1"/>
  <c r="S2163" i="1"/>
  <c r="T2163" i="1" s="1"/>
  <c r="S2390" i="1"/>
  <c r="T2390" i="1" s="1"/>
  <c r="S78" i="1"/>
  <c r="T78" i="1" s="1"/>
  <c r="S97" i="1"/>
  <c r="T97" i="1" s="1"/>
  <c r="S2411" i="1"/>
  <c r="T2411" i="1" s="1"/>
  <c r="S2416" i="1"/>
  <c r="T2416" i="1" s="1"/>
  <c r="S3607" i="1"/>
  <c r="T3607" i="1" s="1"/>
  <c r="S2898" i="1"/>
  <c r="T2898" i="1" s="1"/>
  <c r="S3809" i="1"/>
  <c r="T3809" i="1" s="1"/>
  <c r="S3940" i="1"/>
  <c r="T3940" i="1" s="1"/>
  <c r="S4003" i="1"/>
  <c r="T4003" i="1" s="1"/>
  <c r="S3871" i="1"/>
  <c r="T3871" i="1" s="1"/>
  <c r="S3061" i="1"/>
  <c r="T3061" i="1" s="1"/>
  <c r="S3327" i="1"/>
  <c r="T3327" i="1" s="1"/>
  <c r="S3861" i="1"/>
  <c r="T3861" i="1" s="1"/>
  <c r="S1421" i="1"/>
  <c r="T1421" i="1" s="1"/>
  <c r="S1496" i="1"/>
  <c r="T1496" i="1" s="1"/>
  <c r="S2807" i="1"/>
  <c r="T2807" i="1" s="1"/>
  <c r="S3899" i="1"/>
  <c r="T3899" i="1" s="1"/>
  <c r="S4028" i="1"/>
  <c r="T4028" i="1" s="1"/>
  <c r="S164" i="1"/>
  <c r="T164" i="1" s="1"/>
  <c r="S821" i="1"/>
  <c r="T821" i="1" s="1"/>
  <c r="S2385" i="1"/>
  <c r="T2385" i="1" s="1"/>
  <c r="S1910" i="1"/>
  <c r="T1910" i="1" s="1"/>
  <c r="S424" i="1"/>
  <c r="T424" i="1" s="1"/>
  <c r="S2450" i="1"/>
  <c r="T2450" i="1" s="1"/>
  <c r="S3118" i="1"/>
  <c r="T3118" i="1" s="1"/>
  <c r="S3695" i="1"/>
  <c r="T3695" i="1" s="1"/>
  <c r="S3822" i="1"/>
  <c r="T3822" i="1" s="1"/>
  <c r="S4071" i="1"/>
  <c r="T4071" i="1" s="1"/>
  <c r="S4017" i="1"/>
  <c r="T4017" i="1" s="1"/>
  <c r="S597" i="1"/>
  <c r="T597" i="1" s="1"/>
  <c r="S3803" i="1"/>
  <c r="T3803" i="1" s="1"/>
  <c r="S99" i="1"/>
  <c r="T99" i="1" s="1"/>
  <c r="S1104" i="1"/>
  <c r="T1104" i="1" s="1"/>
  <c r="S1126" i="1"/>
  <c r="T1126" i="1" s="1"/>
  <c r="S2219" i="1"/>
  <c r="T2219" i="1" s="1"/>
  <c r="S3906" i="1"/>
  <c r="T3906" i="1" s="1"/>
  <c r="S2203" i="1"/>
  <c r="T2203" i="1" s="1"/>
  <c r="S3721" i="1"/>
  <c r="T3721" i="1" s="1"/>
  <c r="S1429" i="1"/>
  <c r="T1429" i="1" s="1"/>
  <c r="S2856" i="1"/>
  <c r="T2856" i="1" s="1"/>
  <c r="S2319" i="1"/>
  <c r="T2319" i="1" s="1"/>
  <c r="S433" i="1"/>
  <c r="T433" i="1" s="1"/>
  <c r="S2909" i="1"/>
  <c r="T2909" i="1" s="1"/>
  <c r="S975" i="1"/>
  <c r="T975" i="1" s="1"/>
  <c r="S24" i="1"/>
  <c r="T24" i="1" s="1"/>
  <c r="S1085" i="1"/>
  <c r="T1085" i="1" s="1"/>
  <c r="S3894" i="1"/>
  <c r="T3894" i="1" s="1"/>
  <c r="S3706" i="1"/>
  <c r="T3706" i="1" s="1"/>
  <c r="S1331" i="1"/>
  <c r="T1331" i="1" s="1"/>
  <c r="S2152" i="1"/>
  <c r="T2152" i="1" s="1"/>
  <c r="S137" i="1"/>
  <c r="T137" i="1" s="1"/>
  <c r="S702" i="1"/>
  <c r="T702" i="1" s="1"/>
  <c r="S1432" i="1"/>
  <c r="T1432" i="1" s="1"/>
  <c r="S3801" i="1"/>
  <c r="T3801" i="1" s="1"/>
  <c r="S182" i="1"/>
  <c r="T182" i="1" s="1"/>
  <c r="S236" i="1"/>
  <c r="T236" i="1" s="1"/>
  <c r="S2481" i="1"/>
  <c r="T2481" i="1" s="1"/>
  <c r="S510" i="1"/>
  <c r="T510" i="1" s="1"/>
  <c r="S781" i="1"/>
  <c r="T781" i="1" s="1"/>
  <c r="S3496" i="1"/>
  <c r="T3496" i="1" s="1"/>
  <c r="S2911" i="1"/>
  <c r="T2911" i="1" s="1"/>
  <c r="S4098" i="1"/>
  <c r="T4098" i="1" s="1"/>
  <c r="S3931" i="1"/>
  <c r="T3931" i="1" s="1"/>
  <c r="S452" i="1"/>
  <c r="T452" i="1" s="1"/>
  <c r="S2545" i="1"/>
  <c r="T2545" i="1" s="1"/>
  <c r="S3455" i="1"/>
  <c r="T3455" i="1" s="1"/>
  <c r="S4066" i="1"/>
  <c r="T4066" i="1" s="1"/>
  <c r="S1983" i="1"/>
  <c r="T1983" i="1" s="1"/>
  <c r="S3727" i="1"/>
  <c r="T3727" i="1" s="1"/>
  <c r="S203" i="1"/>
  <c r="T203" i="1" s="1"/>
  <c r="S1811" i="1"/>
  <c r="T1811" i="1" s="1"/>
  <c r="S2755" i="1"/>
  <c r="T2755" i="1" s="1"/>
  <c r="S965" i="1"/>
  <c r="T965" i="1" s="1"/>
  <c r="S374" i="1"/>
  <c r="T374" i="1" s="1"/>
  <c r="S3082" i="1"/>
  <c r="T3082" i="1" s="1"/>
  <c r="S917" i="1"/>
  <c r="T917" i="1" s="1"/>
  <c r="S1347" i="1"/>
  <c r="T1347" i="1" s="1"/>
  <c r="S3132" i="1"/>
  <c r="T3132" i="1" s="1"/>
  <c r="S3472" i="1"/>
  <c r="T3472" i="1" s="1"/>
  <c r="S3013" i="1"/>
  <c r="T3013" i="1" s="1"/>
  <c r="S3542" i="1"/>
  <c r="T3542" i="1" s="1"/>
  <c r="S1602" i="1"/>
  <c r="T1602" i="1" s="1"/>
  <c r="S4023" i="1"/>
  <c r="T4023" i="1" s="1"/>
  <c r="S1872" i="1"/>
  <c r="T1872" i="1" s="1"/>
  <c r="S222" i="1"/>
  <c r="T222" i="1" s="1"/>
  <c r="S1490" i="1"/>
  <c r="T1490" i="1" s="1"/>
  <c r="S1687" i="1"/>
  <c r="T1687" i="1" s="1"/>
  <c r="S155" i="1"/>
  <c r="T155" i="1" s="1"/>
  <c r="S2652" i="1"/>
  <c r="T2652" i="1" s="1"/>
  <c r="S4015" i="1"/>
  <c r="T4015" i="1" s="1"/>
  <c r="S3688" i="1"/>
  <c r="T3688" i="1" s="1"/>
  <c r="S2640" i="1"/>
  <c r="T2640" i="1" s="1"/>
  <c r="S776" i="1"/>
  <c r="T776" i="1" s="1"/>
  <c r="S3789" i="1"/>
  <c r="T3789" i="1" s="1"/>
  <c r="S631" i="1"/>
  <c r="T631" i="1" s="1"/>
  <c r="S1569" i="1"/>
  <c r="T1569" i="1" s="1"/>
  <c r="S3425" i="1"/>
  <c r="T3425" i="1" s="1"/>
  <c r="S2876" i="1"/>
  <c r="T2876" i="1" s="1"/>
  <c r="S575" i="1"/>
  <c r="T575" i="1" s="1"/>
  <c r="S191" i="1"/>
  <c r="T191" i="1" s="1"/>
  <c r="S932" i="1"/>
  <c r="T932" i="1" s="1"/>
  <c r="S624" i="1"/>
  <c r="T624" i="1" s="1"/>
  <c r="S3477" i="1"/>
  <c r="T3477" i="1" s="1"/>
  <c r="S147" i="1"/>
  <c r="T147" i="1" s="1"/>
  <c r="S506" i="1"/>
  <c r="T506" i="1" s="1"/>
  <c r="S1778" i="1"/>
  <c r="T1778" i="1" s="1"/>
  <c r="S2417" i="1"/>
  <c r="T2417" i="1" s="1"/>
  <c r="S3062" i="1"/>
  <c r="T3062" i="1" s="1"/>
  <c r="S3072" i="1"/>
  <c r="T3072" i="1" s="1"/>
  <c r="S925" i="1"/>
  <c r="T925" i="1" s="1"/>
  <c r="S926" i="1"/>
  <c r="T926" i="1" s="1"/>
  <c r="S2378" i="1"/>
  <c r="T2378" i="1" s="1"/>
  <c r="S170" i="1"/>
  <c r="T170" i="1" s="1"/>
  <c r="S172" i="1"/>
  <c r="T172" i="1" s="1"/>
  <c r="S873" i="1"/>
  <c r="T873" i="1" s="1"/>
  <c r="S1156" i="1"/>
  <c r="T1156" i="1" s="1"/>
  <c r="S1414" i="1"/>
  <c r="T1414" i="1" s="1"/>
  <c r="S3837" i="1"/>
  <c r="T3837" i="1" s="1"/>
  <c r="S3976" i="1"/>
  <c r="T3976" i="1" s="1"/>
  <c r="S2218" i="1"/>
  <c r="T2218" i="1" s="1"/>
  <c r="S4044" i="1"/>
  <c r="T4044" i="1" s="1"/>
  <c r="S3478" i="1"/>
  <c r="T3478" i="1" s="1"/>
  <c r="S4105" i="1"/>
  <c r="T4105" i="1" s="1"/>
  <c r="S829" i="1"/>
  <c r="T829" i="1" s="1"/>
  <c r="S2124" i="1"/>
  <c r="T2124" i="1" s="1"/>
  <c r="S2426" i="1"/>
  <c r="T2426" i="1" s="1"/>
  <c r="S2742" i="1"/>
  <c r="T2742" i="1" s="1"/>
  <c r="S719" i="1"/>
  <c r="T719" i="1" s="1"/>
  <c r="S884" i="1"/>
  <c r="T884" i="1" s="1"/>
  <c r="S423" i="1"/>
  <c r="T423" i="1" s="1"/>
  <c r="S590" i="1"/>
  <c r="T590" i="1" s="1"/>
  <c r="S1851" i="1"/>
  <c r="T1851" i="1" s="1"/>
  <c r="S1925" i="1"/>
  <c r="T1925" i="1" s="1"/>
  <c r="S2903" i="1"/>
  <c r="T2903" i="1" s="1"/>
  <c r="S622" i="1"/>
  <c r="T622" i="1" s="1"/>
  <c r="S850" i="1"/>
  <c r="T850" i="1" s="1"/>
  <c r="S855" i="1"/>
  <c r="T855" i="1" s="1"/>
  <c r="S1824" i="1"/>
  <c r="T1824" i="1" s="1"/>
  <c r="S2114" i="1"/>
  <c r="T2114" i="1" s="1"/>
  <c r="S2345" i="1"/>
  <c r="T2345" i="1" s="1"/>
  <c r="S4103" i="1"/>
  <c r="T4103" i="1" s="1"/>
  <c r="S2925" i="1"/>
  <c r="T2925" i="1" s="1"/>
  <c r="S3103" i="1"/>
  <c r="T3103" i="1" s="1"/>
  <c r="S3117" i="1"/>
  <c r="T3117" i="1" s="1"/>
  <c r="S2902" i="1"/>
  <c r="T2902" i="1" s="1"/>
  <c r="S685" i="1"/>
  <c r="T685" i="1" s="1"/>
  <c r="S967" i="1"/>
  <c r="T967" i="1" s="1"/>
  <c r="S3901" i="1"/>
  <c r="T3901" i="1" s="1"/>
  <c r="S1194" i="1"/>
  <c r="T1194" i="1" s="1"/>
  <c r="S945" i="1"/>
  <c r="T945" i="1" s="1"/>
  <c r="S1548" i="1"/>
  <c r="T1548" i="1" s="1"/>
  <c r="S3294" i="1"/>
  <c r="T3294" i="1" s="1"/>
  <c r="S948" i="1"/>
  <c r="T948" i="1" s="1"/>
  <c r="S3896" i="1"/>
  <c r="T3896" i="1" s="1"/>
  <c r="S4062" i="1"/>
  <c r="T4062" i="1" s="1"/>
  <c r="S2123" i="1"/>
  <c r="T2123" i="1" s="1"/>
  <c r="S2503" i="1"/>
  <c r="T2503" i="1" s="1"/>
  <c r="S901" i="1"/>
  <c r="T901" i="1" s="1"/>
  <c r="S976" i="1"/>
  <c r="T976" i="1" s="1"/>
  <c r="S1597" i="1"/>
  <c r="T1597" i="1" s="1"/>
  <c r="S1695" i="1"/>
  <c r="T1695" i="1" s="1"/>
  <c r="S2959" i="1"/>
  <c r="T2959" i="1" s="1"/>
  <c r="S3399" i="1"/>
  <c r="T3399" i="1" s="1"/>
  <c r="S200" i="1"/>
  <c r="T200" i="1" s="1"/>
  <c r="S3101" i="1"/>
  <c r="T3101" i="1" s="1"/>
  <c r="S2581" i="1"/>
  <c r="T2581" i="1" s="1"/>
  <c r="S3373" i="1"/>
  <c r="T3373" i="1" s="1"/>
  <c r="S2682" i="1"/>
  <c r="T2682" i="1" s="1"/>
  <c r="S951" i="1"/>
  <c r="T951" i="1" s="1"/>
  <c r="S4054" i="1"/>
  <c r="T4054" i="1" s="1"/>
  <c r="S3207" i="1"/>
  <c r="T3207" i="1" s="1"/>
  <c r="S2822" i="1"/>
  <c r="T2822" i="1" s="1"/>
  <c r="S4083" i="1"/>
  <c r="T4083" i="1" s="1"/>
  <c r="S1138" i="1"/>
  <c r="T1138" i="1" s="1"/>
  <c r="S2350" i="1"/>
  <c r="T2350" i="1" s="1"/>
  <c r="S3740" i="1"/>
  <c r="T3740" i="1" s="1"/>
  <c r="S3826" i="1"/>
  <c r="T3826" i="1" s="1"/>
  <c r="S1047" i="1"/>
  <c r="T1047" i="1" s="1"/>
  <c r="S4101" i="1"/>
  <c r="T4101" i="1" s="1"/>
  <c r="S4033" i="1"/>
  <c r="T4033" i="1" s="1"/>
  <c r="S199" i="1"/>
  <c r="T199" i="1" s="1"/>
  <c r="S623" i="1"/>
  <c r="T623" i="1" s="1"/>
  <c r="S96" i="1"/>
  <c r="T96" i="1" s="1"/>
  <c r="S693" i="1"/>
  <c r="T693" i="1" s="1"/>
  <c r="S893" i="1"/>
  <c r="T893" i="1" s="1"/>
  <c r="S1920" i="1"/>
  <c r="T1920" i="1" s="1"/>
  <c r="S2757" i="1"/>
  <c r="T2757" i="1" s="1"/>
  <c r="S3983" i="1"/>
  <c r="T3983" i="1" s="1"/>
  <c r="S3970" i="1"/>
  <c r="T3970" i="1" s="1"/>
  <c r="S577" i="1"/>
  <c r="T577" i="1" s="1"/>
  <c r="S3143" i="1"/>
  <c r="T3143" i="1" s="1"/>
  <c r="S1112" i="1"/>
  <c r="T1112" i="1" s="1"/>
  <c r="S1152" i="1"/>
  <c r="T1152" i="1" s="1"/>
  <c r="S4070" i="1"/>
  <c r="T4070" i="1" s="1"/>
  <c r="S3547" i="1"/>
  <c r="T3547" i="1" s="1"/>
  <c r="S3973" i="1"/>
  <c r="T3973" i="1" s="1"/>
  <c r="S193" i="1"/>
  <c r="T193" i="1" s="1"/>
  <c r="S228" i="1"/>
  <c r="T228" i="1" s="1"/>
  <c r="S241" i="1"/>
  <c r="T241" i="1" s="1"/>
  <c r="S508" i="1"/>
  <c r="T508" i="1" s="1"/>
  <c r="S594" i="1"/>
  <c r="T594" i="1" s="1"/>
  <c r="S1010" i="1"/>
  <c r="T1010" i="1" s="1"/>
  <c r="S1042" i="1"/>
  <c r="T1042" i="1" s="1"/>
  <c r="S2573" i="1"/>
  <c r="T2573" i="1" s="1"/>
  <c r="S3205" i="1"/>
  <c r="T3205" i="1" s="1"/>
  <c r="S3338" i="1"/>
  <c r="T3338" i="1" s="1"/>
  <c r="S3444" i="1"/>
  <c r="T3444" i="1" s="1"/>
  <c r="S3662" i="1"/>
  <c r="T3662" i="1" s="1"/>
  <c r="S4027" i="1"/>
  <c r="T4027" i="1" s="1"/>
  <c r="S4061" i="1"/>
  <c r="T4061" i="1" s="1"/>
  <c r="S570" i="1"/>
  <c r="T570" i="1" s="1"/>
  <c r="S1105" i="1"/>
  <c r="T1105" i="1" s="1"/>
  <c r="S1242" i="1"/>
  <c r="T1242" i="1" s="1"/>
  <c r="S1406" i="1"/>
  <c r="T1406" i="1" s="1"/>
  <c r="S3672" i="1"/>
  <c r="T3672" i="1" s="1"/>
  <c r="S1017" i="1"/>
  <c r="T1017" i="1" s="1"/>
  <c r="S2870" i="1"/>
  <c r="T2870" i="1" s="1"/>
  <c r="S1921" i="1"/>
  <c r="T1921" i="1" s="1"/>
  <c r="S2001" i="1"/>
  <c r="T2001" i="1" s="1"/>
  <c r="S2131" i="1"/>
  <c r="T2131" i="1" s="1"/>
  <c r="S763" i="1"/>
  <c r="T763" i="1" s="1"/>
  <c r="S1008" i="1"/>
  <c r="T1008" i="1" s="1"/>
  <c r="S2760" i="1"/>
  <c r="T2760" i="1" s="1"/>
  <c r="S3665" i="1"/>
  <c r="T3665" i="1" s="1"/>
  <c r="S959" i="1"/>
  <c r="T959" i="1" s="1"/>
  <c r="S2590" i="1"/>
  <c r="T2590" i="1" s="1"/>
  <c r="S504" i="1"/>
  <c r="T504" i="1" s="1"/>
  <c r="S3538" i="1"/>
  <c r="T3538" i="1" s="1"/>
  <c r="S973" i="1"/>
  <c r="T973" i="1" s="1"/>
  <c r="S1722" i="1"/>
  <c r="T1722" i="1" s="1"/>
  <c r="S2145" i="1"/>
  <c r="T2145" i="1" s="1"/>
  <c r="S3136" i="1"/>
  <c r="T3136" i="1" s="1"/>
  <c r="S3832" i="1"/>
  <c r="T3832" i="1" s="1"/>
  <c r="S2899" i="1"/>
  <c r="T2899" i="1" s="1"/>
  <c r="S592" i="1"/>
  <c r="T592" i="1" s="1"/>
  <c r="S1575" i="1"/>
  <c r="T1575" i="1" s="1"/>
  <c r="S1012" i="1"/>
  <c r="T1012" i="1" s="1"/>
  <c r="S1701" i="1"/>
  <c r="T1701" i="1" s="1"/>
  <c r="S3640" i="1"/>
  <c r="T3640" i="1" s="1"/>
  <c r="S4090" i="1"/>
  <c r="T4090" i="1" s="1"/>
  <c r="S491" i="1"/>
  <c r="T491" i="1" s="1"/>
  <c r="S502" i="1"/>
  <c r="T502" i="1" s="1"/>
  <c r="S2915" i="1"/>
  <c r="T2915" i="1" s="1"/>
  <c r="S3862" i="1"/>
  <c r="T3862" i="1" s="1"/>
  <c r="S993" i="1"/>
  <c r="T993" i="1" s="1"/>
  <c r="S1050" i="1"/>
  <c r="T1050" i="1" s="1"/>
  <c r="S1874" i="1"/>
  <c r="T1874" i="1" s="1"/>
  <c r="S3892" i="1"/>
  <c r="T3892" i="1" s="1"/>
  <c r="S3868" i="1"/>
  <c r="T3868" i="1" s="1"/>
  <c r="S1237" i="1"/>
  <c r="T1237" i="1" s="1"/>
  <c r="S2516" i="1"/>
  <c r="T2516" i="1" s="1"/>
  <c r="S85" i="1"/>
  <c r="T85" i="1" s="1"/>
  <c r="S519" i="1"/>
  <c r="T519" i="1" s="1"/>
  <c r="S675" i="1"/>
  <c r="T675" i="1" s="1"/>
  <c r="S888" i="1"/>
  <c r="T888" i="1" s="1"/>
  <c r="S1580" i="1"/>
  <c r="T1580" i="1" s="1"/>
  <c r="S1596" i="1"/>
  <c r="T1596" i="1" s="1"/>
  <c r="S2868" i="1"/>
  <c r="T2868" i="1" s="1"/>
  <c r="S426" i="1"/>
  <c r="T426" i="1" s="1"/>
  <c r="S2405" i="1"/>
  <c r="T2405" i="1" s="1"/>
  <c r="S4005" i="1"/>
  <c r="T4005" i="1" s="1"/>
  <c r="S2403" i="1"/>
  <c r="T2403" i="1" s="1"/>
  <c r="S3590" i="1"/>
  <c r="T3590" i="1" s="1"/>
  <c r="S3748" i="1"/>
  <c r="T3748" i="1" s="1"/>
  <c r="S181" i="1"/>
  <c r="T181" i="1" s="1"/>
  <c r="S558" i="1"/>
  <c r="T558" i="1" s="1"/>
  <c r="S895" i="1"/>
  <c r="T895" i="1" s="1"/>
  <c r="S1365" i="1"/>
  <c r="T1365" i="1" s="1"/>
  <c r="S1423" i="1"/>
  <c r="T1423" i="1" s="1"/>
  <c r="S3069" i="1"/>
  <c r="T3069" i="1" s="1"/>
  <c r="S3417" i="1"/>
  <c r="T3417" i="1" s="1"/>
  <c r="S2908" i="1"/>
  <c r="T2908" i="1" s="1"/>
  <c r="S715" i="1"/>
  <c r="T715" i="1" s="1"/>
  <c r="S907" i="1"/>
  <c r="T907" i="1" s="1"/>
  <c r="S920" i="1"/>
  <c r="T920" i="1" s="1"/>
  <c r="S897" i="1"/>
  <c r="T897" i="1" s="1"/>
  <c r="S3431" i="1"/>
  <c r="T3431" i="1" s="1"/>
  <c r="S3913" i="1"/>
  <c r="T3913" i="1" s="1"/>
  <c r="S721" i="1"/>
  <c r="T721" i="1" s="1"/>
  <c r="S129" i="1"/>
  <c r="T129" i="1" s="1"/>
  <c r="S1064" i="1"/>
  <c r="T1064" i="1" s="1"/>
  <c r="S3998" i="1"/>
  <c r="T3998" i="1" s="1"/>
  <c r="S1157" i="1"/>
  <c r="T1157" i="1" s="1"/>
  <c r="S1770" i="1"/>
  <c r="T1770" i="1" s="1"/>
  <c r="S1145" i="1"/>
  <c r="T1145" i="1" s="1"/>
  <c r="S4068" i="1"/>
  <c r="T4068" i="1" s="1"/>
  <c r="S3949" i="1"/>
  <c r="T3949" i="1" s="1"/>
  <c r="S179" i="1"/>
  <c r="T179" i="1" s="1"/>
  <c r="S1441" i="1"/>
  <c r="T1441" i="1" s="1"/>
  <c r="S2169" i="1"/>
  <c r="T2169" i="1" s="1"/>
  <c r="S2374" i="1"/>
  <c r="T2374" i="1" s="1"/>
  <c r="S3510" i="1"/>
  <c r="T3510" i="1" s="1"/>
  <c r="S1118" i="1"/>
  <c r="T1118" i="1" s="1"/>
  <c r="S1240" i="1"/>
  <c r="T1240" i="1" s="1"/>
  <c r="S769" i="1"/>
  <c r="T769" i="1" s="1"/>
  <c r="S4089" i="1"/>
  <c r="T4089" i="1" s="1"/>
  <c r="S581" i="1"/>
  <c r="T581" i="1" s="1"/>
  <c r="S3070" i="1"/>
  <c r="T3070" i="1" s="1"/>
  <c r="S3907" i="1"/>
  <c r="T3907" i="1" s="1"/>
  <c r="S777" i="1"/>
  <c r="T777" i="1" s="1"/>
  <c r="S864" i="1"/>
  <c r="T864" i="1" s="1"/>
  <c r="S1551" i="1"/>
  <c r="T1551" i="1" s="1"/>
  <c r="S3962" i="1"/>
  <c r="T3962" i="1" s="1"/>
  <c r="S3984" i="1"/>
  <c r="T3984" i="1" s="1"/>
  <c r="S1108" i="1"/>
  <c r="T1108" i="1" s="1"/>
  <c r="S2883" i="1"/>
  <c r="T2883" i="1" s="1"/>
  <c r="S3137" i="1"/>
  <c r="T3137" i="1" s="1"/>
  <c r="S905" i="1"/>
  <c r="T905" i="1" s="1"/>
  <c r="S927" i="1"/>
  <c r="T927" i="1" s="1"/>
  <c r="S664" i="1"/>
  <c r="T664" i="1" s="1"/>
  <c r="S1763" i="1"/>
  <c r="T1763" i="1" s="1"/>
  <c r="S425" i="1"/>
  <c r="T425" i="1" s="1"/>
  <c r="S2171" i="1"/>
  <c r="T2171" i="1" s="1"/>
  <c r="S3955" i="1"/>
  <c r="T3955" i="1" s="1"/>
  <c r="S125" i="1"/>
  <c r="T125" i="1" s="1"/>
  <c r="S906" i="1"/>
  <c r="T906" i="1" s="1"/>
  <c r="S1159" i="1"/>
  <c r="T1159" i="1" s="1"/>
  <c r="S2413" i="1"/>
  <c r="T2413" i="1" s="1"/>
  <c r="S3193" i="1"/>
  <c r="T3193" i="1" s="1"/>
  <c r="S3989" i="1"/>
  <c r="T3989" i="1" s="1"/>
  <c r="S513" i="1"/>
  <c r="T513" i="1" s="1"/>
  <c r="S1487" i="1"/>
  <c r="T1487" i="1" s="1"/>
  <c r="S1718" i="1"/>
  <c r="T1718" i="1" s="1"/>
  <c r="S2777" i="1"/>
  <c r="T2777" i="1" s="1"/>
  <c r="S4016" i="1"/>
  <c r="T4016" i="1" s="1"/>
  <c r="S486" i="1"/>
  <c r="T486" i="1" s="1"/>
  <c r="S4102" i="1"/>
  <c r="T4102" i="1" s="1"/>
  <c r="S1458" i="1"/>
  <c r="T1458" i="1" s="1"/>
  <c r="S2571" i="1"/>
  <c r="T2571" i="1" s="1"/>
  <c r="S2918" i="1"/>
  <c r="T2918" i="1" s="1"/>
  <c r="S572" i="1"/>
  <c r="T572" i="1" s="1"/>
  <c r="S474" i="1"/>
  <c r="T474" i="1" s="1"/>
  <c r="S3071" i="1"/>
  <c r="T3071" i="1" s="1"/>
  <c r="S153" i="1"/>
  <c r="T153" i="1" s="1"/>
  <c r="S603" i="1"/>
  <c r="T603" i="1" s="1"/>
  <c r="S1993" i="1"/>
  <c r="T1993" i="1" s="1"/>
  <c r="S2749" i="1"/>
  <c r="T2749" i="1" s="1"/>
  <c r="S467" i="1"/>
  <c r="T467" i="1" s="1"/>
  <c r="S2854" i="1"/>
  <c r="T2854" i="1" s="1"/>
  <c r="S3869" i="1"/>
  <c r="T3869" i="1" s="1"/>
  <c r="S3960" i="1"/>
  <c r="T3960" i="1" s="1"/>
  <c r="S3952" i="1"/>
  <c r="T3952" i="1" s="1"/>
  <c r="S3922" i="1"/>
  <c r="T3922" i="1" s="1"/>
  <c r="S4065" i="1"/>
  <c r="T4065" i="1" s="1"/>
  <c r="S428" i="1"/>
  <c r="T428" i="1" s="1"/>
  <c r="S1227" i="1"/>
  <c r="T1227" i="1" s="1"/>
  <c r="S2681" i="1"/>
  <c r="T2681" i="1" s="1"/>
  <c r="S607" i="1"/>
  <c r="T607" i="1" s="1"/>
  <c r="S933" i="1"/>
  <c r="T933" i="1" s="1"/>
  <c r="S3734" i="1"/>
  <c r="T3734" i="1" s="1"/>
  <c r="S224" i="1"/>
  <c r="T224" i="1" s="1"/>
  <c r="S1069" i="1"/>
  <c r="T1069" i="1" s="1"/>
  <c r="S4067" i="1"/>
  <c r="T4067" i="1" s="1"/>
  <c r="S3190" i="1"/>
  <c r="T3190" i="1" s="1"/>
  <c r="S4020" i="1"/>
  <c r="T4020" i="1" s="1"/>
  <c r="S2923" i="1"/>
  <c r="T2923" i="1" s="1"/>
  <c r="S2140" i="1"/>
  <c r="T2140" i="1" s="1"/>
  <c r="S3122" i="1"/>
  <c r="T3122" i="1" s="1"/>
  <c r="S955" i="1"/>
  <c r="T955" i="1" s="1"/>
  <c r="S3090" i="1"/>
  <c r="T3090" i="1" s="1"/>
  <c r="S3897" i="1"/>
  <c r="T3897" i="1" s="1"/>
  <c r="S436" i="1"/>
  <c r="T436" i="1" s="1"/>
  <c r="S892" i="1"/>
  <c r="T892" i="1" s="1"/>
  <c r="S1140" i="1"/>
  <c r="T1140" i="1" s="1"/>
  <c r="S1574" i="1"/>
  <c r="T1574" i="1" s="1"/>
  <c r="S1868" i="1"/>
  <c r="T1868" i="1" s="1"/>
  <c r="S3089" i="1"/>
  <c r="T3089" i="1" s="1"/>
  <c r="S3961" i="1"/>
  <c r="T3961" i="1" s="1"/>
  <c r="S3731" i="1"/>
  <c r="T3731" i="1" s="1"/>
  <c r="S2651" i="1"/>
  <c r="T2651" i="1" s="1"/>
  <c r="S2825" i="1"/>
  <c r="T2825" i="1" s="1"/>
  <c r="S555" i="1"/>
  <c r="T555" i="1" s="1"/>
  <c r="S912" i="1"/>
  <c r="T912" i="1" s="1"/>
  <c r="S935" i="1"/>
  <c r="T935" i="1" s="1"/>
  <c r="S2325" i="1"/>
  <c r="T2325" i="1" s="1"/>
  <c r="S2364" i="1"/>
  <c r="T2364" i="1" s="1"/>
  <c r="S2569" i="1"/>
  <c r="T2569" i="1" s="1"/>
  <c r="S2978" i="1"/>
  <c r="T2978" i="1" s="1"/>
  <c r="S3920" i="1"/>
  <c r="T3920" i="1" s="1"/>
  <c r="S2153" i="1"/>
  <c r="T2153" i="1" s="1"/>
  <c r="S3972" i="1"/>
  <c r="T3972" i="1" s="1"/>
  <c r="S1235" i="1"/>
  <c r="T1235" i="1" s="1"/>
  <c r="S3124" i="1"/>
  <c r="T3124" i="1" s="1"/>
  <c r="S3791" i="1"/>
  <c r="T3791" i="1" s="1"/>
  <c r="S148" i="1"/>
  <c r="T148" i="1" s="1"/>
  <c r="S595" i="1"/>
  <c r="T595" i="1" s="1"/>
  <c r="S2126" i="1"/>
  <c r="T2126" i="1" s="1"/>
  <c r="S2157" i="1"/>
  <c r="T2157" i="1" s="1"/>
  <c r="S505" i="1"/>
  <c r="T505" i="1" s="1"/>
  <c r="S882" i="1"/>
  <c r="T882" i="1" s="1"/>
  <c r="S234" i="1"/>
  <c r="T234" i="1" s="1"/>
  <c r="S1737" i="1"/>
  <c r="T1737" i="1" s="1"/>
  <c r="S2751" i="1"/>
  <c r="T2751" i="1" s="1"/>
  <c r="S3200" i="1"/>
  <c r="T3200" i="1" s="1"/>
  <c r="S3981" i="1"/>
  <c r="T3981" i="1" s="1"/>
  <c r="S2897" i="1"/>
  <c r="T2897" i="1" s="1"/>
  <c r="S4055" i="1"/>
  <c r="T4055" i="1" s="1"/>
  <c r="S1120" i="1"/>
  <c r="T1120" i="1" s="1"/>
  <c r="S2328" i="1"/>
  <c r="T2328" i="1" s="1"/>
  <c r="S2353" i="1"/>
  <c r="T2353" i="1" s="1"/>
  <c r="S1793" i="1"/>
  <c r="T1793" i="1" s="1"/>
  <c r="S573" i="1"/>
  <c r="T573" i="1" s="1"/>
  <c r="S970" i="1"/>
  <c r="T970" i="1" s="1"/>
  <c r="S986" i="1"/>
  <c r="T986" i="1" s="1"/>
  <c r="S1324" i="1"/>
  <c r="T1324" i="1" s="1"/>
  <c r="S1382" i="1"/>
  <c r="T1382" i="1" s="1"/>
  <c r="S2650" i="1"/>
  <c r="T2650" i="1" s="1"/>
  <c r="S714" i="1"/>
  <c r="T714" i="1" s="1"/>
  <c r="S1407" i="1"/>
  <c r="T1407" i="1" s="1"/>
  <c r="S1483" i="1"/>
  <c r="T1483" i="1" s="1"/>
  <c r="S2761" i="1"/>
  <c r="T2761" i="1" s="1"/>
  <c r="S3079" i="1"/>
  <c r="T3079" i="1" s="1"/>
  <c r="S3735" i="1"/>
  <c r="T3735" i="1" s="1"/>
  <c r="S2136" i="1"/>
  <c r="T2136" i="1" s="1"/>
  <c r="S1918" i="1"/>
  <c r="T1918" i="1" s="1"/>
  <c r="S3194" i="1"/>
  <c r="T3194" i="1" s="1"/>
  <c r="S642" i="1"/>
  <c r="T642" i="1" s="1"/>
  <c r="S863" i="1"/>
  <c r="T863" i="1" s="1"/>
  <c r="S1552" i="1"/>
  <c r="T1552" i="1" s="1"/>
  <c r="S3912" i="1"/>
  <c r="T3912" i="1" s="1"/>
  <c r="S220" i="1"/>
  <c r="T220" i="1" s="1"/>
  <c r="S602" i="1"/>
  <c r="T602" i="1" s="1"/>
  <c r="S921" i="1"/>
  <c r="T921" i="1" s="1"/>
  <c r="S1102" i="1"/>
  <c r="T1102" i="1" s="1"/>
  <c r="S1147" i="1"/>
  <c r="T1147" i="1" s="1"/>
  <c r="S1172" i="1"/>
  <c r="T1172" i="1" s="1"/>
  <c r="S1185" i="1"/>
  <c r="T1185" i="1" s="1"/>
  <c r="S1344" i="1"/>
  <c r="T1344" i="1" s="1"/>
  <c r="S1415" i="1"/>
  <c r="T1415" i="1" s="1"/>
  <c r="S1425" i="1"/>
  <c r="T1425" i="1" s="1"/>
  <c r="S1493" i="1"/>
  <c r="T1493" i="1" s="1"/>
  <c r="S1559" i="1"/>
  <c r="T1559" i="1" s="1"/>
  <c r="S1567" i="1"/>
  <c r="T1567" i="1" s="1"/>
  <c r="S2370" i="1"/>
  <c r="T2370" i="1" s="1"/>
  <c r="S2567" i="1"/>
  <c r="T2567" i="1" s="1"/>
  <c r="S2768" i="1"/>
  <c r="T2768" i="1" s="1"/>
  <c r="S2946" i="1"/>
  <c r="T2946" i="1" s="1"/>
  <c r="S3578" i="1"/>
  <c r="T3578" i="1" s="1"/>
  <c r="S3634" i="1"/>
  <c r="T3634" i="1" s="1"/>
  <c r="S4022" i="1"/>
  <c r="T4022" i="1" s="1"/>
  <c r="S4009" i="1"/>
  <c r="T4009" i="1" s="1"/>
  <c r="S3979" i="1"/>
  <c r="T3979" i="1" s="1"/>
  <c r="S3854" i="1"/>
  <c r="T3854" i="1" s="1"/>
  <c r="S3732" i="1"/>
  <c r="T3732" i="1" s="1"/>
  <c r="S2852" i="1"/>
  <c r="T2852" i="1" s="1"/>
  <c r="S3142" i="1"/>
  <c r="T3142" i="1" s="1"/>
  <c r="S663" i="1"/>
  <c r="T663" i="1" s="1"/>
  <c r="S4104" i="1"/>
  <c r="T4104" i="1" s="1"/>
  <c r="S3986" i="1"/>
  <c r="T3986" i="1" s="1"/>
  <c r="S2890" i="1"/>
  <c r="T2890" i="1" s="1"/>
  <c r="S1562" i="1"/>
  <c r="T1562" i="1" s="1"/>
  <c r="S2847" i="1"/>
  <c r="T2847" i="1" s="1"/>
  <c r="S1584" i="1"/>
  <c r="T1584" i="1" s="1"/>
  <c r="S151" i="1"/>
  <c r="T151" i="1" s="1"/>
  <c r="S2660" i="1"/>
  <c r="T2660" i="1" s="1"/>
  <c r="S629" i="1"/>
  <c r="T629" i="1" s="1"/>
  <c r="S720" i="1"/>
  <c r="T720" i="1" s="1"/>
  <c r="S865" i="1"/>
  <c r="T865" i="1" s="1"/>
  <c r="S904" i="1"/>
  <c r="T904" i="1" s="1"/>
  <c r="S2601" i="1"/>
  <c r="T2601" i="1" s="1"/>
  <c r="S2765" i="1"/>
  <c r="T2765" i="1" s="1"/>
  <c r="S3921" i="1"/>
  <c r="T3921" i="1" s="1"/>
  <c r="S2504" i="1"/>
  <c r="T2504" i="1" s="1"/>
  <c r="S4112" i="1"/>
  <c r="T4112" i="1" s="1"/>
  <c r="S1565" i="1"/>
  <c r="T1565" i="1" s="1"/>
  <c r="S1711" i="1"/>
  <c r="T1711" i="1" s="1"/>
  <c r="S1909" i="1"/>
  <c r="T1909" i="1" s="1"/>
  <c r="S2132" i="1"/>
  <c r="T2132" i="1" s="1"/>
  <c r="S2162" i="1"/>
  <c r="T2162" i="1" s="1"/>
  <c r="S2324" i="1"/>
  <c r="T2324" i="1" s="1"/>
  <c r="S2599" i="1"/>
  <c r="T2599" i="1" s="1"/>
  <c r="S1119" i="1"/>
  <c r="T1119" i="1" s="1"/>
  <c r="S450" i="1"/>
  <c r="T450" i="1" s="1"/>
  <c r="S456" i="1"/>
  <c r="T456" i="1" s="1"/>
  <c r="S2372" i="1"/>
  <c r="T2372" i="1" s="1"/>
  <c r="S157" i="1"/>
  <c r="T157" i="1" s="1"/>
  <c r="S1067" i="1"/>
  <c r="T1067" i="1" s="1"/>
  <c r="S576" i="1"/>
  <c r="T576" i="1" s="1"/>
  <c r="S1573" i="1"/>
  <c r="T1573" i="1" s="1"/>
  <c r="S2327" i="1"/>
  <c r="T2327" i="1" s="1"/>
  <c r="S2863" i="1"/>
  <c r="T2863" i="1" s="1"/>
  <c r="S2904" i="1"/>
  <c r="T2904" i="1" s="1"/>
  <c r="S1997" i="1"/>
  <c r="T1997" i="1" s="1"/>
  <c r="S1438" i="1"/>
  <c r="T1438" i="1" s="1"/>
  <c r="S468" i="1"/>
  <c r="T468" i="1" s="1"/>
  <c r="S1790" i="1"/>
  <c r="T1790" i="1" s="1"/>
  <c r="S1013" i="1"/>
  <c r="T1013" i="1" s="1"/>
  <c r="S1151" i="1"/>
  <c r="T1151" i="1" s="1"/>
  <c r="S1449" i="1"/>
  <c r="T1449" i="1" s="1"/>
  <c r="S1598" i="1"/>
  <c r="T1598" i="1" s="1"/>
  <c r="S1720" i="1"/>
  <c r="T1720" i="1" s="1"/>
  <c r="S2384" i="1"/>
  <c r="T2384" i="1" s="1"/>
  <c r="S2512" i="1"/>
  <c r="T2512" i="1" s="1"/>
  <c r="S2564" i="1"/>
  <c r="T2564" i="1" s="1"/>
  <c r="S2796" i="1"/>
  <c r="T2796" i="1" s="1"/>
  <c r="S2906" i="1"/>
  <c r="T2906" i="1" s="1"/>
  <c r="S3054" i="1"/>
  <c r="T3054" i="1" s="1"/>
  <c r="S4011" i="1"/>
  <c r="T4011" i="1" s="1"/>
  <c r="S2690" i="1"/>
  <c r="T2690" i="1" s="1"/>
  <c r="S1150" i="1"/>
  <c r="T1150" i="1" s="1"/>
  <c r="S890" i="1"/>
  <c r="T890" i="1" s="1"/>
  <c r="S1410" i="1"/>
  <c r="T1410" i="1" s="1"/>
  <c r="S2697" i="1"/>
  <c r="T2697" i="1" s="1"/>
  <c r="S3080" i="1"/>
  <c r="T3080" i="1" s="1"/>
  <c r="S127" i="1"/>
  <c r="T127" i="1" s="1"/>
  <c r="S545" i="1"/>
  <c r="T545" i="1" s="1"/>
  <c r="S900" i="1"/>
  <c r="T900" i="1" s="1"/>
  <c r="S1072" i="1"/>
  <c r="T1072" i="1" s="1"/>
  <c r="S2702" i="1"/>
  <c r="T2702" i="1" s="1"/>
  <c r="S4108" i="1"/>
  <c r="T4108" i="1" s="1"/>
  <c r="S3677" i="1"/>
  <c r="T3677" i="1" s="1"/>
  <c r="S3997" i="1"/>
  <c r="T3997" i="1" s="1"/>
  <c r="S4018" i="1"/>
  <c r="T4018" i="1" s="1"/>
  <c r="S1801" i="1"/>
  <c r="T1801" i="1" s="1"/>
  <c r="S3992" i="1"/>
  <c r="T3992" i="1" s="1"/>
  <c r="S551" i="1"/>
  <c r="T551" i="1" s="1"/>
  <c r="S565" i="1"/>
  <c r="T565" i="1" s="1"/>
  <c r="S1563" i="1"/>
  <c r="T1563" i="1" s="1"/>
  <c r="S874" i="1"/>
  <c r="T874" i="1" s="1"/>
  <c r="S880" i="1"/>
  <c r="T880" i="1" s="1"/>
  <c r="S998" i="1"/>
  <c r="T998" i="1" s="1"/>
  <c r="S999" i="1"/>
  <c r="T999" i="1" s="1"/>
  <c r="S2521" i="1"/>
  <c r="T2521" i="1" s="1"/>
  <c r="S3842" i="1"/>
  <c r="T3842" i="1" s="1"/>
  <c r="S3954" i="1"/>
  <c r="T3954" i="1" s="1"/>
  <c r="S734" i="1"/>
  <c r="T734" i="1" s="1"/>
  <c r="S2880" i="1"/>
  <c r="T2880" i="1" s="1"/>
  <c r="S872" i="1"/>
  <c r="T872" i="1" s="1"/>
  <c r="S458" i="1"/>
  <c r="T458" i="1" s="1"/>
  <c r="S593" i="1"/>
  <c r="T593" i="1" s="1"/>
  <c r="S711" i="1"/>
  <c r="T711" i="1" s="1"/>
  <c r="S3945" i="1"/>
  <c r="T3945" i="1" s="1"/>
  <c r="S232" i="1"/>
  <c r="T232" i="1" s="1"/>
  <c r="S619" i="1"/>
  <c r="T619" i="1" s="1"/>
  <c r="S1550" i="1"/>
  <c r="T1550" i="1" s="1"/>
  <c r="S1916" i="1"/>
  <c r="T1916" i="1" s="1"/>
  <c r="S3975" i="1"/>
  <c r="T3975" i="1" s="1"/>
  <c r="S4010" i="1"/>
  <c r="T4010" i="1" s="1"/>
  <c r="S4095" i="1"/>
  <c r="T4095" i="1" s="1"/>
  <c r="S2572" i="1"/>
  <c r="T2572" i="1" s="1"/>
  <c r="S2848" i="1"/>
  <c r="T2848" i="1" s="1"/>
  <c r="S1500" i="1"/>
  <c r="T1500" i="1" s="1"/>
  <c r="S588" i="1"/>
  <c r="T588" i="1" s="1"/>
  <c r="S1084" i="1"/>
  <c r="T1084" i="1" s="1"/>
  <c r="S3085" i="1"/>
  <c r="T3085" i="1" s="1"/>
  <c r="S563" i="1"/>
  <c r="T563" i="1" s="1"/>
  <c r="S1419" i="1"/>
  <c r="T1419" i="1" s="1"/>
  <c r="S1579" i="1"/>
  <c r="T1579" i="1" s="1"/>
  <c r="S2357" i="1"/>
  <c r="T2357" i="1" s="1"/>
  <c r="S2382" i="1"/>
  <c r="T2382" i="1" s="1"/>
  <c r="S2683" i="1"/>
  <c r="T2683" i="1" s="1"/>
  <c r="S4100" i="1"/>
  <c r="T4100" i="1" s="1"/>
  <c r="S3642" i="1"/>
  <c r="T3642" i="1" s="1"/>
  <c r="S684" i="1"/>
  <c r="T684" i="1" s="1"/>
  <c r="S1117" i="1"/>
  <c r="T1117" i="1" s="1"/>
  <c r="S2750" i="1"/>
  <c r="T2750" i="1" s="1"/>
  <c r="S2781" i="1"/>
  <c r="T2781" i="1" s="1"/>
  <c r="S507" i="1"/>
  <c r="T507" i="1" s="1"/>
  <c r="S548" i="1"/>
  <c r="T548" i="1" s="1"/>
  <c r="S2404" i="1"/>
  <c r="T2404" i="1" s="1"/>
  <c r="S186" i="1"/>
  <c r="T186" i="1" s="1"/>
  <c r="S472" i="1"/>
  <c r="T472" i="1" s="1"/>
  <c r="S1074" i="1"/>
  <c r="T1074" i="1" s="1"/>
  <c r="S1705" i="1"/>
  <c r="T1705" i="1" s="1"/>
  <c r="S1877" i="1"/>
  <c r="T1877" i="1" s="1"/>
  <c r="S1987" i="1"/>
  <c r="T1987" i="1" s="1"/>
  <c r="S2582" i="1"/>
  <c r="T2582" i="1" s="1"/>
  <c r="S2656" i="1"/>
  <c r="T2656" i="1" s="1"/>
  <c r="S4025" i="1"/>
  <c r="T4025" i="1" s="1"/>
  <c r="S192" i="1"/>
  <c r="T192" i="1" s="1"/>
  <c r="S239" i="1"/>
  <c r="T239" i="1" s="1"/>
  <c r="S446" i="1"/>
  <c r="T446" i="1" s="1"/>
  <c r="S488" i="1"/>
  <c r="T488" i="1" s="1"/>
  <c r="S516" i="1"/>
  <c r="T516" i="1" s="1"/>
  <c r="S561" i="1"/>
  <c r="T561" i="1" s="1"/>
  <c r="S774" i="1"/>
  <c r="T774" i="1" s="1"/>
  <c r="S870" i="1"/>
  <c r="T870" i="1" s="1"/>
  <c r="S937" i="1"/>
  <c r="T937" i="1" s="1"/>
  <c r="S1062" i="1"/>
  <c r="T1062" i="1" s="1"/>
  <c r="S1137" i="1"/>
  <c r="T1137" i="1" s="1"/>
  <c r="S1155" i="1"/>
  <c r="T1155" i="1" s="1"/>
  <c r="S1485" i="1"/>
  <c r="T1485" i="1" s="1"/>
  <c r="S1561" i="1"/>
  <c r="T1561" i="1" s="1"/>
  <c r="S1715" i="1"/>
  <c r="T1715" i="1" s="1"/>
  <c r="S1906" i="1"/>
  <c r="T1906" i="1" s="1"/>
  <c r="S1991" i="1"/>
  <c r="T1991" i="1" s="1"/>
  <c r="S2125" i="1"/>
  <c r="T2125" i="1" s="1"/>
  <c r="S2154" i="1"/>
  <c r="T2154" i="1" s="1"/>
  <c r="S2375" i="1"/>
  <c r="T2375" i="1" s="1"/>
  <c r="S2395" i="1"/>
  <c r="T2395" i="1" s="1"/>
  <c r="S2440" i="1"/>
  <c r="T2440" i="1" s="1"/>
  <c r="S2570" i="1"/>
  <c r="T2570" i="1" s="1"/>
  <c r="S2587" i="1"/>
  <c r="T2587" i="1" s="1"/>
  <c r="S2594" i="1"/>
  <c r="T2594" i="1" s="1"/>
  <c r="S3088" i="1"/>
  <c r="T3088" i="1" s="1"/>
  <c r="S3097" i="1"/>
  <c r="T3097" i="1" s="1"/>
  <c r="S3139" i="1"/>
  <c r="T3139" i="1" s="1"/>
  <c r="S3796" i="1"/>
  <c r="T3796" i="1" s="1"/>
  <c r="S3966" i="1"/>
  <c r="T3966" i="1" s="1"/>
  <c r="S3927" i="1"/>
  <c r="T3927" i="1" s="1"/>
  <c r="S2862" i="1"/>
  <c r="T2862" i="1" s="1"/>
  <c r="S1488" i="1"/>
  <c r="T1488" i="1" s="1"/>
  <c r="S2138" i="1"/>
  <c r="T2138" i="1" s="1"/>
  <c r="S1099" i="1"/>
  <c r="T1099" i="1" s="1"/>
  <c r="S2872" i="1"/>
  <c r="T2872" i="1" s="1"/>
  <c r="S451" i="1"/>
  <c r="T451" i="1" s="1"/>
  <c r="S457" i="1"/>
  <c r="T457" i="1" s="1"/>
  <c r="S867" i="1"/>
  <c r="T867" i="1" s="1"/>
  <c r="S875" i="1"/>
  <c r="T875" i="1" s="1"/>
  <c r="S1070" i="1"/>
  <c r="T1070" i="1" s="1"/>
  <c r="S1077" i="1"/>
  <c r="T1077" i="1" s="1"/>
  <c r="S1080" i="1"/>
  <c r="T1080" i="1" s="1"/>
  <c r="S1111" i="1"/>
  <c r="T1111" i="1" s="1"/>
  <c r="S1430" i="1"/>
  <c r="T1430" i="1" s="1"/>
  <c r="S2438" i="1"/>
  <c r="T2438" i="1" s="1"/>
  <c r="S2766" i="1"/>
  <c r="T2766" i="1" s="1"/>
  <c r="S4093" i="1"/>
  <c r="T4093" i="1" s="1"/>
  <c r="S3144" i="1"/>
  <c r="T3144" i="1" s="1"/>
  <c r="S3898" i="1"/>
  <c r="T3898" i="1" s="1"/>
  <c r="S3964" i="1"/>
  <c r="T3964" i="1" s="1"/>
  <c r="S3895" i="1"/>
  <c r="T3895" i="1" s="1"/>
  <c r="S1095" i="1"/>
  <c r="T1095" i="1" s="1"/>
  <c r="S1184" i="1"/>
  <c r="T1184" i="1" s="1"/>
  <c r="S1907" i="1"/>
  <c r="T1907" i="1" s="1"/>
  <c r="S1103" i="1"/>
  <c r="T1103" i="1" s="1"/>
  <c r="S3108" i="1"/>
  <c r="T3108" i="1" s="1"/>
  <c r="S2849" i="1"/>
  <c r="T2849" i="1" s="1"/>
  <c r="S150" i="1"/>
  <c r="T150" i="1" s="1"/>
  <c r="S156" i="1"/>
  <c r="T156" i="1" s="1"/>
  <c r="S939" i="1"/>
  <c r="T939" i="1" s="1"/>
  <c r="S941" i="1"/>
  <c r="T941" i="1" s="1"/>
  <c r="S1234" i="1"/>
  <c r="T1234" i="1" s="1"/>
  <c r="S1791" i="1"/>
  <c r="T1791" i="1" s="1"/>
  <c r="S1795" i="1"/>
  <c r="T1795" i="1" s="1"/>
  <c r="S1813" i="1"/>
  <c r="T1813" i="1" s="1"/>
  <c r="S2695" i="1"/>
  <c r="T2695" i="1" s="1"/>
  <c r="S2866" i="1"/>
  <c r="T2866" i="1" s="1"/>
  <c r="S3055" i="1"/>
  <c r="T3055" i="1" s="1"/>
  <c r="S3873" i="1"/>
  <c r="T3873" i="1" s="1"/>
  <c r="S3746" i="1"/>
  <c r="T3746" i="1" s="1"/>
  <c r="S2348" i="1"/>
  <c r="T2348" i="1" s="1"/>
  <c r="S4038" i="1"/>
  <c r="T4038" i="1" s="1"/>
  <c r="S3994" i="1"/>
  <c r="T3994" i="1" s="1"/>
  <c r="S2882" i="1"/>
  <c r="T2882" i="1" s="1"/>
  <c r="S1875" i="1"/>
  <c r="T1875" i="1" s="1"/>
  <c r="S2649" i="1"/>
  <c r="T2649" i="1" s="1"/>
  <c r="S2685" i="1"/>
  <c r="T2685" i="1" s="1"/>
  <c r="S2763" i="1"/>
  <c r="T2763" i="1" s="1"/>
  <c r="S552" i="1"/>
  <c r="T552" i="1" s="1"/>
  <c r="S1160" i="1"/>
  <c r="T1160" i="1" s="1"/>
  <c r="S1164" i="1"/>
  <c r="T1164" i="1" s="1"/>
  <c r="S1560" i="1"/>
  <c r="T1560" i="1" s="1"/>
  <c r="S1721" i="1"/>
  <c r="T1721" i="1" s="1"/>
  <c r="S1726" i="1"/>
  <c r="T1726" i="1" s="1"/>
  <c r="S2693" i="1"/>
  <c r="T2693" i="1" s="1"/>
  <c r="S2743" i="1"/>
  <c r="T2743" i="1" s="1"/>
  <c r="S2861" i="1"/>
  <c r="T2861" i="1" s="1"/>
  <c r="S3794" i="1"/>
  <c r="T3794" i="1" s="1"/>
  <c r="S3889" i="1"/>
  <c r="T3889" i="1" s="1"/>
  <c r="S2884" i="1"/>
  <c r="T2884" i="1" s="1"/>
  <c r="S1712" i="1"/>
  <c r="T1712" i="1" s="1"/>
  <c r="S2155" i="1"/>
  <c r="T2155" i="1" s="1"/>
  <c r="S2769" i="1"/>
  <c r="T2769" i="1" s="1"/>
  <c r="S775" i="1"/>
  <c r="T775" i="1" s="1"/>
  <c r="S3856" i="1"/>
  <c r="T3856" i="1" s="1"/>
  <c r="S2869" i="1"/>
  <c r="T2869" i="1" s="1"/>
  <c r="S496" i="1"/>
  <c r="T496" i="1" s="1"/>
  <c r="S601" i="1"/>
  <c r="T601" i="1" s="1"/>
  <c r="S154" i="1"/>
  <c r="T154" i="1" s="1"/>
  <c r="S499" i="1"/>
  <c r="T499" i="1" s="1"/>
  <c r="S883" i="1"/>
  <c r="T883" i="1" s="1"/>
  <c r="S914" i="1"/>
  <c r="T914" i="1" s="1"/>
  <c r="S919" i="1"/>
  <c r="T919" i="1" s="1"/>
  <c r="S1175" i="1"/>
  <c r="T1175" i="1" s="1"/>
  <c r="S1494" i="1"/>
  <c r="T1494" i="1" s="1"/>
  <c r="S1757" i="1"/>
  <c r="T1757" i="1" s="1"/>
  <c r="S2391" i="1"/>
  <c r="T2391" i="1" s="1"/>
  <c r="S2410" i="1"/>
  <c r="T2410" i="1" s="1"/>
  <c r="S2508" i="1"/>
  <c r="T2508" i="1" s="1"/>
  <c r="S2846" i="1"/>
  <c r="T2846" i="1" s="1"/>
  <c r="S3649" i="1"/>
  <c r="T3649" i="1" s="1"/>
  <c r="S1123" i="1"/>
  <c r="T1123" i="1" s="1"/>
  <c r="S2538" i="1"/>
  <c r="T2538" i="1" s="1"/>
  <c r="S4078" i="1"/>
  <c r="T4078" i="1" s="1"/>
  <c r="S3733" i="1"/>
  <c r="T3733" i="1" s="1"/>
  <c r="S1314" i="1"/>
  <c r="T1314" i="1" s="1"/>
  <c r="S1581" i="1"/>
  <c r="T1581" i="1" s="1"/>
  <c r="S2887" i="1"/>
  <c r="T2887" i="1" s="1"/>
  <c r="S2700" i="1"/>
  <c r="T2700" i="1" s="1"/>
  <c r="S455" i="1"/>
  <c r="T455" i="1" s="1"/>
  <c r="S596" i="1"/>
  <c r="T596" i="1" s="1"/>
  <c r="S992" i="1"/>
  <c r="T992" i="1" s="1"/>
  <c r="S1424" i="1"/>
  <c r="T1424" i="1" s="1"/>
  <c r="S1876" i="1"/>
  <c r="T1876" i="1" s="1"/>
  <c r="S2161" i="1"/>
  <c r="T2161" i="1" s="1"/>
  <c r="S2436" i="1"/>
  <c r="T2436" i="1" s="1"/>
  <c r="S2593" i="1"/>
  <c r="T2593" i="1" s="1"/>
  <c r="S3110" i="1"/>
  <c r="T3110" i="1" s="1"/>
  <c r="S3126" i="1"/>
  <c r="T3126" i="1" s="1"/>
  <c r="S3991" i="1"/>
  <c r="T3991" i="1" s="1"/>
  <c r="S3742" i="1"/>
  <c r="T3742" i="1" s="1"/>
  <c r="S461" i="1"/>
  <c r="T461" i="1" s="1"/>
  <c r="S462" i="1"/>
  <c r="T462" i="1" s="1"/>
  <c r="S543" i="1"/>
  <c r="T543" i="1" s="1"/>
  <c r="S940" i="1"/>
  <c r="T940" i="1" s="1"/>
  <c r="S1093" i="1"/>
  <c r="T1093" i="1" s="1"/>
  <c r="S1101" i="1"/>
  <c r="T1101" i="1" s="1"/>
  <c r="S1173" i="1"/>
  <c r="T1173" i="1" s="1"/>
  <c r="S1231" i="1"/>
  <c r="T1231" i="1" s="1"/>
  <c r="S1821" i="1"/>
  <c r="T1821" i="1" s="1"/>
  <c r="S1990" i="1"/>
  <c r="T1990" i="1" s="1"/>
  <c r="S2130" i="1"/>
  <c r="T2130" i="1" s="1"/>
  <c r="S2133" i="1"/>
  <c r="T2133" i="1" s="1"/>
  <c r="S2356" i="1"/>
  <c r="T2356" i="1" s="1"/>
  <c r="S2393" i="1"/>
  <c r="T2393" i="1" s="1"/>
  <c r="S2415" i="1"/>
  <c r="T2415" i="1" s="1"/>
  <c r="S2694" i="1"/>
  <c r="T2694" i="1" s="1"/>
  <c r="S2764" i="1"/>
  <c r="T2764" i="1" s="1"/>
  <c r="S4052" i="1"/>
  <c r="T4052" i="1" s="1"/>
  <c r="S4039" i="1"/>
  <c r="T4039" i="1" s="1"/>
  <c r="S2951" i="1"/>
  <c r="T2951" i="1" s="1"/>
  <c r="S3096" i="1"/>
  <c r="T3096" i="1" s="1"/>
  <c r="S3203" i="1"/>
  <c r="T3203" i="1" s="1"/>
  <c r="S3749" i="1"/>
  <c r="T3749" i="1" s="1"/>
  <c r="S3987" i="1"/>
  <c r="T3987" i="1" s="1"/>
  <c r="S3883" i="1"/>
  <c r="T3883" i="1" s="1"/>
  <c r="S3959" i="1"/>
  <c r="T3959" i="1" s="1"/>
  <c r="S3929" i="1"/>
  <c r="T3929" i="1" s="1"/>
  <c r="S3911" i="1"/>
  <c r="T3911" i="1" s="1"/>
  <c r="S3910" i="1"/>
  <c r="T3910" i="1" s="1"/>
  <c r="S2886" i="1"/>
  <c r="T2886" i="1" s="1"/>
  <c r="S432" i="1"/>
  <c r="T432" i="1" s="1"/>
  <c r="S2950" i="1"/>
  <c r="T2950" i="1" s="1"/>
  <c r="S4049" i="1"/>
  <c r="T4049" i="1" s="1"/>
  <c r="S3843" i="1"/>
  <c r="T3843" i="1" s="1"/>
  <c r="S1738" i="1"/>
  <c r="T1738" i="1" s="1"/>
  <c r="S3076" i="1"/>
  <c r="T3076" i="1" s="1"/>
  <c r="S779" i="1"/>
  <c r="T779" i="1" s="1"/>
  <c r="S902" i="1"/>
  <c r="T902" i="1" s="1"/>
  <c r="S1094" i="1"/>
  <c r="T1094" i="1" s="1"/>
  <c r="S1131" i="1"/>
  <c r="T1131" i="1" s="1"/>
  <c r="S2432" i="1"/>
  <c r="T2432" i="1" s="1"/>
  <c r="S4056" i="1"/>
  <c r="T4056" i="1" s="1"/>
  <c r="S3963" i="1"/>
  <c r="T3963" i="1" s="1"/>
  <c r="S4043" i="1"/>
  <c r="T4043" i="1" s="1"/>
  <c r="S2900" i="1"/>
  <c r="T2900" i="1" s="1"/>
  <c r="S215" i="1"/>
  <c r="T215" i="1" s="1"/>
  <c r="S571" i="1"/>
  <c r="T571" i="1" s="1"/>
  <c r="S599" i="1"/>
  <c r="T599" i="1" s="1"/>
  <c r="S886" i="1"/>
  <c r="T886" i="1" s="1"/>
  <c r="S1135" i="1"/>
  <c r="T1135" i="1" s="1"/>
  <c r="S1544" i="1"/>
  <c r="T1544" i="1" s="1"/>
  <c r="S1740" i="1"/>
  <c r="T1740" i="1" s="1"/>
  <c r="S4096" i="1"/>
  <c r="T4096" i="1" s="1"/>
  <c r="S4032" i="1"/>
  <c r="T4032" i="1" s="1"/>
  <c r="S3737" i="1"/>
  <c r="T3737" i="1" s="1"/>
  <c r="S3993" i="1"/>
  <c r="T3993" i="1" s="1"/>
  <c r="S2867" i="1"/>
  <c r="T2867" i="1" s="1"/>
  <c r="S2662" i="1"/>
  <c r="T2662" i="1" s="1"/>
  <c r="S4013" i="1"/>
  <c r="T4013" i="1" s="1"/>
  <c r="S640" i="1"/>
  <c r="T640" i="1" s="1"/>
  <c r="S1688" i="1"/>
  <c r="T1688" i="1" s="1"/>
  <c r="S194" i="1"/>
  <c r="T194" i="1" s="1"/>
  <c r="S1171" i="1"/>
  <c r="T1171" i="1" s="1"/>
  <c r="S2135" i="1"/>
  <c r="T2135" i="1" s="1"/>
  <c r="S2896" i="1"/>
  <c r="T2896" i="1" s="1"/>
  <c r="S676" i="1"/>
  <c r="T676" i="1" s="1"/>
  <c r="S1055" i="1"/>
  <c r="T1055" i="1" s="1"/>
  <c r="S1088" i="1"/>
  <c r="T1088" i="1" s="1"/>
  <c r="S1408" i="1"/>
  <c r="T1408" i="1" s="1"/>
  <c r="S1409" i="1"/>
  <c r="T1409" i="1" s="1"/>
  <c r="S1437" i="1"/>
  <c r="T1437" i="1" s="1"/>
  <c r="S1456" i="1"/>
  <c r="T1456" i="1" s="1"/>
  <c r="S1585" i="1"/>
  <c r="T1585" i="1" s="1"/>
  <c r="S1812" i="1"/>
  <c r="T1812" i="1" s="1"/>
  <c r="S2349" i="1"/>
  <c r="T2349" i="1" s="1"/>
  <c r="S2643" i="1"/>
  <c r="T2643" i="1" s="1"/>
  <c r="S3644" i="1"/>
  <c r="T3644" i="1" s="1"/>
  <c r="S3943" i="1"/>
  <c r="T3943" i="1" s="1"/>
  <c r="S3928" i="1"/>
  <c r="T3928" i="1" s="1"/>
  <c r="S422" i="1"/>
  <c r="T422" i="1" s="1"/>
  <c r="S580" i="1"/>
  <c r="T580" i="1" s="1"/>
  <c r="S33" i="1"/>
  <c r="T33" i="1" s="1"/>
  <c r="S3602" i="1"/>
  <c r="T3602" i="1" s="1"/>
  <c r="S562" i="1"/>
  <c r="T562" i="1" s="1"/>
  <c r="S1083" i="1"/>
  <c r="T1083" i="1" s="1"/>
  <c r="S1904" i="1"/>
  <c r="T1904" i="1" s="1"/>
  <c r="S169" i="1"/>
  <c r="T169" i="1" s="1"/>
  <c r="S514" i="1"/>
  <c r="T514" i="1" s="1"/>
  <c r="S983" i="1"/>
  <c r="T983" i="1" s="1"/>
  <c r="S1125" i="1"/>
  <c r="T1125" i="1" s="1"/>
  <c r="S1132" i="1"/>
  <c r="T1132" i="1" s="1"/>
  <c r="S1717" i="1"/>
  <c r="T1717" i="1" s="1"/>
  <c r="S3105" i="1"/>
  <c r="T3105" i="1" s="1"/>
  <c r="S3974" i="1"/>
  <c r="T3974" i="1" s="1"/>
  <c r="S3930" i="1"/>
  <c r="T3930" i="1" s="1"/>
  <c r="S3891" i="1"/>
  <c r="T3891" i="1" s="1"/>
  <c r="S122" i="1"/>
  <c r="T122" i="1" s="1"/>
  <c r="S144" i="1"/>
  <c r="T144" i="1" s="1"/>
  <c r="S161" i="1"/>
  <c r="T161" i="1" s="1"/>
  <c r="S217" i="1"/>
  <c r="T217" i="1" s="1"/>
  <c r="S445" i="1"/>
  <c r="T445" i="1" s="1"/>
  <c r="S484" i="1"/>
  <c r="T484" i="1" s="1"/>
  <c r="S511" i="1"/>
  <c r="T511" i="1" s="1"/>
  <c r="S579" i="1"/>
  <c r="T579" i="1" s="1"/>
  <c r="S586" i="1"/>
  <c r="T586" i="1" s="1"/>
  <c r="S608" i="1"/>
  <c r="T608" i="1" s="1"/>
  <c r="S632" i="1"/>
  <c r="T632" i="1" s="1"/>
  <c r="S773" i="1"/>
  <c r="T773" i="1" s="1"/>
  <c r="S849" i="1"/>
  <c r="T849" i="1" s="1"/>
  <c r="S1044" i="1"/>
  <c r="T1044" i="1" s="1"/>
  <c r="S1075" i="1"/>
  <c r="T1075" i="1" s="1"/>
  <c r="S1116" i="1"/>
  <c r="T1116" i="1" s="1"/>
  <c r="S1128" i="1"/>
  <c r="T1128" i="1" s="1"/>
  <c r="S1178" i="1"/>
  <c r="T1178" i="1" s="1"/>
  <c r="S1545" i="1"/>
  <c r="T1545" i="1" s="1"/>
  <c r="S1566" i="1"/>
  <c r="T1566" i="1" s="1"/>
  <c r="S1703" i="1"/>
  <c r="T1703" i="1" s="1"/>
  <c r="S1865" i="1"/>
  <c r="T1865" i="1" s="1"/>
  <c r="S1869" i="1"/>
  <c r="T1869" i="1" s="1"/>
  <c r="S1913" i="1"/>
  <c r="T1913" i="1" s="1"/>
  <c r="S2128" i="1"/>
  <c r="T2128" i="1" s="1"/>
  <c r="S2215" i="1"/>
  <c r="T2215" i="1" s="1"/>
  <c r="S2376" i="1"/>
  <c r="T2376" i="1" s="1"/>
  <c r="S2398" i="1"/>
  <c r="T2398" i="1" s="1"/>
  <c r="S2442" i="1"/>
  <c r="T2442" i="1" s="1"/>
  <c r="S2687" i="1"/>
  <c r="T2687" i="1" s="1"/>
  <c r="S2759" i="1"/>
  <c r="T2759" i="1" s="1"/>
  <c r="S2779" i="1"/>
  <c r="T2779" i="1" s="1"/>
  <c r="S2843" i="1"/>
  <c r="T2843" i="1" s="1"/>
  <c r="S4064" i="1"/>
  <c r="T4064" i="1" s="1"/>
  <c r="S3067" i="1"/>
  <c r="T3067" i="1" s="1"/>
  <c r="S3112" i="1"/>
  <c r="T3112" i="1" s="1"/>
  <c r="S3123" i="1"/>
  <c r="T3123" i="1" s="1"/>
  <c r="S3131" i="1"/>
  <c r="T3131" i="1" s="1"/>
  <c r="S3134" i="1"/>
  <c r="T3134" i="1" s="1"/>
  <c r="S3738" i="1"/>
  <c r="T3738" i="1" s="1"/>
  <c r="S4006" i="1"/>
  <c r="T4006" i="1" s="1"/>
  <c r="S3797" i="1"/>
  <c r="T3797" i="1" s="1"/>
  <c r="S3860" i="1"/>
  <c r="T3860" i="1" s="1"/>
  <c r="S3870" i="1"/>
  <c r="T3870" i="1" s="1"/>
  <c r="S3880" i="1"/>
  <c r="T3880" i="1" s="1"/>
  <c r="S3919" i="1"/>
  <c r="T3919" i="1" s="1"/>
  <c r="S3845" i="1"/>
  <c r="T3845" i="1" s="1"/>
  <c r="S2920" i="1"/>
  <c r="T2920" i="1" s="1"/>
  <c r="S4086" i="1"/>
  <c r="T4086" i="1" s="1"/>
  <c r="S2873" i="1"/>
  <c r="T2873" i="1" s="1"/>
  <c r="S550" i="1"/>
  <c r="T550" i="1" s="1"/>
  <c r="S159" i="1"/>
  <c r="T159" i="1" s="1"/>
  <c r="S668" i="1"/>
  <c r="T668" i="1" s="1"/>
  <c r="S1917" i="1"/>
  <c r="T1917" i="1" s="1"/>
  <c r="S2386" i="1"/>
  <c r="T2386" i="1" s="1"/>
  <c r="S2425" i="1"/>
  <c r="T2425" i="1" s="1"/>
  <c r="S1413" i="1"/>
  <c r="T1413" i="1" s="1"/>
  <c r="S4082" i="1"/>
  <c r="T4082" i="1" s="1"/>
  <c r="S3903" i="1"/>
  <c r="T3903" i="1" s="1"/>
  <c r="S427" i="1"/>
  <c r="T427" i="1" s="1"/>
  <c r="S546" i="1"/>
  <c r="T546" i="1" s="1"/>
  <c r="S598" i="1"/>
  <c r="T598" i="1" s="1"/>
  <c r="S1046" i="1"/>
  <c r="T1046" i="1" s="1"/>
  <c r="S1420" i="1"/>
  <c r="T1420" i="1" s="1"/>
  <c r="S1543" i="1"/>
  <c r="T1543" i="1" s="1"/>
  <c r="S1881" i="1"/>
  <c r="T1881" i="1" s="1"/>
  <c r="S4040" i="1"/>
  <c r="T4040" i="1" s="1"/>
  <c r="S163" i="1"/>
  <c r="T163" i="1" s="1"/>
  <c r="S442" i="1"/>
  <c r="T442" i="1" s="1"/>
  <c r="S449" i="1"/>
  <c r="T449" i="1" s="1"/>
  <c r="S611" i="1"/>
  <c r="T611" i="1" s="1"/>
  <c r="S765" i="1"/>
  <c r="T765" i="1" s="1"/>
  <c r="S1092" i="1"/>
  <c r="T1092" i="1" s="1"/>
  <c r="S1115" i="1"/>
  <c r="T1115" i="1" s="1"/>
  <c r="S1121" i="1"/>
  <c r="T1121" i="1" s="1"/>
  <c r="S1141" i="1"/>
  <c r="T1141" i="1" s="1"/>
  <c r="S1180" i="1"/>
  <c r="T1180" i="1" s="1"/>
  <c r="S1244" i="1"/>
  <c r="T1244" i="1" s="1"/>
  <c r="S1484" i="1"/>
  <c r="T1484" i="1" s="1"/>
  <c r="S1501" i="1"/>
  <c r="T1501" i="1" s="1"/>
  <c r="S1583" i="1"/>
  <c r="T1583" i="1" s="1"/>
  <c r="S1696" i="1"/>
  <c r="T1696" i="1" s="1"/>
  <c r="S2418" i="1"/>
  <c r="T2418" i="1" s="1"/>
  <c r="S2420" i="1"/>
  <c r="T2420" i="1" s="1"/>
  <c r="S2585" i="1"/>
  <c r="T2585" i="1" s="1"/>
  <c r="S2588" i="1"/>
  <c r="T2588" i="1" s="1"/>
  <c r="S2591" i="1"/>
  <c r="T2591" i="1" s="1"/>
  <c r="S2851" i="1"/>
  <c r="T2851" i="1" s="1"/>
  <c r="S4063" i="1"/>
  <c r="T4063" i="1" s="1"/>
  <c r="S3121" i="1"/>
  <c r="T3121" i="1" s="1"/>
  <c r="S3808" i="1"/>
  <c r="T3808" i="1" s="1"/>
  <c r="S3917" i="1"/>
  <c r="T3917" i="1" s="1"/>
  <c r="S3941" i="1"/>
  <c r="T3941" i="1" s="1"/>
  <c r="S3914" i="1"/>
  <c r="T3914" i="1" s="1"/>
  <c r="S3849" i="1"/>
  <c r="T3849" i="1" s="1"/>
  <c r="S3744" i="1"/>
  <c r="T3744" i="1" s="1"/>
  <c r="S2878" i="1"/>
  <c r="T2878" i="1" s="1"/>
  <c r="S638" i="1"/>
  <c r="T638" i="1" s="1"/>
  <c r="S1183" i="1"/>
  <c r="T1183" i="1" s="1"/>
  <c r="S1867" i="1"/>
  <c r="T1867" i="1" s="1"/>
  <c r="S4074" i="1"/>
  <c r="T4074" i="1" s="1"/>
  <c r="S196" i="1"/>
  <c r="T196" i="1" s="1"/>
  <c r="S437" i="1"/>
  <c r="T437" i="1" s="1"/>
  <c r="S984" i="1"/>
  <c r="T984" i="1" s="1"/>
  <c r="S1422" i="1"/>
  <c r="T1422" i="1" s="1"/>
  <c r="S1595" i="1"/>
  <c r="T1595" i="1" s="1"/>
  <c r="S2396" i="1"/>
  <c r="T2396" i="1" s="1"/>
  <c r="S3060" i="1"/>
  <c r="T3060" i="1" s="1"/>
  <c r="S3807" i="1"/>
  <c r="T3807" i="1" s="1"/>
  <c r="S3957" i="1"/>
  <c r="T3957" i="1" s="1"/>
  <c r="S3850" i="1"/>
  <c r="T3850" i="1" s="1"/>
  <c r="S2875" i="1"/>
  <c r="T2875" i="1" s="1"/>
  <c r="S2845" i="1"/>
  <c r="T2845" i="1" s="1"/>
  <c r="S447" i="1"/>
  <c r="T447" i="1" s="1"/>
  <c r="S637" i="1"/>
  <c r="T637" i="1" s="1"/>
  <c r="S780" i="1"/>
  <c r="T780" i="1" s="1"/>
  <c r="S1453" i="1"/>
  <c r="T1453" i="1" s="1"/>
  <c r="S1994" i="1"/>
  <c r="T1994" i="1" s="1"/>
  <c r="S2150" i="1"/>
  <c r="T2150" i="1" s="1"/>
  <c r="S2156" i="1"/>
  <c r="T2156" i="1" s="1"/>
  <c r="S2362" i="1"/>
  <c r="T2362" i="1" s="1"/>
  <c r="S2433" i="1"/>
  <c r="T2433" i="1" s="1"/>
  <c r="S2434" i="1"/>
  <c r="T2434" i="1" s="1"/>
  <c r="S2771" i="1"/>
  <c r="T2771" i="1" s="1"/>
  <c r="S4034" i="1"/>
  <c r="T4034" i="1" s="1"/>
  <c r="S4029" i="1"/>
  <c r="T4029" i="1" s="1"/>
  <c r="S2948" i="1"/>
  <c r="T2948" i="1" s="1"/>
  <c r="S3074" i="1"/>
  <c r="T3074" i="1" s="1"/>
  <c r="S3631" i="1"/>
  <c r="T3631" i="1" s="1"/>
  <c r="S3745" i="1"/>
  <c r="T3745" i="1" s="1"/>
  <c r="S123" i="1"/>
  <c r="T123" i="1" s="1"/>
  <c r="S173" i="1"/>
  <c r="T173" i="1" s="1"/>
  <c r="S214" i="1"/>
  <c r="T214" i="1" s="1"/>
  <c r="S216" i="1"/>
  <c r="T216" i="1" s="1"/>
  <c r="S466" i="1"/>
  <c r="T466" i="1" s="1"/>
  <c r="S476" i="1"/>
  <c r="T476" i="1" s="1"/>
  <c r="S498" i="1"/>
  <c r="T498" i="1" s="1"/>
  <c r="S542" i="1"/>
  <c r="T542" i="1" s="1"/>
  <c r="S544" i="1"/>
  <c r="T544" i="1" s="1"/>
  <c r="S566" i="1"/>
  <c r="T566" i="1" s="1"/>
  <c r="S568" i="1"/>
  <c r="T568" i="1" s="1"/>
  <c r="S578" i="1"/>
  <c r="T578" i="1" s="1"/>
  <c r="S582" i="1"/>
  <c r="T582" i="1" s="1"/>
  <c r="S585" i="1"/>
  <c r="T585" i="1" s="1"/>
  <c r="S591" i="1"/>
  <c r="T591" i="1" s="1"/>
  <c r="S621" i="1"/>
  <c r="T621" i="1" s="1"/>
  <c r="S636" i="1"/>
  <c r="T636" i="1" s="1"/>
  <c r="S641" i="1"/>
  <c r="T641" i="1" s="1"/>
  <c r="S683" i="1"/>
  <c r="T683" i="1" s="1"/>
  <c r="S698" i="1"/>
  <c r="T698" i="1" s="1"/>
  <c r="S1049" i="1"/>
  <c r="T1049" i="1" s="1"/>
  <c r="S1113" i="1"/>
  <c r="T1113" i="1" s="1"/>
  <c r="S1130" i="1"/>
  <c r="T1130" i="1" s="1"/>
  <c r="S1136" i="1"/>
  <c r="T1136" i="1" s="1"/>
  <c r="S1318" i="1"/>
  <c r="T1318" i="1" s="1"/>
  <c r="S1412" i="1"/>
  <c r="T1412" i="1" s="1"/>
  <c r="S1416" i="1"/>
  <c r="T1416" i="1" s="1"/>
  <c r="S1442" i="1"/>
  <c r="T1442" i="1" s="1"/>
  <c r="S1452" i="1"/>
  <c r="T1452" i="1" s="1"/>
  <c r="S1499" i="1"/>
  <c r="T1499" i="1" s="1"/>
  <c r="S1547" i="1"/>
  <c r="T1547" i="1" s="1"/>
  <c r="S1589" i="1"/>
  <c r="T1589" i="1" s="1"/>
  <c r="S1600" i="1"/>
  <c r="T1600" i="1" s="1"/>
  <c r="S1704" i="1"/>
  <c r="T1704" i="1" s="1"/>
  <c r="S1724" i="1"/>
  <c r="T1724" i="1" s="1"/>
  <c r="S1729" i="1"/>
  <c r="T1729" i="1" s="1"/>
  <c r="S1736" i="1"/>
  <c r="T1736" i="1" s="1"/>
  <c r="S1741" i="1"/>
  <c r="T1741" i="1" s="1"/>
  <c r="S1988" i="1"/>
  <c r="T1988" i="1" s="1"/>
  <c r="S2148" i="1"/>
  <c r="T2148" i="1" s="1"/>
  <c r="S2346" i="1"/>
  <c r="T2346" i="1" s="1"/>
  <c r="S2423" i="1"/>
  <c r="T2423" i="1" s="1"/>
  <c r="S2424" i="1"/>
  <c r="T2424" i="1" s="1"/>
  <c r="S2427" i="1"/>
  <c r="T2427" i="1" s="1"/>
  <c r="S2429" i="1"/>
  <c r="T2429" i="1" s="1"/>
  <c r="S2430" i="1"/>
  <c r="T2430" i="1" s="1"/>
  <c r="S2584" i="1"/>
  <c r="T2584" i="1" s="1"/>
  <c r="S2596" i="1"/>
  <c r="T2596" i="1" s="1"/>
  <c r="S2691" i="1"/>
  <c r="T2691" i="1" s="1"/>
  <c r="S2696" i="1"/>
  <c r="T2696" i="1" s="1"/>
  <c r="S2775" i="1"/>
  <c r="T2775" i="1" s="1"/>
  <c r="S2912" i="1"/>
  <c r="T2912" i="1" s="1"/>
  <c r="S2916" i="1"/>
  <c r="T2916" i="1" s="1"/>
  <c r="S2943" i="1"/>
  <c r="T2943" i="1" s="1"/>
  <c r="S3057" i="1"/>
  <c r="T3057" i="1" s="1"/>
  <c r="S3119" i="1"/>
  <c r="T3119" i="1" s="1"/>
  <c r="S3202" i="1"/>
  <c r="T3202" i="1" s="1"/>
  <c r="S3632" i="1"/>
  <c r="T3632" i="1" s="1"/>
  <c r="S3641" i="1"/>
  <c r="T3641" i="1" s="1"/>
  <c r="S3647" i="1"/>
  <c r="T3647" i="1" s="1"/>
  <c r="S3798" i="1"/>
  <c r="T3798" i="1" s="1"/>
  <c r="S3985" i="1"/>
  <c r="T3985" i="1" s="1"/>
  <c r="S3982" i="1"/>
  <c r="T3982" i="1" s="1"/>
  <c r="S3978" i="1"/>
  <c r="T3978" i="1" s="1"/>
  <c r="S3947" i="1"/>
  <c r="T3947" i="1" s="1"/>
  <c r="S3938" i="1"/>
  <c r="T3938" i="1" s="1"/>
  <c r="S3953" i="1"/>
  <c r="T3953" i="1" s="1"/>
  <c r="S3747" i="1"/>
  <c r="T3747" i="1" s="1"/>
  <c r="S3736" i="1"/>
  <c r="T3736" i="1" s="1"/>
  <c r="S4047" i="1"/>
  <c r="T4047" i="1" s="1"/>
  <c r="S2895" i="1"/>
  <c r="T2895" i="1" s="1"/>
  <c r="S4114" i="1"/>
  <c r="T4114" i="1" s="1"/>
  <c r="S124" i="1"/>
  <c r="T124" i="1" s="1"/>
  <c r="S126" i="1"/>
  <c r="T126" i="1" s="1"/>
  <c r="S131" i="1"/>
  <c r="T131" i="1" s="1"/>
  <c r="S132" i="1"/>
  <c r="T132" i="1" s="1"/>
  <c r="S133" i="1"/>
  <c r="T133" i="1" s="1"/>
  <c r="S135" i="1"/>
  <c r="T135" i="1" s="1"/>
  <c r="S136" i="1"/>
  <c r="T136" i="1" s="1"/>
  <c r="S138" i="1"/>
  <c r="T138" i="1" s="1"/>
  <c r="S139" i="1"/>
  <c r="T139" i="1" s="1"/>
  <c r="S142" i="1"/>
  <c r="T142" i="1" s="1"/>
  <c r="S145" i="1"/>
  <c r="T145" i="1" s="1"/>
  <c r="S149" i="1"/>
  <c r="T149" i="1" s="1"/>
  <c r="S160" i="1"/>
  <c r="T160" i="1" s="1"/>
  <c r="S162" i="1"/>
  <c r="T162" i="1" s="1"/>
  <c r="S165" i="1"/>
  <c r="T165" i="1" s="1"/>
  <c r="S167" i="1"/>
  <c r="T167" i="1" s="1"/>
  <c r="S174" i="1"/>
  <c r="T174" i="1" s="1"/>
  <c r="S175" i="1"/>
  <c r="T175" i="1" s="1"/>
  <c r="S176" i="1"/>
  <c r="T176" i="1" s="1"/>
  <c r="S178" i="1"/>
  <c r="T178" i="1" s="1"/>
  <c r="S180" i="1"/>
  <c r="T180" i="1" s="1"/>
  <c r="S184" i="1"/>
  <c r="T184" i="1" s="1"/>
  <c r="S188" i="1"/>
  <c r="T188" i="1" s="1"/>
  <c r="S190" i="1"/>
  <c r="T190" i="1" s="1"/>
  <c r="S195" i="1"/>
  <c r="T195" i="1" s="1"/>
  <c r="S197" i="1"/>
  <c r="T197" i="1" s="1"/>
  <c r="S201" i="1"/>
  <c r="T201" i="1" s="1"/>
  <c r="S204" i="1"/>
  <c r="T204" i="1" s="1"/>
  <c r="S208" i="1"/>
  <c r="T208" i="1" s="1"/>
  <c r="S210" i="1"/>
  <c r="T210" i="1" s="1"/>
  <c r="S211" i="1"/>
  <c r="T211" i="1" s="1"/>
  <c r="S223" i="1"/>
  <c r="T223" i="1" s="1"/>
  <c r="S225" i="1"/>
  <c r="T225" i="1" s="1"/>
  <c r="S226" i="1"/>
  <c r="T226" i="1" s="1"/>
  <c r="S227" i="1"/>
  <c r="T227" i="1" s="1"/>
  <c r="S229" i="1"/>
  <c r="T229" i="1" s="1"/>
  <c r="S230" i="1"/>
  <c r="T230" i="1" s="1"/>
  <c r="S231" i="1"/>
  <c r="T231" i="1" s="1"/>
  <c r="S233" i="1"/>
  <c r="T233" i="1" s="1"/>
  <c r="S235" i="1"/>
  <c r="T235" i="1" s="1"/>
  <c r="S237" i="1"/>
  <c r="T237" i="1" s="1"/>
  <c r="S238" i="1"/>
  <c r="T238" i="1" s="1"/>
  <c r="S240" i="1"/>
  <c r="T240" i="1" s="1"/>
  <c r="S429" i="1"/>
  <c r="T429" i="1" s="1"/>
  <c r="S431" i="1"/>
  <c r="T431" i="1" s="1"/>
  <c r="S435" i="1"/>
  <c r="T435" i="1" s="1"/>
  <c r="S438" i="1"/>
  <c r="T438" i="1" s="1"/>
  <c r="S439" i="1"/>
  <c r="T439" i="1" s="1"/>
  <c r="S441" i="1"/>
  <c r="T441" i="1" s="1"/>
  <c r="S443" i="1"/>
  <c r="T443" i="1" s="1"/>
  <c r="S453" i="1"/>
  <c r="T453" i="1" s="1"/>
  <c r="S459" i="1"/>
  <c r="T459" i="1" s="1"/>
  <c r="S463" i="1"/>
  <c r="T463" i="1" s="1"/>
  <c r="S464" i="1"/>
  <c r="T464" i="1" s="1"/>
  <c r="S470" i="1"/>
  <c r="T470" i="1" s="1"/>
  <c r="S471" i="1"/>
  <c r="T471" i="1" s="1"/>
  <c r="S477" i="1"/>
  <c r="T477" i="1" s="1"/>
  <c r="S479" i="1"/>
  <c r="T479" i="1" s="1"/>
  <c r="S480" i="1"/>
  <c r="T480" i="1" s="1"/>
  <c r="S489" i="1"/>
  <c r="T489" i="1" s="1"/>
  <c r="S490" i="1"/>
  <c r="T490" i="1" s="1"/>
  <c r="S492" i="1"/>
  <c r="T492" i="1" s="1"/>
  <c r="S493" i="1"/>
  <c r="T493" i="1" s="1"/>
  <c r="S494" i="1"/>
  <c r="T494" i="1" s="1"/>
  <c r="S495" i="1"/>
  <c r="T495" i="1" s="1"/>
  <c r="S497" i="1"/>
  <c r="T497" i="1" s="1"/>
  <c r="S503" i="1"/>
  <c r="T503" i="1" s="1"/>
  <c r="S512" i="1"/>
  <c r="T512" i="1" s="1"/>
  <c r="S518" i="1"/>
  <c r="T518" i="1" s="1"/>
  <c r="S520" i="1"/>
  <c r="T520" i="1" s="1"/>
  <c r="S549" i="1"/>
  <c r="T549" i="1" s="1"/>
  <c r="S554" i="1"/>
  <c r="T554" i="1" s="1"/>
  <c r="S557" i="1"/>
  <c r="T557" i="1" s="1"/>
  <c r="S560" i="1"/>
  <c r="T560" i="1" s="1"/>
  <c r="S564" i="1"/>
  <c r="T564" i="1" s="1"/>
  <c r="S567" i="1"/>
  <c r="T567" i="1" s="1"/>
  <c r="S569" i="1"/>
  <c r="T569" i="1" s="1"/>
  <c r="S574" i="1"/>
  <c r="T574" i="1" s="1"/>
  <c r="S583" i="1"/>
  <c r="T583" i="1" s="1"/>
  <c r="S584" i="1"/>
  <c r="T584" i="1" s="1"/>
  <c r="S587" i="1"/>
  <c r="T587" i="1" s="1"/>
  <c r="S604" i="1"/>
  <c r="T604" i="1" s="1"/>
  <c r="S606" i="1"/>
  <c r="T606" i="1" s="1"/>
  <c r="S609" i="1"/>
  <c r="T609" i="1" s="1"/>
  <c r="S612" i="1"/>
  <c r="T612" i="1" s="1"/>
  <c r="S613" i="1"/>
  <c r="T613" i="1" s="1"/>
  <c r="S614" i="1"/>
  <c r="T614" i="1" s="1"/>
  <c r="S616" i="1"/>
  <c r="T616" i="1" s="1"/>
  <c r="S617" i="1"/>
  <c r="T617" i="1" s="1"/>
  <c r="S618" i="1"/>
  <c r="T618" i="1" s="1"/>
  <c r="S620" i="1"/>
  <c r="T620" i="1" s="1"/>
  <c r="S625" i="1"/>
  <c r="T625" i="1" s="1"/>
  <c r="S626" i="1"/>
  <c r="T626" i="1" s="1"/>
  <c r="S627" i="1"/>
  <c r="T627" i="1" s="1"/>
  <c r="S630" i="1"/>
  <c r="T630" i="1" s="1"/>
  <c r="S634" i="1"/>
  <c r="T634" i="1" s="1"/>
  <c r="S639" i="1"/>
  <c r="T639" i="1" s="1"/>
  <c r="S688" i="1"/>
  <c r="T688" i="1" s="1"/>
  <c r="S708" i="1"/>
  <c r="T708" i="1" s="1"/>
  <c r="S712" i="1"/>
  <c r="T712" i="1" s="1"/>
  <c r="S762" i="1"/>
  <c r="T762" i="1" s="1"/>
  <c r="S764" i="1"/>
  <c r="T764" i="1" s="1"/>
  <c r="S766" i="1"/>
  <c r="T766" i="1" s="1"/>
  <c r="S768" i="1"/>
  <c r="T768" i="1" s="1"/>
  <c r="S770" i="1"/>
  <c r="T770" i="1" s="1"/>
  <c r="S772" i="1"/>
  <c r="T772" i="1" s="1"/>
  <c r="S877" i="1"/>
  <c r="T877" i="1" s="1"/>
  <c r="S889" i="1"/>
  <c r="T889" i="1" s="1"/>
  <c r="S899" i="1"/>
  <c r="T899" i="1" s="1"/>
  <c r="S903" i="1"/>
  <c r="T903" i="1" s="1"/>
  <c r="S908" i="1"/>
  <c r="T908" i="1" s="1"/>
  <c r="S909" i="1"/>
  <c r="T909" i="1" s="1"/>
  <c r="S910" i="1"/>
  <c r="T910" i="1" s="1"/>
  <c r="S913" i="1"/>
  <c r="T913" i="1" s="1"/>
  <c r="S916" i="1"/>
  <c r="T916" i="1" s="1"/>
  <c r="S918" i="1"/>
  <c r="T918" i="1" s="1"/>
  <c r="S922" i="1"/>
  <c r="T922" i="1" s="1"/>
  <c r="S928" i="1"/>
  <c r="T928" i="1" s="1"/>
  <c r="S929" i="1"/>
  <c r="T929" i="1" s="1"/>
  <c r="S931" i="1"/>
  <c r="T931" i="1" s="1"/>
  <c r="S938" i="1"/>
  <c r="T938" i="1" s="1"/>
  <c r="S949" i="1"/>
  <c r="T949" i="1" s="1"/>
  <c r="S990" i="1"/>
  <c r="T990" i="1" s="1"/>
  <c r="S1043" i="1"/>
  <c r="T1043" i="1" s="1"/>
  <c r="S1048" i="1"/>
  <c r="T1048" i="1" s="1"/>
  <c r="S1051" i="1"/>
  <c r="T1051" i="1" s="1"/>
  <c r="S1052" i="1"/>
  <c r="T1052" i="1" s="1"/>
  <c r="S1053" i="1"/>
  <c r="T1053" i="1" s="1"/>
  <c r="S1054" i="1"/>
  <c r="T1054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3" i="1"/>
  <c r="T1063" i="1" s="1"/>
  <c r="S1065" i="1"/>
  <c r="T1065" i="1" s="1"/>
  <c r="S1073" i="1"/>
  <c r="T1073" i="1" s="1"/>
  <c r="S1086" i="1"/>
  <c r="T1086" i="1" s="1"/>
  <c r="S1089" i="1"/>
  <c r="T1089" i="1" s="1"/>
  <c r="S1109" i="1"/>
  <c r="T1109" i="1" s="1"/>
  <c r="S1122" i="1"/>
  <c r="T1122" i="1" s="1"/>
  <c r="S1124" i="1"/>
  <c r="T1124" i="1" s="1"/>
  <c r="S1127" i="1"/>
  <c r="T1127" i="1" s="1"/>
  <c r="S1133" i="1"/>
  <c r="T1133" i="1" s="1"/>
  <c r="S1142" i="1"/>
  <c r="T1142" i="1" s="1"/>
  <c r="S1143" i="1"/>
  <c r="T1143" i="1" s="1"/>
  <c r="S1144" i="1"/>
  <c r="T1144" i="1" s="1"/>
  <c r="S1146" i="1"/>
  <c r="T1146" i="1" s="1"/>
  <c r="S1149" i="1"/>
  <c r="T1149" i="1" s="1"/>
  <c r="S1153" i="1"/>
  <c r="T1153" i="1" s="1"/>
  <c r="S1158" i="1"/>
  <c r="T1158" i="1" s="1"/>
  <c r="S1161" i="1"/>
  <c r="T1161" i="1" s="1"/>
  <c r="S1163" i="1"/>
  <c r="T1163" i="1" s="1"/>
  <c r="S1165" i="1"/>
  <c r="T1165" i="1" s="1"/>
  <c r="S1166" i="1"/>
  <c r="T1166" i="1" s="1"/>
  <c r="S1174" i="1"/>
  <c r="T1174" i="1" s="1"/>
  <c r="S1179" i="1"/>
  <c r="T1179" i="1" s="1"/>
  <c r="S1229" i="1"/>
  <c r="T1229" i="1" s="1"/>
  <c r="S1232" i="1"/>
  <c r="T1232" i="1" s="1"/>
  <c r="S1233" i="1"/>
  <c r="T1233" i="1" s="1"/>
  <c r="S1236" i="1"/>
  <c r="T1236" i="1" s="1"/>
  <c r="S1238" i="1"/>
  <c r="T1238" i="1" s="1"/>
  <c r="S1239" i="1"/>
  <c r="T1239" i="1" s="1"/>
  <c r="S1241" i="1"/>
  <c r="T1241" i="1" s="1"/>
  <c r="S1334" i="1"/>
  <c r="T1334" i="1" s="1"/>
  <c r="S1335" i="1"/>
  <c r="T1335" i="1" s="1"/>
  <c r="S1342" i="1"/>
  <c r="T1342" i="1" s="1"/>
  <c r="S1411" i="1"/>
  <c r="T1411" i="1" s="1"/>
  <c r="S1418" i="1"/>
  <c r="T1418" i="1" s="1"/>
  <c r="S1427" i="1"/>
  <c r="T1427" i="1" s="1"/>
  <c r="S1428" i="1"/>
  <c r="T1428" i="1" s="1"/>
  <c r="S1431" i="1"/>
  <c r="T1431" i="1" s="1"/>
  <c r="S1434" i="1"/>
  <c r="T1434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50" i="1"/>
  <c r="T1450" i="1" s="1"/>
  <c r="S1451" i="1"/>
  <c r="T1451" i="1" s="1"/>
  <c r="S1454" i="1"/>
  <c r="T1454" i="1" s="1"/>
  <c r="S1455" i="1"/>
  <c r="T1455" i="1" s="1"/>
  <c r="S1459" i="1"/>
  <c r="T1459" i="1" s="1"/>
  <c r="S1460" i="1"/>
  <c r="T1460" i="1" s="1"/>
  <c r="S1461" i="1"/>
  <c r="T1461" i="1" s="1"/>
  <c r="S1462" i="1"/>
  <c r="T1462" i="1" s="1"/>
  <c r="S1486" i="1"/>
  <c r="T1486" i="1" s="1"/>
  <c r="S1489" i="1"/>
  <c r="T1489" i="1" s="1"/>
  <c r="S1491" i="1"/>
  <c r="T1491" i="1" s="1"/>
  <c r="S1495" i="1"/>
  <c r="T1495" i="1" s="1"/>
  <c r="S1497" i="1"/>
  <c r="T1497" i="1" s="1"/>
  <c r="S1498" i="1"/>
  <c r="T1498" i="1" s="1"/>
  <c r="S1546" i="1"/>
  <c r="T1546" i="1" s="1"/>
  <c r="S1549" i="1"/>
  <c r="T1549" i="1" s="1"/>
  <c r="S1553" i="1"/>
  <c r="T1553" i="1" s="1"/>
  <c r="S1555" i="1"/>
  <c r="T1555" i="1" s="1"/>
  <c r="S1556" i="1"/>
  <c r="T1556" i="1" s="1"/>
  <c r="S1557" i="1"/>
  <c r="T1557" i="1" s="1"/>
  <c r="S1564" i="1"/>
  <c r="T1564" i="1" s="1"/>
  <c r="S1571" i="1"/>
  <c r="T1571" i="1" s="1"/>
  <c r="S1582" i="1"/>
  <c r="T1582" i="1" s="1"/>
  <c r="S1586" i="1"/>
  <c r="T1586" i="1" s="1"/>
  <c r="S1588" i="1"/>
  <c r="T1588" i="1" s="1"/>
  <c r="S1590" i="1"/>
  <c r="T1590" i="1" s="1"/>
  <c r="S1591" i="1"/>
  <c r="T1591" i="1" s="1"/>
  <c r="S1594" i="1"/>
  <c r="T1594" i="1" s="1"/>
  <c r="S1599" i="1"/>
  <c r="T1599" i="1" s="1"/>
  <c r="S1601" i="1"/>
  <c r="T1601" i="1" s="1"/>
  <c r="S1684" i="1"/>
  <c r="T1684" i="1" s="1"/>
  <c r="S1698" i="1"/>
  <c r="T1698" i="1" s="1"/>
  <c r="S1700" i="1"/>
  <c r="T1700" i="1" s="1"/>
  <c r="S1707" i="1"/>
  <c r="T1707" i="1" s="1"/>
  <c r="S1708" i="1"/>
  <c r="T1708" i="1" s="1"/>
  <c r="S1710" i="1"/>
  <c r="T1710" i="1" s="1"/>
  <c r="S1714" i="1"/>
  <c r="T1714" i="1" s="1"/>
  <c r="S1723" i="1"/>
  <c r="T1723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42" i="1"/>
  <c r="T1742" i="1" s="1"/>
  <c r="S1768" i="1"/>
  <c r="T1768" i="1" s="1"/>
  <c r="S1815" i="1"/>
  <c r="T1815" i="1" s="1"/>
  <c r="S1817" i="1"/>
  <c r="T1817" i="1" s="1"/>
  <c r="S1820" i="1"/>
  <c r="T1820" i="1" s="1"/>
  <c r="S1863" i="1"/>
  <c r="T1863" i="1" s="1"/>
  <c r="S1871" i="1"/>
  <c r="T1871" i="1" s="1"/>
  <c r="S1878" i="1"/>
  <c r="T1878" i="1" s="1"/>
  <c r="S1879" i="1"/>
  <c r="T1879" i="1" s="1"/>
  <c r="S1880" i="1"/>
  <c r="T1880" i="1" s="1"/>
  <c r="S1984" i="1"/>
  <c r="T1984" i="1" s="1"/>
  <c r="S1995" i="1"/>
  <c r="T1995" i="1" s="1"/>
  <c r="S1996" i="1"/>
  <c r="T1996" i="1" s="1"/>
  <c r="S1998" i="1"/>
  <c r="T1998" i="1" s="1"/>
  <c r="S1999" i="1"/>
  <c r="T1999" i="1" s="1"/>
  <c r="S2143" i="1"/>
  <c r="T2143" i="1" s="1"/>
  <c r="S2151" i="1"/>
  <c r="T2151" i="1" s="1"/>
  <c r="S2343" i="1"/>
  <c r="T2343" i="1" s="1"/>
  <c r="S2344" i="1"/>
  <c r="T2344" i="1" s="1"/>
  <c r="S2347" i="1"/>
  <c r="T2347" i="1" s="1"/>
  <c r="S2351" i="1"/>
  <c r="T2351" i="1" s="1"/>
  <c r="S2352" i="1"/>
  <c r="T2352" i="1" s="1"/>
  <c r="S2354" i="1"/>
  <c r="T2354" i="1" s="1"/>
  <c r="S2355" i="1"/>
  <c r="T2355" i="1" s="1"/>
  <c r="S2358" i="1"/>
  <c r="T2358" i="1" s="1"/>
  <c r="S2359" i="1"/>
  <c r="T2359" i="1" s="1"/>
  <c r="S2360" i="1"/>
  <c r="T2360" i="1" s="1"/>
  <c r="S2363" i="1"/>
  <c r="T2363" i="1" s="1"/>
  <c r="S2365" i="1"/>
  <c r="T2365" i="1" s="1"/>
  <c r="S2366" i="1"/>
  <c r="T2366" i="1" s="1"/>
  <c r="S2367" i="1"/>
  <c r="T2367" i="1" s="1"/>
  <c r="S2371" i="1"/>
  <c r="T2371" i="1" s="1"/>
  <c r="S2373" i="1"/>
  <c r="T2373" i="1" s="1"/>
  <c r="S2377" i="1"/>
  <c r="T2377" i="1" s="1"/>
  <c r="S2379" i="1"/>
  <c r="T2379" i="1" s="1"/>
  <c r="S2380" i="1"/>
  <c r="T2380" i="1" s="1"/>
  <c r="S2381" i="1"/>
  <c r="T2381" i="1" s="1"/>
  <c r="S2388" i="1"/>
  <c r="T2388" i="1" s="1"/>
  <c r="S2392" i="1"/>
  <c r="T2392" i="1" s="1"/>
  <c r="S2394" i="1"/>
  <c r="T2394" i="1" s="1"/>
  <c r="S2397" i="1"/>
  <c r="T2397" i="1" s="1"/>
  <c r="S2399" i="1"/>
  <c r="T2399" i="1" s="1"/>
  <c r="S2400" i="1"/>
  <c r="T2400" i="1" s="1"/>
  <c r="S2401" i="1"/>
  <c r="T2401" i="1" s="1"/>
  <c r="S2402" i="1"/>
  <c r="T2402" i="1" s="1"/>
  <c r="S2406" i="1"/>
  <c r="T2406" i="1" s="1"/>
  <c r="S2412" i="1"/>
  <c r="T2412" i="1" s="1"/>
  <c r="S2414" i="1"/>
  <c r="T2414" i="1" s="1"/>
  <c r="S2419" i="1"/>
  <c r="T2419" i="1" s="1"/>
  <c r="S2421" i="1"/>
  <c r="T2421" i="1" s="1"/>
  <c r="S2428" i="1"/>
  <c r="T2428" i="1" s="1"/>
  <c r="S2435" i="1"/>
  <c r="T2435" i="1" s="1"/>
  <c r="S2439" i="1"/>
  <c r="T2439" i="1" s="1"/>
  <c r="S2441" i="1"/>
  <c r="T2441" i="1" s="1"/>
  <c r="S2505" i="1"/>
  <c r="T2505" i="1" s="1"/>
  <c r="S2506" i="1"/>
  <c r="T2506" i="1" s="1"/>
  <c r="S2507" i="1"/>
  <c r="T2507" i="1" s="1"/>
  <c r="S2509" i="1"/>
  <c r="T2509" i="1" s="1"/>
  <c r="S2510" i="1"/>
  <c r="T2510" i="1" s="1"/>
  <c r="S2513" i="1"/>
  <c r="T2513" i="1" s="1"/>
  <c r="S2514" i="1"/>
  <c r="T2514" i="1" s="1"/>
  <c r="S2515" i="1"/>
  <c r="T2515" i="1" s="1"/>
  <c r="S2518" i="1"/>
  <c r="T2518" i="1" s="1"/>
  <c r="S2520" i="1"/>
  <c r="T2520" i="1" s="1"/>
  <c r="S2522" i="1"/>
  <c r="T2522" i="1" s="1"/>
  <c r="S2563" i="1"/>
  <c r="T2563" i="1" s="1"/>
  <c r="S2565" i="1"/>
  <c r="T2565" i="1" s="1"/>
  <c r="S2566" i="1"/>
  <c r="T2566" i="1" s="1"/>
  <c r="S2568" i="1"/>
  <c r="T2568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6" i="1"/>
  <c r="T2586" i="1" s="1"/>
  <c r="S2592" i="1"/>
  <c r="T2592" i="1" s="1"/>
  <c r="S2595" i="1"/>
  <c r="T2595" i="1" s="1"/>
  <c r="S2644" i="1"/>
  <c r="T2644" i="1" s="1"/>
  <c r="S2688" i="1"/>
  <c r="T2688" i="1" s="1"/>
  <c r="S2689" i="1"/>
  <c r="T2689" i="1" s="1"/>
  <c r="S2701" i="1"/>
  <c r="T2701" i="1" s="1"/>
  <c r="S2745" i="1"/>
  <c r="T2745" i="1" s="1"/>
  <c r="S2752" i="1"/>
  <c r="T2752" i="1" s="1"/>
  <c r="S2753" i="1"/>
  <c r="T2753" i="1" s="1"/>
  <c r="S2756" i="1"/>
  <c r="T2756" i="1" s="1"/>
  <c r="S2762" i="1"/>
  <c r="T2762" i="1" s="1"/>
  <c r="S2767" i="1"/>
  <c r="T2767" i="1" s="1"/>
  <c r="S2773" i="1"/>
  <c r="T2773" i="1" s="1"/>
  <c r="S2774" i="1"/>
  <c r="T2774" i="1" s="1"/>
  <c r="S2782" i="1"/>
  <c r="T2782" i="1" s="1"/>
  <c r="S2844" i="1"/>
  <c r="T2844" i="1" s="1"/>
  <c r="S4115" i="1"/>
  <c r="T4115" i="1" s="1"/>
  <c r="S4110" i="1"/>
  <c r="T4110" i="1" s="1"/>
  <c r="S4109" i="1"/>
  <c r="T4109" i="1" s="1"/>
  <c r="S2853" i="1"/>
  <c r="T2853" i="1" s="1"/>
  <c r="S2855" i="1"/>
  <c r="T2855" i="1" s="1"/>
  <c r="S2860" i="1"/>
  <c r="T2860" i="1" s="1"/>
  <c r="S4094" i="1"/>
  <c r="T4094" i="1" s="1"/>
  <c r="S4085" i="1"/>
  <c r="T4085" i="1" s="1"/>
  <c r="S4081" i="1"/>
  <c r="T4081" i="1" s="1"/>
  <c r="S4072" i="1"/>
  <c r="T4072" i="1" s="1"/>
  <c r="S4060" i="1"/>
  <c r="T4060" i="1" s="1"/>
  <c r="S4051" i="1"/>
  <c r="T4051" i="1" s="1"/>
  <c r="S4042" i="1"/>
  <c r="T4042" i="1" s="1"/>
  <c r="S2945" i="1"/>
  <c r="T2945" i="1" s="1"/>
  <c r="S2947" i="1"/>
  <c r="T2947" i="1" s="1"/>
  <c r="S2952" i="1"/>
  <c r="T2952" i="1" s="1"/>
  <c r="S2956" i="1"/>
  <c r="T2956" i="1" s="1"/>
  <c r="S2960" i="1"/>
  <c r="T2960" i="1" s="1"/>
  <c r="S2961" i="1"/>
  <c r="T2961" i="1" s="1"/>
  <c r="S2962" i="1"/>
  <c r="T2962" i="1" s="1"/>
  <c r="S3056" i="1"/>
  <c r="T3056" i="1" s="1"/>
  <c r="S3058" i="1"/>
  <c r="T3058" i="1" s="1"/>
  <c r="S3059" i="1"/>
  <c r="T3059" i="1" s="1"/>
  <c r="S3063" i="1"/>
  <c r="T3063" i="1" s="1"/>
  <c r="S3084" i="1"/>
  <c r="T3084" i="1" s="1"/>
  <c r="S3116" i="1"/>
  <c r="T3116" i="1" s="1"/>
  <c r="S3127" i="1"/>
  <c r="T3127" i="1" s="1"/>
  <c r="S3129" i="1"/>
  <c r="T3129" i="1" s="1"/>
  <c r="S3140" i="1"/>
  <c r="T3140" i="1" s="1"/>
  <c r="S3145" i="1"/>
  <c r="T3145" i="1" s="1"/>
  <c r="S3147" i="1"/>
  <c r="T3147" i="1" s="1"/>
  <c r="S3192" i="1"/>
  <c r="T3192" i="1" s="1"/>
  <c r="S3196" i="1"/>
  <c r="T3196" i="1" s="1"/>
  <c r="S3206" i="1"/>
  <c r="T3206" i="1" s="1"/>
  <c r="S3208" i="1"/>
  <c r="T3208" i="1" s="1"/>
  <c r="S3630" i="1"/>
  <c r="T3630" i="1" s="1"/>
  <c r="S3638" i="1"/>
  <c r="T3638" i="1" s="1"/>
  <c r="S3643" i="1"/>
  <c r="T3643" i="1" s="1"/>
  <c r="S3645" i="1"/>
  <c r="T3645" i="1" s="1"/>
  <c r="S4019" i="1"/>
  <c r="T4019" i="1" s="1"/>
  <c r="S4012" i="1"/>
  <c r="T4012" i="1" s="1"/>
  <c r="S4008" i="1"/>
  <c r="T4008" i="1" s="1"/>
  <c r="S4007" i="1"/>
  <c r="T4007" i="1" s="1"/>
  <c r="S3792" i="1"/>
  <c r="T3792" i="1" s="1"/>
  <c r="S3793" i="1"/>
  <c r="T3793" i="1" s="1"/>
  <c r="S3804" i="1"/>
  <c r="T3804" i="1" s="1"/>
  <c r="S3806" i="1"/>
  <c r="T3806" i="1" s="1"/>
  <c r="S3977" i="1"/>
  <c r="T3977" i="1" s="1"/>
  <c r="S3874" i="1"/>
  <c r="T3874" i="1" s="1"/>
  <c r="S3875" i="1"/>
  <c r="T3875" i="1" s="1"/>
  <c r="S3876" i="1"/>
  <c r="T3876" i="1" s="1"/>
  <c r="S3877" i="1"/>
  <c r="T3877" i="1" s="1"/>
  <c r="S3881" i="1"/>
  <c r="T3881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969" i="1"/>
  <c r="T3969" i="1" s="1"/>
  <c r="S3958" i="1"/>
  <c r="T3958" i="1" s="1"/>
  <c r="S3918" i="1"/>
  <c r="T3918" i="1" s="1"/>
  <c r="S3923" i="1"/>
  <c r="T3923" i="1" s="1"/>
  <c r="S3932" i="1"/>
  <c r="T3932" i="1" s="1"/>
  <c r="S3939" i="1"/>
  <c r="T3939" i="1" s="1"/>
  <c r="S3934" i="1"/>
  <c r="T3934" i="1" s="1"/>
  <c r="S3926" i="1"/>
  <c r="T3926" i="1" s="1"/>
  <c r="S3915" i="1"/>
  <c r="T3915" i="1" s="1"/>
  <c r="S3950" i="1"/>
  <c r="T3950" i="1" s="1"/>
  <c r="S3909" i="1"/>
  <c r="T3909" i="1" s="1"/>
  <c r="S3956" i="1"/>
  <c r="T3956" i="1" s="1"/>
  <c r="S3905" i="1"/>
  <c r="T3905" i="1" s="1"/>
  <c r="S3965" i="1"/>
  <c r="T3965" i="1" s="1"/>
  <c r="S3865" i="1"/>
  <c r="T3865" i="1" s="1"/>
  <c r="S3855" i="1"/>
  <c r="T3855" i="1" s="1"/>
  <c r="S3999" i="1"/>
  <c r="T3999" i="1" s="1"/>
  <c r="S4014" i="1"/>
  <c r="T4014" i="1" s="1"/>
  <c r="S3739" i="1"/>
  <c r="T3739" i="1" s="1"/>
  <c r="S2921" i="1"/>
  <c r="T2921" i="1" s="1"/>
  <c r="S2919" i="1"/>
  <c r="T2919" i="1" s="1"/>
  <c r="S2913" i="1"/>
  <c r="T2913" i="1" s="1"/>
  <c r="S2910" i="1"/>
  <c r="T2910" i="1" s="1"/>
  <c r="S4045" i="1"/>
  <c r="T4045" i="1" s="1"/>
  <c r="S2894" i="1"/>
  <c r="T2894" i="1" s="1"/>
  <c r="S2892" i="1"/>
  <c r="T2892" i="1" s="1"/>
  <c r="S2889" i="1"/>
  <c r="T2889" i="1" s="1"/>
  <c r="S4073" i="1"/>
  <c r="T4073" i="1" s="1"/>
  <c r="S2881" i="1"/>
  <c r="T2881" i="1" s="1"/>
  <c r="S4080" i="1"/>
  <c r="T4080" i="1" s="1"/>
  <c r="S2877" i="1"/>
  <c r="T2877" i="1" s="1"/>
  <c r="S2871" i="1"/>
  <c r="T2871" i="1" s="1"/>
  <c r="S4099" i="1"/>
  <c r="T4099" i="1" s="1"/>
  <c r="S2864" i="1"/>
  <c r="T2864" i="1" s="1"/>
  <c r="S2858" i="1"/>
  <c r="T2858" i="1" s="1"/>
  <c r="S2857" i="1"/>
  <c r="T2857" i="1" s="1"/>
  <c r="S4111" i="1"/>
  <c r="T4111" i="1" s="1"/>
  <c r="S2016" i="1"/>
  <c r="T2016" i="1" s="1"/>
  <c r="R2016" i="1"/>
  <c r="R1014" i="1"/>
  <c r="R1973" i="1"/>
  <c r="R2078" i="1"/>
  <c r="R1950" i="1"/>
  <c r="R2015" i="1"/>
  <c r="R1480" i="1"/>
  <c r="R1980" i="1"/>
  <c r="R1975" i="1"/>
  <c r="R2066" i="1"/>
  <c r="R1517" i="1"/>
  <c r="R2013" i="1"/>
  <c r="R2072" i="1"/>
  <c r="R1956" i="1"/>
  <c r="R1947" i="1"/>
  <c r="R2645" i="1"/>
  <c r="R1943" i="1"/>
  <c r="R1946" i="1"/>
  <c r="R2613" i="1"/>
  <c r="R2036" i="1"/>
  <c r="R644" i="1"/>
  <c r="R2199" i="1"/>
  <c r="R2252" i="1"/>
  <c r="R1966" i="1"/>
  <c r="R1981" i="1"/>
  <c r="R2003" i="1"/>
  <c r="R1968" i="1"/>
  <c r="R1919" i="1"/>
  <c r="R2189" i="1"/>
  <c r="R1979" i="1"/>
  <c r="R2227" i="1"/>
  <c r="R2021" i="1"/>
  <c r="R2329" i="1"/>
  <c r="R2272" i="1"/>
  <c r="R1982" i="1"/>
  <c r="R2054" i="1"/>
  <c r="R1958" i="1"/>
  <c r="R373" i="1"/>
  <c r="R1945" i="1"/>
  <c r="R2041" i="1"/>
  <c r="R2985" i="1"/>
  <c r="R328" i="1"/>
  <c r="R2037" i="1"/>
  <c r="R2077" i="1"/>
  <c r="R1957" i="1"/>
  <c r="R2025" i="1"/>
  <c r="R2027" i="1"/>
  <c r="R2715" i="1"/>
  <c r="R2075" i="1"/>
  <c r="R2011" i="1"/>
  <c r="R206" i="1"/>
  <c r="R1007" i="1"/>
  <c r="R271" i="1"/>
  <c r="R1970" i="1"/>
  <c r="R300" i="1"/>
  <c r="R1467" i="1"/>
  <c r="R2244" i="1"/>
  <c r="R2194" i="1"/>
  <c r="R2050" i="1"/>
  <c r="R2024" i="1"/>
  <c r="R2008" i="1"/>
  <c r="R391" i="1"/>
  <c r="R2029" i="1"/>
  <c r="R2006" i="1"/>
  <c r="R282" i="1"/>
  <c r="R1971" i="1"/>
  <c r="R691" i="1"/>
  <c r="R2064" i="1"/>
  <c r="R334" i="1"/>
  <c r="R3036" i="1"/>
  <c r="R1963" i="1"/>
  <c r="R2626" i="1"/>
  <c r="R2004" i="1"/>
  <c r="R2607" i="1"/>
  <c r="R701" i="1"/>
  <c r="R2611" i="1"/>
  <c r="R1953" i="1"/>
  <c r="R655" i="1"/>
  <c r="R2247" i="1"/>
  <c r="R2728" i="1"/>
  <c r="R2338" i="1"/>
  <c r="R2049" i="1"/>
  <c r="R3840" i="1"/>
  <c r="R1960" i="1"/>
  <c r="R3559" i="1"/>
  <c r="R261" i="1"/>
  <c r="R980" i="1"/>
  <c r="R1952" i="1"/>
  <c r="R2012" i="1"/>
  <c r="R2622" i="1"/>
  <c r="R2187" i="1"/>
  <c r="R2712" i="1"/>
  <c r="R2018" i="1"/>
  <c r="R1503" i="1"/>
  <c r="R250" i="1"/>
  <c r="R3125" i="1"/>
  <c r="R1338" i="1"/>
  <c r="R1962" i="1"/>
  <c r="R389" i="1"/>
  <c r="R1313" i="1"/>
  <c r="R2067" i="1"/>
  <c r="R2312" i="1"/>
  <c r="R2074" i="1"/>
  <c r="R330" i="1"/>
  <c r="R1027" i="1"/>
  <c r="R2058" i="1"/>
  <c r="R294" i="1"/>
  <c r="R2269" i="1"/>
  <c r="R2034" i="1"/>
  <c r="R1976" i="1"/>
  <c r="R646" i="1"/>
  <c r="R2032" i="1"/>
  <c r="R1969" i="1"/>
  <c r="R2739" i="1"/>
  <c r="R2341" i="1"/>
  <c r="R1308" i="1"/>
  <c r="R279" i="1"/>
  <c r="R1954" i="1"/>
  <c r="R2195" i="1"/>
  <c r="R297" i="1"/>
  <c r="R2020" i="1"/>
  <c r="R1683" i="1"/>
  <c r="R1535" i="1"/>
  <c r="R1750" i="1"/>
  <c r="R2071" i="1"/>
  <c r="R2239" i="1"/>
  <c r="R355" i="1"/>
  <c r="R1524" i="1"/>
  <c r="R2998" i="1"/>
  <c r="R2033" i="1"/>
  <c r="R2051" i="1"/>
  <c r="R1252" i="1"/>
  <c r="R1482" i="1"/>
  <c r="R2727" i="1"/>
  <c r="R2079" i="1"/>
  <c r="R260" i="1"/>
  <c r="R1019" i="1"/>
  <c r="R2273" i="1"/>
  <c r="R1972" i="1"/>
  <c r="R2073" i="1"/>
  <c r="R3168" i="1"/>
  <c r="R395" i="1"/>
  <c r="R344" i="1"/>
  <c r="R6" i="1"/>
  <c r="R737" i="1"/>
  <c r="R2735" i="1"/>
  <c r="R2196" i="1"/>
  <c r="R709" i="1"/>
  <c r="R2200" i="1"/>
  <c r="R1951" i="1"/>
  <c r="R3029" i="1"/>
  <c r="R327" i="1"/>
  <c r="R403" i="1"/>
  <c r="R290" i="1"/>
  <c r="R360" i="1"/>
  <c r="R3000" i="1"/>
  <c r="R3693" i="1"/>
  <c r="R1345" i="1"/>
  <c r="R1212" i="1"/>
  <c r="R2711" i="1"/>
  <c r="R2310" i="1"/>
  <c r="R1959" i="1"/>
  <c r="R335" i="1"/>
  <c r="R1366" i="1"/>
  <c r="R1204" i="1"/>
  <c r="R14" i="1"/>
  <c r="R2729" i="1"/>
  <c r="R2062" i="1"/>
  <c r="R2118" i="1"/>
  <c r="R1471" i="1"/>
  <c r="R643" i="1"/>
  <c r="R2052" i="1"/>
  <c r="R1532" i="1"/>
  <c r="R1078" i="1"/>
  <c r="R2710" i="1"/>
  <c r="R2927" i="1"/>
  <c r="R1469" i="1"/>
  <c r="R2732" i="1"/>
  <c r="R284" i="1"/>
  <c r="R3006" i="1"/>
  <c r="R2271" i="1"/>
  <c r="R2035" i="1"/>
  <c r="R349" i="1"/>
  <c r="R650" i="1"/>
  <c r="R342" i="1"/>
  <c r="R353" i="1"/>
  <c r="R2061" i="1"/>
  <c r="R671" i="1"/>
  <c r="R333" i="1"/>
  <c r="R2342" i="1"/>
  <c r="R2648" i="1"/>
  <c r="R3068" i="1"/>
  <c r="R286" i="1"/>
  <c r="R2705" i="1"/>
  <c r="R243" i="1"/>
  <c r="R2944" i="1"/>
  <c r="R357" i="1"/>
  <c r="R280" i="1"/>
  <c r="R2445" i="1"/>
  <c r="R1317" i="1"/>
  <c r="R39" i="1"/>
  <c r="R1196" i="1"/>
  <c r="R3650" i="1"/>
  <c r="R2047" i="1"/>
  <c r="R963" i="1"/>
  <c r="R1523" i="1"/>
  <c r="R3549" i="1"/>
  <c r="R2056" i="1"/>
  <c r="R1478" i="1"/>
  <c r="R2282" i="1"/>
  <c r="R2038" i="1"/>
  <c r="R1217" i="1"/>
  <c r="R2708" i="1"/>
  <c r="R1198" i="1"/>
  <c r="R2604" i="1"/>
  <c r="R363" i="1"/>
  <c r="R1276" i="1"/>
  <c r="R368" i="1"/>
  <c r="R26" i="1"/>
  <c r="R1199" i="1"/>
  <c r="R259" i="1"/>
  <c r="R2007" i="1"/>
  <c r="R406" i="1"/>
  <c r="R323" i="1"/>
  <c r="R2332" i="1"/>
  <c r="R332" i="1"/>
  <c r="R1258" i="1"/>
  <c r="R695" i="1"/>
  <c r="R2991" i="1"/>
  <c r="R2456" i="1"/>
  <c r="R3239" i="1"/>
  <c r="R1000" i="1"/>
  <c r="R3217" i="1"/>
  <c r="R2192" i="1"/>
  <c r="R1474" i="1"/>
  <c r="R2180" i="1"/>
  <c r="R346" i="1"/>
  <c r="R1371" i="1"/>
  <c r="R1955" i="1"/>
  <c r="R713" i="1"/>
  <c r="R2040" i="1"/>
  <c r="R1912" i="1"/>
  <c r="R1977" i="1"/>
  <c r="R1479" i="1"/>
  <c r="R2028" i="1"/>
  <c r="R1473" i="1"/>
  <c r="R724" i="1"/>
  <c r="R3031" i="1"/>
  <c r="R856" i="1"/>
  <c r="R41" i="1"/>
  <c r="R2609" i="1"/>
  <c r="R2612" i="1"/>
  <c r="R656" i="1"/>
  <c r="R287" i="1"/>
  <c r="R2241" i="1"/>
  <c r="R20" i="1"/>
  <c r="R3284" i="1"/>
  <c r="R2717" i="1"/>
  <c r="R3038" i="1"/>
  <c r="R252" i="1"/>
  <c r="R2300" i="1"/>
  <c r="R273" i="1"/>
  <c r="R1536" i="1"/>
  <c r="R2733" i="1"/>
  <c r="R2019" i="1"/>
  <c r="R1114" i="1"/>
  <c r="R3427" i="1"/>
  <c r="R45" i="1"/>
  <c r="R1520" i="1"/>
  <c r="R985" i="1"/>
  <c r="R2461" i="1"/>
  <c r="R3226" i="1"/>
  <c r="R345" i="1"/>
  <c r="R372" i="1"/>
  <c r="R1255" i="1"/>
  <c r="R2059" i="1"/>
  <c r="R413" i="1"/>
  <c r="R2233" i="1"/>
  <c r="R2730" i="1"/>
  <c r="R319" i="1"/>
  <c r="R2444" i="1"/>
  <c r="R660" i="1"/>
  <c r="R152" i="1"/>
  <c r="R2039" i="1"/>
  <c r="R1538" i="1"/>
  <c r="R2719" i="1"/>
  <c r="R3011" i="1"/>
  <c r="R298" i="1"/>
  <c r="R2722" i="1"/>
  <c r="R265" i="1"/>
  <c r="R338" i="1"/>
  <c r="R2716" i="1"/>
  <c r="R981" i="1"/>
  <c r="R2081" i="1"/>
  <c r="R2270" i="1"/>
  <c r="R352" i="1"/>
  <c r="R2618" i="1"/>
  <c r="R34" i="1"/>
  <c r="R2186" i="1"/>
  <c r="R1477" i="1"/>
  <c r="R3016" i="1"/>
  <c r="R2204" i="1"/>
  <c r="R2709" i="1"/>
  <c r="R256" i="1"/>
  <c r="R218" i="1"/>
  <c r="R1528" i="1"/>
  <c r="R2989" i="1"/>
  <c r="R3213" i="1"/>
  <c r="R1541" i="1"/>
  <c r="R3037" i="1"/>
  <c r="R1219" i="1"/>
  <c r="R324" i="1"/>
  <c r="R281" i="1"/>
  <c r="R1516" i="1"/>
  <c r="R2334" i="1"/>
  <c r="R387" i="1"/>
  <c r="R2331" i="1"/>
  <c r="R645" i="1"/>
  <c r="R289" i="1"/>
  <c r="R732" i="1"/>
  <c r="R295" i="1"/>
  <c r="R672" i="1"/>
  <c r="R2070" i="1"/>
  <c r="R2080" i="1"/>
  <c r="R1659" i="1"/>
  <c r="R383" i="1"/>
  <c r="R359" i="1"/>
  <c r="R1221" i="1"/>
  <c r="R2926" i="1"/>
  <c r="R2495" i="1"/>
  <c r="R962" i="1"/>
  <c r="R245" i="1"/>
  <c r="R1260" i="1"/>
  <c r="R2337" i="1"/>
  <c r="R2330" i="1"/>
  <c r="R302" i="1"/>
  <c r="R3252" i="1"/>
  <c r="R361" i="1"/>
  <c r="R317" i="1"/>
  <c r="R1097" i="1"/>
  <c r="R653" i="1"/>
  <c r="R2986" i="1"/>
  <c r="R2234" i="1"/>
  <c r="R1339" i="1"/>
  <c r="R517" i="1"/>
  <c r="R2254" i="1"/>
  <c r="R309" i="1"/>
  <c r="R3261" i="1"/>
  <c r="R1277" i="1"/>
  <c r="R2226" i="1"/>
  <c r="R1519" i="1"/>
  <c r="R1534" i="1"/>
  <c r="R1965" i="1"/>
  <c r="R686" i="1"/>
  <c r="R1026" i="1"/>
  <c r="R2459" i="1"/>
  <c r="R3149" i="1"/>
  <c r="R2026" i="1"/>
  <c r="R3019" i="1"/>
  <c r="R1525" i="1"/>
  <c r="R1186" i="1"/>
  <c r="R3003" i="1"/>
  <c r="R2633" i="1"/>
  <c r="R2190" i="1"/>
  <c r="R2736" i="1"/>
  <c r="R420" i="1"/>
  <c r="R386" i="1"/>
  <c r="R1269" i="1"/>
  <c r="R29" i="1"/>
  <c r="R1504" i="1"/>
  <c r="R1748" i="1"/>
  <c r="R1225" i="1"/>
  <c r="R2676" i="1"/>
  <c r="R2188" i="1"/>
  <c r="R1299" i="1"/>
  <c r="R3247" i="1"/>
  <c r="R2170" i="1"/>
  <c r="R2623" i="1"/>
  <c r="R1195" i="1"/>
  <c r="R3041" i="1"/>
  <c r="R2093" i="1"/>
  <c r="R277" i="1"/>
  <c r="R1511" i="1"/>
  <c r="R1539" i="1"/>
  <c r="R3231" i="1"/>
  <c r="R263" i="1"/>
  <c r="R311" i="1"/>
  <c r="R1908" i="1"/>
  <c r="R401" i="1"/>
  <c r="R2664" i="1"/>
  <c r="R322" i="1"/>
  <c r="R1021" i="1"/>
  <c r="R1777" i="1"/>
  <c r="R2159" i="1"/>
  <c r="R2665" i="1"/>
  <c r="R2606" i="1"/>
  <c r="R313" i="1"/>
  <c r="R2537" i="1"/>
  <c r="R1848" i="1"/>
  <c r="R2225" i="1"/>
  <c r="R285" i="1"/>
  <c r="R1006" i="1"/>
  <c r="R1510" i="1"/>
  <c r="R2229" i="1"/>
  <c r="R1271" i="1"/>
  <c r="R1218" i="1"/>
  <c r="R3255" i="1"/>
  <c r="R2540" i="1"/>
  <c r="R1353" i="1"/>
  <c r="R23" i="1"/>
  <c r="R299" i="1"/>
  <c r="R393" i="1"/>
  <c r="R3238" i="1"/>
  <c r="R727" i="1"/>
  <c r="R1830" i="1"/>
  <c r="R61" i="1"/>
  <c r="R3221" i="1"/>
  <c r="R2237" i="1"/>
  <c r="R44" i="1"/>
  <c r="R1002" i="1"/>
  <c r="R2160" i="1"/>
  <c r="R954" i="1"/>
  <c r="R1514" i="1"/>
  <c r="R2228" i="1"/>
  <c r="R682" i="1"/>
  <c r="R961" i="1"/>
  <c r="R2249" i="1"/>
  <c r="R1964" i="1"/>
  <c r="R953" i="1"/>
  <c r="R1531" i="1"/>
  <c r="R416" i="1"/>
  <c r="R659" i="1"/>
  <c r="R2246" i="1"/>
  <c r="R2261" i="1"/>
  <c r="R394" i="1"/>
  <c r="R2720" i="1"/>
  <c r="R1522" i="1"/>
  <c r="R1284" i="1"/>
  <c r="R1518" i="1"/>
  <c r="R2307" i="1"/>
  <c r="R3021" i="1"/>
  <c r="R2666" i="1"/>
  <c r="R258" i="1"/>
  <c r="R1506" i="1"/>
  <c r="R2610" i="1"/>
  <c r="R301" i="1"/>
  <c r="R347" i="1"/>
  <c r="R315" i="1"/>
  <c r="R2635" i="1"/>
  <c r="R1542" i="1"/>
  <c r="R1343" i="1"/>
  <c r="R995" i="1"/>
  <c r="R1854" i="1"/>
  <c r="R823" i="1"/>
  <c r="R3189" i="1"/>
  <c r="R381" i="1"/>
  <c r="R1209" i="1"/>
  <c r="R1940" i="1"/>
  <c r="R1892" i="1"/>
  <c r="R2043" i="1"/>
  <c r="R1468" i="1"/>
  <c r="R2614" i="1"/>
  <c r="R2110" i="1"/>
  <c r="R2658" i="1"/>
  <c r="R318" i="1"/>
  <c r="R348" i="1"/>
  <c r="R957" i="1"/>
  <c r="R1974" i="1"/>
  <c r="R2725" i="1"/>
  <c r="R1205" i="1"/>
  <c r="R1282" i="1"/>
  <c r="R1507" i="1"/>
  <c r="R340" i="1"/>
  <c r="R3045" i="1"/>
  <c r="R3404" i="1"/>
  <c r="R288" i="1"/>
  <c r="R3130" i="1"/>
  <c r="R2046" i="1"/>
  <c r="R1259" i="1"/>
  <c r="R1755" i="1"/>
  <c r="R1512" i="1"/>
  <c r="R242" i="1"/>
  <c r="R398" i="1"/>
  <c r="R2198" i="1"/>
  <c r="R2668" i="1"/>
  <c r="R1279" i="1"/>
  <c r="R2259" i="1"/>
  <c r="R1306" i="1"/>
  <c r="R2620" i="1"/>
  <c r="R2997" i="1"/>
  <c r="R2184" i="1"/>
  <c r="R291" i="1"/>
  <c r="R3276" i="1"/>
  <c r="R536" i="1"/>
  <c r="R3015" i="1"/>
  <c r="R3306" i="1"/>
  <c r="R1961" i="1"/>
  <c r="R1513" i="1"/>
  <c r="R797" i="1"/>
  <c r="R2318" i="1"/>
  <c r="R3781" i="1"/>
  <c r="R367" i="1"/>
  <c r="R1633" i="1"/>
  <c r="R1222" i="1"/>
  <c r="R3413" i="1"/>
  <c r="R1210" i="1"/>
  <c r="R1220" i="1"/>
  <c r="R3237" i="1"/>
  <c r="R3274" i="1"/>
  <c r="R303" i="1"/>
  <c r="R700" i="1"/>
  <c r="R1295" i="1"/>
  <c r="R3340" i="1"/>
  <c r="R1856" i="1"/>
  <c r="R3269" i="1"/>
  <c r="R59" i="1"/>
  <c r="R1794" i="1"/>
  <c r="R248" i="1"/>
  <c r="R3288" i="1"/>
  <c r="R2452" i="1"/>
  <c r="R1832" i="1"/>
  <c r="R1463" i="1"/>
  <c r="R2340" i="1"/>
  <c r="R3222" i="1"/>
  <c r="R540" i="1"/>
  <c r="R834" i="1"/>
  <c r="R3048" i="1"/>
  <c r="R2238" i="1"/>
  <c r="R244" i="1"/>
  <c r="R3" i="1"/>
  <c r="R690" i="1"/>
  <c r="R1609" i="1"/>
  <c r="R3165" i="1"/>
  <c r="R792" i="1"/>
  <c r="R1336" i="1"/>
  <c r="R2139" i="1"/>
  <c r="R2734" i="1"/>
  <c r="R320" i="1"/>
  <c r="R53" i="1"/>
  <c r="R2023" i="1"/>
  <c r="R971" i="1"/>
  <c r="R1270" i="1"/>
  <c r="R1281" i="1"/>
  <c r="R1978" i="1"/>
  <c r="R1772" i="1"/>
  <c r="R379" i="1"/>
  <c r="R2231" i="1"/>
  <c r="R547" i="1"/>
  <c r="R2523" i="1"/>
  <c r="R1354" i="1"/>
  <c r="R2274" i="1"/>
  <c r="R2242" i="1"/>
  <c r="R1197" i="1"/>
  <c r="R1857" i="1"/>
  <c r="R415" i="1"/>
  <c r="R1206" i="1"/>
  <c r="R1256" i="1"/>
  <c r="R1009" i="1"/>
  <c r="R743" i="1"/>
  <c r="R2339" i="1"/>
  <c r="R2201" i="1"/>
  <c r="R1187" i="1"/>
  <c r="R3256" i="1"/>
  <c r="R3046" i="1"/>
  <c r="R1967" i="1"/>
  <c r="R1207" i="1"/>
  <c r="R370" i="1"/>
  <c r="R269" i="1"/>
  <c r="R399" i="1"/>
  <c r="R1311" i="1"/>
  <c r="R82" i="1"/>
  <c r="R615" i="1"/>
  <c r="R3258" i="1"/>
  <c r="R755" i="1"/>
  <c r="R2805" i="1"/>
  <c r="R679" i="1"/>
  <c r="R3007" i="1"/>
  <c r="R3244" i="1"/>
  <c r="R310" i="1"/>
  <c r="R2724" i="1"/>
  <c r="R3264" i="1"/>
  <c r="R827" i="1"/>
  <c r="R3730" i="1"/>
  <c r="R1315" i="1"/>
  <c r="R1403" i="1"/>
  <c r="R1751" i="1"/>
  <c r="R1845" i="1"/>
  <c r="R2044" i="1"/>
  <c r="R3679" i="1"/>
  <c r="R534" i="1"/>
  <c r="R3026" i="1"/>
  <c r="R3216" i="1"/>
  <c r="R3220" i="1"/>
  <c r="R1765" i="1"/>
  <c r="R3470" i="1"/>
  <c r="R362" i="1"/>
  <c r="R2987" i="1"/>
  <c r="R2048" i="1"/>
  <c r="R2608" i="1"/>
  <c r="R3250" i="1"/>
  <c r="R30" i="1"/>
  <c r="R842" i="1"/>
  <c r="R18" i="1"/>
  <c r="R351" i="1"/>
  <c r="R1515" i="1"/>
  <c r="R51" i="1"/>
  <c r="R364" i="1"/>
  <c r="R527" i="1"/>
  <c r="R2718" i="1"/>
  <c r="R2279" i="1"/>
  <c r="R219" i="1"/>
  <c r="R1782" i="1"/>
  <c r="R3483" i="1"/>
  <c r="R673" i="1"/>
  <c r="R1836" i="1"/>
  <c r="R657" i="1"/>
  <c r="R3318" i="1"/>
  <c r="R2014" i="1"/>
  <c r="R2230" i="1"/>
  <c r="R1030" i="1"/>
  <c r="R1001" i="1"/>
  <c r="R354" i="1"/>
  <c r="R1627" i="1"/>
  <c r="R2" i="1"/>
  <c r="R54" i="1"/>
  <c r="R1810" i="1"/>
  <c r="R2009" i="1"/>
  <c r="R2333" i="1"/>
  <c r="R2453" i="1"/>
  <c r="R3714" i="1"/>
  <c r="R2637" i="1"/>
  <c r="R1272" i="1"/>
  <c r="R1319" i="1"/>
  <c r="R3391" i="1"/>
  <c r="R3092" i="1"/>
  <c r="R2253" i="1"/>
  <c r="R1399" i="1"/>
  <c r="R2105" i="1"/>
  <c r="R2968" i="1"/>
  <c r="R1401" i="1"/>
  <c r="R738" i="1"/>
  <c r="R3211" i="1"/>
  <c r="R2257" i="1"/>
  <c r="R251" i="1"/>
  <c r="R1948" i="1"/>
  <c r="R402" i="1"/>
  <c r="R3081" i="1"/>
  <c r="R1224" i="1"/>
  <c r="R1031" i="1"/>
  <c r="R1381" i="1"/>
  <c r="R3248" i="1"/>
  <c r="R71" i="1"/>
  <c r="R57" i="1"/>
  <c r="R1941" i="1"/>
  <c r="R2795" i="1"/>
  <c r="R3622" i="1"/>
  <c r="R2675" i="1"/>
  <c r="R2723" i="1"/>
  <c r="R1646" i="1"/>
  <c r="R1797" i="1"/>
  <c r="R2202" i="1"/>
  <c r="R674" i="1"/>
  <c r="R397" i="1"/>
  <c r="R2266" i="1"/>
  <c r="R2451" i="1"/>
  <c r="R3968" i="1"/>
  <c r="R1033" i="1"/>
  <c r="R2616" i="1"/>
  <c r="R2232" i="1"/>
  <c r="R2965" i="1"/>
  <c r="R2449" i="1"/>
  <c r="R658" i="1"/>
  <c r="R736" i="1"/>
  <c r="R262" i="1"/>
  <c r="R1632" i="1"/>
  <c r="R2820" i="1"/>
  <c r="R751" i="1"/>
  <c r="R1893" i="1"/>
  <c r="R3436" i="1"/>
  <c r="R1023" i="1"/>
  <c r="R331" i="1"/>
  <c r="R419" i="1"/>
  <c r="R1375" i="1"/>
  <c r="R3509" i="1"/>
  <c r="R2298" i="1"/>
  <c r="R2053" i="1"/>
  <c r="R1618" i="1"/>
  <c r="R5" i="1"/>
  <c r="R2999" i="1"/>
  <c r="R1935" i="1"/>
  <c r="R3465" i="1"/>
  <c r="R369" i="1"/>
  <c r="R350" i="1"/>
  <c r="R3175" i="1"/>
  <c r="R3360" i="1"/>
  <c r="R60" i="1"/>
  <c r="R1753" i="1"/>
  <c r="R3768" i="1"/>
  <c r="R1395" i="1"/>
  <c r="R3716" i="1"/>
  <c r="R1351" i="1"/>
  <c r="R1619" i="1"/>
  <c r="R2480" i="1"/>
  <c r="R2474" i="1"/>
  <c r="R3300" i="1"/>
  <c r="R3526" i="1"/>
  <c r="R798" i="1"/>
  <c r="R3577" i="1"/>
  <c r="R336" i="1"/>
  <c r="R3423" i="1"/>
  <c r="R56" i="1"/>
  <c r="R2932" i="1"/>
  <c r="R3024" i="1"/>
  <c r="R529" i="1"/>
  <c r="R1676" i="1"/>
  <c r="R1752" i="1"/>
  <c r="R1280" i="1"/>
  <c r="R3155" i="1"/>
  <c r="R3457" i="1"/>
  <c r="R304" i="1"/>
  <c r="R2057" i="1"/>
  <c r="R1693" i="1"/>
  <c r="R3402" i="1"/>
  <c r="R3408" i="1"/>
  <c r="R2813" i="1"/>
  <c r="R3290" i="1"/>
  <c r="R2541" i="1"/>
  <c r="R1838" i="1"/>
  <c r="R723" i="1"/>
  <c r="R1635" i="1"/>
  <c r="R2992" i="1"/>
  <c r="R1139" i="1"/>
  <c r="R2738" i="1"/>
  <c r="R3243" i="1"/>
  <c r="R307" i="1"/>
  <c r="R1470" i="1"/>
  <c r="R1191" i="1"/>
  <c r="R1268" i="1"/>
  <c r="R2830" i="1"/>
  <c r="R3435" i="1"/>
  <c r="R741" i="1"/>
  <c r="R1368" i="1"/>
  <c r="R1785" i="1"/>
  <c r="R1802" i="1"/>
  <c r="R1749" i="1"/>
  <c r="R3157" i="1"/>
  <c r="R1819" i="1"/>
  <c r="R1756" i="1"/>
  <c r="R400" i="1"/>
  <c r="R2313" i="1"/>
  <c r="R1378" i="1"/>
  <c r="R1521" i="1"/>
  <c r="R2245" i="1"/>
  <c r="R254" i="1"/>
  <c r="R1897" i="1"/>
  <c r="R2092" i="1"/>
  <c r="R3043" i="1"/>
  <c r="R1852" i="1"/>
  <c r="R1617" i="1"/>
  <c r="R3362" i="1"/>
  <c r="R1200" i="1"/>
  <c r="R1189" i="1"/>
  <c r="R9" i="1"/>
  <c r="R365" i="1"/>
  <c r="R2031" i="1"/>
  <c r="R2255" i="1"/>
  <c r="R314" i="1"/>
  <c r="R710" i="1"/>
  <c r="R1387" i="1"/>
  <c r="R681" i="1"/>
  <c r="R221" i="1"/>
  <c r="R2185" i="1"/>
  <c r="R2315" i="1"/>
  <c r="R2993" i="1"/>
  <c r="R48" i="1"/>
  <c r="R2975" i="1"/>
  <c r="R1938" i="1"/>
  <c r="R337" i="1"/>
  <c r="R1686" i="1"/>
  <c r="R3633" i="1"/>
  <c r="R3018" i="1"/>
  <c r="R1655" i="1"/>
  <c r="R3304" i="1"/>
  <c r="R2265" i="1"/>
  <c r="R2447" i="1"/>
  <c r="R326" i="1"/>
  <c r="R1015" i="1"/>
  <c r="R3008" i="1"/>
  <c r="R2692" i="1"/>
  <c r="R58" i="1"/>
  <c r="R2462" i="1"/>
  <c r="R257" i="1"/>
  <c r="R1045" i="1"/>
  <c r="R3778" i="1"/>
  <c r="R38" i="1"/>
  <c r="R8" i="1"/>
  <c r="R3066" i="1"/>
  <c r="R1530" i="1"/>
  <c r="R796" i="1"/>
  <c r="R3030" i="1"/>
  <c r="R2448" i="1"/>
  <c r="R808" i="1"/>
  <c r="R1384" i="1"/>
  <c r="R3341" i="1"/>
  <c r="R3050" i="1"/>
  <c r="R487" i="1"/>
  <c r="R1944" i="1"/>
  <c r="R2235" i="1"/>
  <c r="R2535" i="1"/>
  <c r="R1762" i="1"/>
  <c r="R2598" i="1"/>
  <c r="R3171" i="1"/>
  <c r="R2941" i="1"/>
  <c r="R3245" i="1"/>
  <c r="R2799" i="1"/>
  <c r="R1664" i="1"/>
  <c r="R1670" i="1"/>
  <c r="R3588" i="1"/>
  <c r="R1807" i="1"/>
  <c r="R1436" i="1"/>
  <c r="R2262" i="1"/>
  <c r="R2931" i="1"/>
  <c r="R1466" i="1"/>
  <c r="R1264" i="1"/>
  <c r="R2017" i="1"/>
  <c r="R3271" i="1"/>
  <c r="R3664" i="1"/>
  <c r="R3328" i="1"/>
  <c r="R2223" i="1"/>
  <c r="R2501" i="1"/>
  <c r="R1663" i="1"/>
  <c r="R1628" i="1"/>
  <c r="R2443" i="1"/>
  <c r="R3379" i="1"/>
  <c r="R1608" i="1"/>
  <c r="R1066" i="1"/>
  <c r="R2129" i="1"/>
  <c r="R2122" i="1"/>
  <c r="R2243" i="1"/>
  <c r="R818" i="1"/>
  <c r="R1829" i="1"/>
  <c r="R421" i="1"/>
  <c r="R2527" i="1"/>
  <c r="R845" i="1"/>
  <c r="R2977" i="1"/>
  <c r="R1188" i="1"/>
  <c r="R3378" i="1"/>
  <c r="R375" i="1"/>
  <c r="R1747" i="1"/>
  <c r="R3767" i="1"/>
  <c r="R1660" i="1"/>
  <c r="R730" i="1"/>
  <c r="R3109" i="1"/>
  <c r="R3156" i="1"/>
  <c r="R3268" i="1"/>
  <c r="R306" i="1"/>
  <c r="R1332" i="1"/>
  <c r="R3365" i="1"/>
  <c r="R376" i="1"/>
  <c r="R896" i="1"/>
  <c r="R2731" i="1"/>
  <c r="R3536" i="1"/>
  <c r="R2263" i="1"/>
  <c r="R1307" i="1"/>
  <c r="R793" i="1"/>
  <c r="R2463" i="1"/>
  <c r="R482" i="1"/>
  <c r="R1283" i="1"/>
  <c r="R1029" i="1"/>
  <c r="R366" i="1"/>
  <c r="R358" i="1"/>
  <c r="R109" i="1"/>
  <c r="R3295" i="1"/>
  <c r="R104" i="1"/>
  <c r="R134" i="1"/>
  <c r="R1273" i="1"/>
  <c r="R2526" i="1"/>
  <c r="R3173" i="1"/>
  <c r="R3004" i="1"/>
  <c r="R2615" i="1"/>
  <c r="R1363" i="1"/>
  <c r="R3027" i="1"/>
  <c r="R3146" i="1"/>
  <c r="R485" i="1"/>
  <c r="R67" i="1"/>
  <c r="R1658" i="1"/>
  <c r="R1367" i="1"/>
  <c r="R2250" i="1"/>
  <c r="R2859" i="1"/>
  <c r="R1373" i="1"/>
  <c r="R2042" i="1"/>
  <c r="R1767" i="1"/>
  <c r="R63" i="1"/>
  <c r="R2087" i="1"/>
  <c r="R2740" i="1"/>
  <c r="R726" i="1"/>
  <c r="R3260" i="1"/>
  <c r="R1079" i="1"/>
  <c r="R2115" i="1"/>
  <c r="R2737" i="1"/>
  <c r="R2726" i="1"/>
  <c r="R2296" i="1"/>
  <c r="R2714" i="1"/>
  <c r="R3614" i="1"/>
  <c r="R1348" i="1"/>
  <c r="R836" i="1"/>
  <c r="R1540" i="1"/>
  <c r="R3073" i="1"/>
  <c r="R3230" i="1"/>
  <c r="R371" i="1"/>
  <c r="R788" i="1"/>
  <c r="R2786" i="1"/>
  <c r="R3184" i="1"/>
  <c r="R2305" i="1"/>
  <c r="R115" i="1"/>
  <c r="R3022" i="1"/>
  <c r="R1624" i="1"/>
  <c r="R3529" i="1"/>
  <c r="R2045" i="1"/>
  <c r="R749" i="1"/>
  <c r="R1028" i="1"/>
  <c r="R515" i="1"/>
  <c r="R974" i="1"/>
  <c r="R91" i="1"/>
  <c r="R2214" i="1"/>
  <c r="R1377" i="1"/>
  <c r="R1032" i="1"/>
  <c r="R3191" i="1"/>
  <c r="R1799" i="1"/>
  <c r="R1390" i="1"/>
  <c r="R249" i="1"/>
  <c r="R1679" i="1"/>
  <c r="R444" i="1"/>
  <c r="R3064" i="1"/>
  <c r="R2303" i="1"/>
  <c r="R946" i="1"/>
  <c r="R3788" i="1"/>
  <c r="R325" i="1"/>
  <c r="R1215" i="1"/>
  <c r="R3111" i="1"/>
  <c r="R283" i="1"/>
  <c r="R3281" i="1"/>
  <c r="R989" i="1"/>
  <c r="R2549" i="1"/>
  <c r="R1011" i="1"/>
  <c r="R2552" i="1"/>
  <c r="R473" i="1"/>
  <c r="R2721" i="1"/>
  <c r="R1746" i="1"/>
  <c r="R956" i="1"/>
  <c r="R1899" i="1"/>
  <c r="R3312" i="1"/>
  <c r="R1036" i="1"/>
  <c r="R2532" i="1"/>
  <c r="R341" i="1"/>
  <c r="R1398" i="1"/>
  <c r="R2311" i="1"/>
  <c r="R88" i="1"/>
  <c r="R2631" i="1"/>
  <c r="R1090" i="1"/>
  <c r="R1568" i="1"/>
  <c r="R2286" i="1"/>
  <c r="R1211" i="1"/>
  <c r="R2972" i="1"/>
  <c r="R390" i="1"/>
  <c r="R4091" i="1"/>
  <c r="R2178" i="1"/>
  <c r="R733" i="1"/>
  <c r="R2809" i="1"/>
  <c r="R3104" i="1"/>
  <c r="R2531" i="1"/>
  <c r="R276" i="1"/>
  <c r="R1645" i="1"/>
  <c r="R1631" i="1"/>
  <c r="R1358" i="1"/>
  <c r="R3426" i="1"/>
  <c r="R1526" i="1"/>
  <c r="R3241" i="1"/>
  <c r="R852" i="1"/>
  <c r="R1936" i="1"/>
  <c r="R3576" i="1"/>
  <c r="R1203" i="1"/>
  <c r="R4035" i="1"/>
  <c r="R1320" i="1"/>
  <c r="R739" i="1"/>
  <c r="R703" i="1"/>
  <c r="R2550" i="1"/>
  <c r="R1253" i="1"/>
  <c r="R835" i="1"/>
  <c r="R3344" i="1"/>
  <c r="R410" i="1"/>
  <c r="R804" i="1"/>
  <c r="R3283" i="1"/>
  <c r="R2094" i="1"/>
  <c r="R1257" i="1"/>
  <c r="R2699" i="1"/>
  <c r="R1623" i="1"/>
  <c r="R16" i="1"/>
  <c r="R2320" i="1"/>
  <c r="R2306" i="1"/>
  <c r="R1607" i="1"/>
  <c r="R1860" i="1"/>
  <c r="R2191" i="1"/>
  <c r="R525" i="1"/>
  <c r="R1202" i="1"/>
  <c r="R3752" i="1"/>
  <c r="R13" i="1"/>
  <c r="R1745" i="1"/>
  <c r="R2100" i="1"/>
  <c r="R847" i="1"/>
  <c r="R1323" i="1"/>
  <c r="R3215" i="1"/>
  <c r="R293" i="1"/>
  <c r="R3386" i="1"/>
  <c r="R47" i="1"/>
  <c r="R264" i="1"/>
  <c r="R2498" i="1"/>
  <c r="R2824" i="1"/>
  <c r="R3334" i="1"/>
  <c r="R1350" i="1"/>
  <c r="R3235" i="1"/>
  <c r="R2065" i="1"/>
  <c r="R266" i="1"/>
  <c r="R2251" i="1"/>
  <c r="R278" i="1"/>
  <c r="R1816" i="1"/>
  <c r="R2655" i="1"/>
  <c r="R1182" i="1"/>
  <c r="R1034" i="1"/>
  <c r="R3091" i="1"/>
  <c r="R3555" i="1"/>
  <c r="R2801" i="1"/>
  <c r="R841" i="1"/>
  <c r="R846" i="1"/>
  <c r="R3657" i="1"/>
  <c r="R1759" i="1"/>
  <c r="R3251" i="1"/>
  <c r="R1309" i="1"/>
  <c r="R3458" i="1"/>
  <c r="R1369" i="1"/>
  <c r="R3160" i="1"/>
  <c r="R2969" i="1"/>
  <c r="R924" i="1"/>
  <c r="R3363" i="1"/>
  <c r="R3556" i="1"/>
  <c r="R1346" i="1"/>
  <c r="R2814" i="1"/>
  <c r="R382" i="1"/>
  <c r="R1758" i="1"/>
  <c r="R120" i="1"/>
  <c r="R2166" i="1"/>
  <c r="R3491" i="1"/>
  <c r="R321" i="1"/>
  <c r="R3544" i="1"/>
  <c r="R2659" i="1"/>
  <c r="R1934" i="1"/>
  <c r="R3287" i="1"/>
  <c r="R3158" i="1"/>
  <c r="R15" i="1"/>
  <c r="R754" i="1"/>
  <c r="R828" i="1"/>
  <c r="R647" i="1"/>
  <c r="R270" i="1"/>
  <c r="R2409" i="1"/>
  <c r="R267" i="1"/>
  <c r="R1647" i="1"/>
  <c r="R1370" i="1"/>
  <c r="R2197" i="1"/>
  <c r="R3700" i="1"/>
  <c r="R3350" i="1"/>
  <c r="R3774" i="1"/>
  <c r="R2275" i="1"/>
  <c r="R2460" i="1"/>
  <c r="R3299" i="1"/>
  <c r="R3824" i="1"/>
  <c r="R806" i="1"/>
  <c r="R2240" i="1"/>
  <c r="R2963" i="1"/>
  <c r="R3177" i="1"/>
  <c r="R725" i="1"/>
  <c r="R1389" i="1"/>
  <c r="R3262" i="1"/>
  <c r="R329" i="1"/>
  <c r="R1806" i="1"/>
  <c r="R729" i="1"/>
  <c r="R1612" i="1"/>
  <c r="R2322" i="1"/>
  <c r="R1433" i="1"/>
  <c r="R3279" i="1"/>
  <c r="R1784" i="1"/>
  <c r="R2280" i="1"/>
  <c r="R113" i="1"/>
  <c r="R3775" i="1"/>
  <c r="R2289" i="1"/>
  <c r="R2063" i="1"/>
  <c r="R1805" i="1"/>
  <c r="R275" i="1"/>
  <c r="R49" i="1"/>
  <c r="R3799" i="1"/>
  <c r="R3354" i="1"/>
  <c r="R3336" i="1"/>
  <c r="R35" i="1"/>
  <c r="R2182" i="1"/>
  <c r="R3485" i="1"/>
  <c r="R1383" i="1"/>
  <c r="R3497" i="1"/>
  <c r="R2175" i="1"/>
  <c r="R1761" i="1"/>
  <c r="R3113" i="1"/>
  <c r="R274" i="1"/>
  <c r="R1887" i="1"/>
  <c r="R3047" i="1"/>
  <c r="R1274" i="1"/>
  <c r="R1537" i="1"/>
  <c r="R3438" i="1"/>
  <c r="R3658" i="1"/>
  <c r="R3687" i="1"/>
  <c r="R3827" i="1"/>
  <c r="R405" i="1"/>
  <c r="R3442" i="1"/>
  <c r="R94" i="1"/>
  <c r="R396" i="1"/>
  <c r="R3278" i="1"/>
  <c r="R3148" i="1"/>
  <c r="R2821" i="1"/>
  <c r="R1649" i="1"/>
  <c r="R2116" i="1"/>
  <c r="R2787" i="1"/>
  <c r="R2653" i="1"/>
  <c r="R523" i="1"/>
  <c r="R731" i="1"/>
  <c r="R3333" i="1"/>
  <c r="R1251" i="1"/>
  <c r="R3023" i="1"/>
  <c r="R3219" i="1"/>
  <c r="R1702" i="1"/>
  <c r="R1352" i="1"/>
  <c r="R114" i="1"/>
  <c r="R1003" i="1"/>
  <c r="R3371" i="1"/>
  <c r="R247" i="1"/>
  <c r="R3750" i="1"/>
  <c r="R3210" i="1"/>
  <c r="R3755" i="1"/>
  <c r="R2983" i="1"/>
  <c r="R2663" i="1"/>
  <c r="R1616" i="1"/>
  <c r="R3466" i="1"/>
  <c r="R746" i="1"/>
  <c r="R522" i="1"/>
  <c r="R2984" i="1"/>
  <c r="R2976" i="1"/>
  <c r="R3591" i="1"/>
  <c r="R761" i="1"/>
  <c r="R2264" i="1"/>
  <c r="R3164" i="1"/>
  <c r="R2107" i="1"/>
  <c r="R2082" i="1"/>
  <c r="R2800" i="1"/>
  <c r="R2981" i="1"/>
  <c r="R843" i="1"/>
  <c r="R1038" i="1"/>
  <c r="R3353" i="1"/>
  <c r="R2164" i="1"/>
  <c r="R1068" i="1"/>
  <c r="R2055" i="1"/>
  <c r="R3762" i="1"/>
  <c r="R3214" i="1"/>
  <c r="R838" i="1"/>
  <c r="R2534" i="1"/>
  <c r="R2546" i="1"/>
  <c r="R3723" i="1"/>
  <c r="R2966" i="1"/>
  <c r="R108" i="1"/>
  <c r="R3571" i="1"/>
  <c r="R3337" i="1"/>
  <c r="R3689" i="1"/>
  <c r="R669" i="1"/>
  <c r="R3592" i="1"/>
  <c r="R801" i="1"/>
  <c r="R2476" i="1"/>
  <c r="R102" i="1"/>
  <c r="R296" i="1"/>
  <c r="R2524" i="1"/>
  <c r="R3765" i="1"/>
  <c r="R3830" i="1"/>
  <c r="R1037" i="1"/>
  <c r="R1337" i="1"/>
  <c r="R1911" i="1"/>
  <c r="R3783" i="1"/>
  <c r="R1326" i="1"/>
  <c r="R478" i="1"/>
  <c r="R3475" i="1"/>
  <c r="R2213" i="1"/>
  <c r="R481" i="1"/>
  <c r="R2278" i="1"/>
  <c r="R1787" i="1"/>
  <c r="R1400" i="1"/>
  <c r="R1254" i="1"/>
  <c r="R2268" i="1"/>
  <c r="R292" i="1"/>
  <c r="R851" i="1"/>
  <c r="R3181" i="1"/>
  <c r="R3418" i="1"/>
  <c r="R1025" i="1"/>
  <c r="R140" i="1"/>
  <c r="R3014" i="1"/>
  <c r="R2491" i="1"/>
  <c r="R1385" i="1"/>
  <c r="R996" i="1"/>
  <c r="R1873" i="1"/>
  <c r="R1638" i="1"/>
  <c r="R3488" i="1"/>
  <c r="R62" i="1"/>
  <c r="R64" i="1"/>
  <c r="R2455" i="1"/>
  <c r="R923" i="1"/>
  <c r="R3115" i="1"/>
  <c r="R704" i="1"/>
  <c r="R3186" i="1"/>
  <c r="R3725" i="1"/>
  <c r="R3829" i="1"/>
  <c r="R3162" i="1"/>
  <c r="R2147" i="1"/>
  <c r="R3346" i="1"/>
  <c r="R1305" i="1"/>
  <c r="R752" i="1"/>
  <c r="R3758" i="1"/>
  <c r="R3525" i="1"/>
  <c r="R3675" i="1"/>
  <c r="R1654" i="1"/>
  <c r="R1527" i="1"/>
  <c r="R119" i="1"/>
  <c r="R2528" i="1"/>
  <c r="R2533" i="1"/>
  <c r="R2483" i="1"/>
  <c r="R2810" i="1"/>
  <c r="R2499" i="1"/>
  <c r="R810" i="1"/>
  <c r="R3676" i="1"/>
  <c r="R185" i="1"/>
  <c r="R2212" i="1"/>
  <c r="R3468" i="1"/>
  <c r="R3400" i="1"/>
  <c r="R3267" i="1"/>
  <c r="R3761" i="1"/>
  <c r="R3726" i="1"/>
  <c r="R3317" i="1"/>
  <c r="R3035" i="1"/>
  <c r="R253" i="1"/>
  <c r="R7" i="1"/>
  <c r="R2619" i="1"/>
  <c r="R2068" i="1"/>
  <c r="R1293" i="1"/>
  <c r="R628" i="1"/>
  <c r="R1386" i="1"/>
  <c r="R1464" i="1"/>
  <c r="R1301" i="1"/>
  <c r="R2293" i="1"/>
  <c r="R469" i="1"/>
  <c r="R1669" i="1"/>
  <c r="R2667" i="1"/>
  <c r="R2060" i="1"/>
  <c r="R3770" i="1"/>
  <c r="R1922" i="1"/>
  <c r="R3275" i="1"/>
  <c r="R2530" i="1"/>
  <c r="R817" i="1"/>
  <c r="R3310" i="1"/>
  <c r="R1249" i="1"/>
  <c r="R2111" i="1"/>
  <c r="R3361" i="1"/>
  <c r="R2818" i="1"/>
  <c r="R2173" i="1"/>
  <c r="R3020" i="1"/>
  <c r="R2741" i="1"/>
  <c r="R2096" i="1"/>
  <c r="R3504" i="1"/>
  <c r="R809" i="1"/>
  <c r="R1798" i="1"/>
  <c r="R861" i="1"/>
  <c r="R1667" i="1"/>
  <c r="R2486" i="1"/>
  <c r="R3684" i="1"/>
  <c r="R3795" i="1"/>
  <c r="R1267" i="1"/>
  <c r="R1890" i="1"/>
  <c r="R811" i="1"/>
  <c r="R3484" i="1"/>
  <c r="R3342" i="1"/>
  <c r="R1275" i="1"/>
  <c r="R3223" i="1"/>
  <c r="R1533" i="1"/>
  <c r="R2323" i="1"/>
  <c r="R305" i="1"/>
  <c r="R2176" i="1"/>
  <c r="R1405" i="1"/>
  <c r="R1593" i="1"/>
  <c r="R3383" i="1"/>
  <c r="R2529" i="1"/>
  <c r="R3302" i="1"/>
  <c r="R3307" i="1"/>
  <c r="R2336" i="1"/>
  <c r="R3628" i="1"/>
  <c r="R1380" i="1"/>
  <c r="R4001" i="1"/>
  <c r="R1634" i="1"/>
  <c r="R2940" i="1"/>
  <c r="R3428" i="1"/>
  <c r="R32" i="1"/>
  <c r="R1302" i="1"/>
  <c r="R3587" i="1"/>
  <c r="R1505" i="1"/>
  <c r="R77" i="1"/>
  <c r="R3159" i="1"/>
  <c r="R1630" i="1"/>
  <c r="R3420" i="1"/>
  <c r="R3719" i="1"/>
  <c r="R2088" i="1"/>
  <c r="R1668" i="1"/>
  <c r="R800" i="1"/>
  <c r="R1290" i="1"/>
  <c r="R3236" i="1"/>
  <c r="R2083" i="1"/>
  <c r="R3697" i="1"/>
  <c r="R3303" i="1"/>
  <c r="R3604" i="1"/>
  <c r="R84" i="1"/>
  <c r="R3494" i="1"/>
  <c r="R533" i="1"/>
  <c r="R3051" i="1"/>
  <c r="R3519" i="1"/>
  <c r="R1781" i="1"/>
  <c r="R246" i="1"/>
  <c r="R118" i="1"/>
  <c r="R747" i="1"/>
  <c r="R2101" i="1"/>
  <c r="R1861" i="1"/>
  <c r="R2713" i="1"/>
  <c r="R2304" i="1"/>
  <c r="R1397" i="1"/>
  <c r="R2548" i="1"/>
  <c r="R3608" i="1"/>
  <c r="R2547" i="1"/>
  <c r="R3866" i="1"/>
  <c r="R538" i="1"/>
  <c r="R2841" i="1"/>
  <c r="R3685" i="1"/>
  <c r="R3858" i="1"/>
  <c r="R1529" i="1"/>
  <c r="R316" i="1"/>
  <c r="R1651" i="1"/>
  <c r="R526" i="1"/>
  <c r="R1292" i="1"/>
  <c r="R3759" i="1"/>
  <c r="R1250" i="1"/>
  <c r="R2030" i="1"/>
  <c r="R553" i="1"/>
  <c r="R2553" i="1"/>
  <c r="R3212" i="1"/>
  <c r="R3696" i="1"/>
  <c r="R1262" i="1"/>
  <c r="R2928" i="1"/>
  <c r="R2543" i="1"/>
  <c r="R2308" i="1"/>
  <c r="R343" i="1"/>
  <c r="R3498" i="1"/>
  <c r="R3376" i="1"/>
  <c r="R2970" i="1"/>
  <c r="R31" i="1"/>
  <c r="R110" i="1"/>
  <c r="R2907" i="1"/>
  <c r="R2556" i="1"/>
  <c r="R854" i="1"/>
  <c r="R532" i="1"/>
  <c r="R3335" i="1"/>
  <c r="R3823" i="1"/>
  <c r="R3352" i="1"/>
  <c r="R2287" i="1"/>
  <c r="R356" i="1"/>
  <c r="R3490" i="1"/>
  <c r="R90" i="1"/>
  <c r="R93" i="1"/>
  <c r="R778" i="1"/>
  <c r="R3717" i="1"/>
  <c r="R824" i="1"/>
  <c r="R2815" i="1"/>
  <c r="R969" i="1"/>
  <c r="R753" i="1"/>
  <c r="R689" i="1"/>
  <c r="R3691" i="1"/>
  <c r="R2222" i="1"/>
  <c r="R3152" i="1"/>
  <c r="R2937" i="1"/>
  <c r="R3673" i="1"/>
  <c r="R2850" i="1"/>
  <c r="R3384" i="1"/>
  <c r="R3153" i="1"/>
  <c r="R272" i="1"/>
  <c r="R3017" i="1"/>
  <c r="R3389" i="1"/>
  <c r="R10" i="1"/>
  <c r="R103" i="1"/>
  <c r="R833" i="1"/>
  <c r="R1681" i="1"/>
  <c r="R651" i="1"/>
  <c r="R3301" i="1"/>
  <c r="R3169" i="1"/>
  <c r="R3562" i="1"/>
  <c r="R2167" i="1"/>
  <c r="R2602" i="1"/>
  <c r="R2090" i="1"/>
  <c r="R3586" i="1"/>
  <c r="R1678" i="1"/>
  <c r="R1883" i="1"/>
  <c r="R3722" i="1"/>
  <c r="R2704" i="1"/>
  <c r="R524" i="1"/>
  <c r="R1926" i="1"/>
  <c r="R1606" i="1"/>
  <c r="R1333" i="1"/>
  <c r="R2679" i="1"/>
  <c r="R1570" i="1"/>
  <c r="R1076" i="1"/>
  <c r="R2979" i="1"/>
  <c r="R4041" i="1"/>
  <c r="R100" i="1"/>
  <c r="R3613" i="1"/>
  <c r="R121" i="1"/>
  <c r="R2617" i="1"/>
  <c r="R3225" i="1"/>
  <c r="R36" i="1"/>
  <c r="R2698" i="1"/>
  <c r="R2117" i="1"/>
  <c r="R3606" i="1"/>
  <c r="R3682" i="1"/>
  <c r="R1884" i="1"/>
  <c r="R1823" i="1"/>
  <c r="R1476" i="1"/>
  <c r="R3528" i="1"/>
  <c r="R2808" i="1"/>
  <c r="R2478" i="1"/>
  <c r="R380" i="1"/>
  <c r="R1360" i="1"/>
  <c r="R3324" i="1"/>
  <c r="R3343" i="1"/>
  <c r="R1889" i="1"/>
  <c r="R3663" i="1"/>
  <c r="R2464" i="1"/>
  <c r="R2833" i="1"/>
  <c r="R2674" i="1"/>
  <c r="R3595" i="1"/>
  <c r="R748" i="1"/>
  <c r="R1341" i="1"/>
  <c r="R3263" i="1"/>
  <c r="R3515" i="1"/>
  <c r="R2603" i="1"/>
  <c r="R2165" i="1"/>
  <c r="R1096" i="1"/>
  <c r="R3623" i="1"/>
  <c r="R55" i="1"/>
  <c r="R2982" i="1"/>
  <c r="R3690" i="1"/>
  <c r="R3704" i="1"/>
  <c r="R3424" i="1"/>
  <c r="R3836" i="1"/>
  <c r="R3188" i="1"/>
  <c r="R2446" i="1"/>
  <c r="R2934" i="1"/>
  <c r="R3412" i="1"/>
  <c r="R3585" i="1"/>
  <c r="R2086" i="1"/>
  <c r="R2314" i="1"/>
  <c r="R2321" i="1"/>
  <c r="R799" i="1"/>
  <c r="R1214" i="1"/>
  <c r="R3042" i="1"/>
  <c r="R2260" i="1"/>
  <c r="R742" i="1"/>
  <c r="R1850" i="1"/>
  <c r="R1005" i="1"/>
  <c r="R1190" i="1"/>
  <c r="R1931" i="1"/>
  <c r="R2973" i="1"/>
  <c r="R2490" i="1"/>
  <c r="R898" i="1"/>
  <c r="R1181" i="1"/>
  <c r="R2554" i="1"/>
  <c r="R3511" i="1"/>
  <c r="R1022" i="1"/>
  <c r="R3636" i="1"/>
  <c r="R3366" i="1"/>
  <c r="R3471" i="1"/>
  <c r="R1986" i="1"/>
  <c r="R414" i="1"/>
  <c r="R2642" i="1"/>
  <c r="R2792" i="1"/>
  <c r="R2632" i="1"/>
  <c r="R2657" i="1"/>
  <c r="R807" i="1"/>
  <c r="R3626" i="1"/>
  <c r="R3240" i="1"/>
  <c r="R2994" i="1"/>
  <c r="R3382" i="1"/>
  <c r="R1278" i="1"/>
  <c r="R1689" i="1"/>
  <c r="R1754" i="1"/>
  <c r="R3224" i="1"/>
  <c r="R3618" i="1"/>
  <c r="R3170" i="1"/>
  <c r="R3416" i="1"/>
  <c r="R116" i="1"/>
  <c r="R1312" i="1"/>
  <c r="R2827" i="1"/>
  <c r="R3698" i="1"/>
  <c r="R3669" i="1"/>
  <c r="R3575" i="1"/>
  <c r="R3597" i="1"/>
  <c r="R3517" i="1"/>
  <c r="R3627" i="1"/>
  <c r="R1357" i="1"/>
  <c r="R2183" i="1"/>
  <c r="R3661" i="1"/>
  <c r="R1666" i="1"/>
  <c r="R1016" i="1"/>
  <c r="R3356" i="1"/>
  <c r="R1392" i="1"/>
  <c r="R2804" i="1"/>
  <c r="R3286" i="1"/>
  <c r="R3674" i="1"/>
  <c r="R839" i="1"/>
  <c r="R3508" i="1"/>
  <c r="R2885" i="1"/>
  <c r="R407" i="1"/>
  <c r="R339" i="1"/>
  <c r="R2791" i="1"/>
  <c r="R3005" i="1"/>
  <c r="R3010" i="1"/>
  <c r="R3176" i="1"/>
  <c r="R212" i="1"/>
  <c r="R3439" i="1"/>
  <c r="R3469" i="1"/>
  <c r="R2285" i="1"/>
  <c r="R1849" i="1"/>
  <c r="R661" i="1"/>
  <c r="R3242" i="1"/>
  <c r="R408" i="1"/>
  <c r="R12" i="1"/>
  <c r="R3787" i="1"/>
  <c r="R654" i="1"/>
  <c r="R735" i="1"/>
  <c r="R2091" i="1"/>
  <c r="R3611" i="1"/>
  <c r="R2562" i="1"/>
  <c r="R1826" i="1"/>
  <c r="R4050" i="1"/>
  <c r="R168" i="1"/>
  <c r="R1859" i="1"/>
  <c r="R2099" i="1"/>
  <c r="R2832" i="1"/>
  <c r="R3377" i="1"/>
  <c r="R3414" i="1"/>
  <c r="R3625" i="1"/>
  <c r="R3756" i="1"/>
  <c r="R3782" i="1"/>
  <c r="R500" i="1"/>
  <c r="R3948" i="1"/>
  <c r="R2276" i="1"/>
  <c r="R1106" i="1"/>
  <c r="R1914" i="1"/>
  <c r="R1004" i="1"/>
  <c r="R3403" i="1"/>
  <c r="R2788" i="1"/>
  <c r="R1193" i="1"/>
  <c r="R3179" i="1"/>
  <c r="R2168" i="1"/>
  <c r="R1928" i="1"/>
  <c r="R3421" i="1"/>
  <c r="R308" i="1"/>
  <c r="R3707" i="1"/>
  <c r="R2835" i="1"/>
  <c r="R840" i="1"/>
  <c r="R978" i="1"/>
  <c r="R2022" i="1"/>
  <c r="R1650" i="1"/>
  <c r="R3728" i="1"/>
  <c r="R3254" i="1"/>
  <c r="R1168" i="1"/>
  <c r="R3584" i="1"/>
  <c r="R2834" i="1"/>
  <c r="R3779" i="1"/>
  <c r="R3232" i="1"/>
  <c r="R3486" i="1"/>
  <c r="R1018" i="1"/>
  <c r="R1376" i="1"/>
  <c r="R1394" i="1"/>
  <c r="R2673" i="1"/>
  <c r="R805" i="1"/>
  <c r="R404" i="1"/>
  <c r="R1652" i="1"/>
  <c r="R795" i="1"/>
  <c r="R2905" i="1"/>
  <c r="R3265" i="1"/>
  <c r="R3459" i="1"/>
  <c r="R2628" i="1"/>
  <c r="R4075" i="1"/>
  <c r="R1671" i="1"/>
  <c r="R1866" i="1"/>
  <c r="R3339" i="1"/>
  <c r="R40" i="1"/>
  <c r="R3532" i="1"/>
  <c r="R521" i="1"/>
  <c r="R3313" i="1"/>
  <c r="R722" i="1"/>
  <c r="R1902" i="1"/>
  <c r="R1404" i="1"/>
  <c r="R3204" i="1"/>
  <c r="R589" i="1"/>
  <c r="R3185" i="1"/>
  <c r="R2149" i="1"/>
  <c r="R2458" i="1"/>
  <c r="R1937" i="1"/>
  <c r="R1603" i="1"/>
  <c r="R2812" i="1"/>
  <c r="R866" i="1"/>
  <c r="R2936" i="1"/>
  <c r="R3141" i="1"/>
  <c r="R1201" i="1"/>
  <c r="R1675" i="1"/>
  <c r="R3505" i="1"/>
  <c r="R822" i="1"/>
  <c r="R2942" i="1"/>
  <c r="R1903" i="1"/>
  <c r="R3617" i="1"/>
  <c r="R3166" i="1"/>
  <c r="R2831" i="1"/>
  <c r="R2277" i="1"/>
  <c r="R3825" i="1"/>
  <c r="R3249" i="1"/>
  <c r="R1216" i="1"/>
  <c r="R3330" i="1"/>
  <c r="R1930" i="1"/>
  <c r="R2368" i="1"/>
  <c r="R3308" i="1"/>
  <c r="R3552" i="1"/>
  <c r="R2477" i="1"/>
  <c r="R3656" i="1"/>
  <c r="R89" i="1"/>
  <c r="R853" i="1"/>
  <c r="R844" i="1"/>
  <c r="R3201" i="1"/>
  <c r="R977" i="1"/>
  <c r="R1261" i="1"/>
  <c r="R3440" i="1"/>
  <c r="R1895" i="1"/>
  <c r="R2842" i="1"/>
  <c r="R3367" i="1"/>
  <c r="R1362" i="1"/>
  <c r="R378" i="1"/>
  <c r="R3507" i="1"/>
  <c r="R2542" i="1"/>
  <c r="R3280" i="1"/>
  <c r="R1509" i="1"/>
  <c r="R3180" i="1"/>
  <c r="R3266" i="1"/>
  <c r="R2935" i="1"/>
  <c r="R3540" i="1"/>
  <c r="R2317" i="1"/>
  <c r="R3443" i="1"/>
  <c r="R3599" i="1"/>
  <c r="R2811" i="1"/>
  <c r="R3270" i="1"/>
  <c r="R3563" i="1"/>
  <c r="R3605" i="1"/>
  <c r="R1349" i="1"/>
  <c r="R3489" i="1"/>
  <c r="R760" i="1"/>
  <c r="R988" i="1"/>
  <c r="R3209" i="1"/>
  <c r="R1297" i="1"/>
  <c r="R757" i="1"/>
  <c r="R3594" i="1"/>
  <c r="R862" i="1"/>
  <c r="R1243" i="1"/>
  <c r="R728" i="1"/>
  <c r="R1643" i="1"/>
  <c r="R2988" i="1"/>
  <c r="R1699" i="1"/>
  <c r="R3322" i="1"/>
  <c r="R3971" i="1"/>
  <c r="R767" i="1"/>
  <c r="R3780" i="1"/>
  <c r="R3616" i="1"/>
  <c r="R3701" i="1"/>
  <c r="R3320" i="1"/>
  <c r="R794" i="1"/>
  <c r="R1359" i="1"/>
  <c r="R1637" i="1"/>
  <c r="R1844" i="1"/>
  <c r="R2179" i="1"/>
  <c r="R2248" i="1"/>
  <c r="R2422" i="1"/>
  <c r="R3314" i="1"/>
  <c r="R1831" i="1"/>
  <c r="R1304" i="1"/>
  <c r="R2097" i="1"/>
  <c r="R2468" i="1"/>
  <c r="R3289" i="1"/>
  <c r="R3518" i="1"/>
  <c r="R3546" i="1"/>
  <c r="R3776" i="1"/>
  <c r="R2901" i="1"/>
  <c r="R2672" i="1"/>
  <c r="R3933" i="1"/>
  <c r="R947" i="1"/>
  <c r="R1572" i="1"/>
  <c r="R3107" i="1"/>
  <c r="R692" i="1"/>
  <c r="R2220" i="1"/>
  <c r="R1223" i="1"/>
  <c r="R894" i="1"/>
  <c r="R3292" i="1"/>
  <c r="R1933" i="1"/>
  <c r="R539" i="1"/>
  <c r="R1247" i="1"/>
  <c r="R2829" i="1"/>
  <c r="R2840" i="1"/>
  <c r="R1691" i="1"/>
  <c r="R3557" i="1"/>
  <c r="R815" i="1"/>
  <c r="R1694" i="1"/>
  <c r="R3349" i="1"/>
  <c r="R74" i="1"/>
  <c r="R68" i="1"/>
  <c r="R25" i="1"/>
  <c r="R3012" i="1"/>
  <c r="R4113" i="1"/>
  <c r="R107" i="1"/>
  <c r="R3150" i="1"/>
  <c r="R891" i="1"/>
  <c r="R3805" i="1"/>
  <c r="R1803" i="1"/>
  <c r="R2108" i="1"/>
  <c r="R2929" i="1"/>
  <c r="R837" i="1"/>
  <c r="R1248" i="1"/>
  <c r="R1629" i="1"/>
  <c r="R1989" i="1"/>
  <c r="R3769" i="1"/>
  <c r="R2555" i="1"/>
  <c r="R3154" i="1"/>
  <c r="R69" i="1"/>
  <c r="R2465" i="1"/>
  <c r="R3315" i="1"/>
  <c r="R699" i="1"/>
  <c r="R1924" i="1"/>
  <c r="R3450" i="1"/>
  <c r="R3174" i="1"/>
  <c r="R4107" i="1"/>
  <c r="R2256" i="1"/>
  <c r="R1024" i="1"/>
  <c r="R972" i="1"/>
  <c r="R1577" i="1"/>
  <c r="R3944" i="1"/>
  <c r="R3572" i="1"/>
  <c r="R1769" i="1"/>
  <c r="R802" i="1"/>
  <c r="R2625" i="1"/>
  <c r="R65" i="1"/>
  <c r="R2103" i="1"/>
  <c r="R3480" i="1"/>
  <c r="R716" i="1"/>
  <c r="R3172" i="1"/>
  <c r="R73" i="1"/>
  <c r="R803" i="1"/>
  <c r="R213" i="1"/>
  <c r="R785" i="1"/>
  <c r="R2466" i="1"/>
  <c r="R3659" i="1"/>
  <c r="R3357" i="1"/>
  <c r="R3558" i="1"/>
  <c r="R1648" i="1"/>
  <c r="R3681" i="1"/>
  <c r="R187" i="1"/>
  <c r="R1481" i="1"/>
  <c r="R1728" i="1"/>
  <c r="R111" i="1"/>
  <c r="R3434" i="1"/>
  <c r="R2205" i="1"/>
  <c r="R3814" i="1"/>
  <c r="R1800" i="1"/>
  <c r="R3178" i="1"/>
  <c r="R1040" i="1"/>
  <c r="R1744" i="1"/>
  <c r="R3432" i="1"/>
  <c r="R3298" i="1"/>
  <c r="R3699" i="1"/>
  <c r="R50" i="1"/>
  <c r="R1766" i="1"/>
  <c r="R2828" i="1"/>
  <c r="R2109" i="1"/>
  <c r="R1098" i="1"/>
  <c r="R2794" i="1"/>
  <c r="R826" i="1"/>
  <c r="R2557" i="1"/>
  <c r="R2294" i="1"/>
  <c r="R3819" i="1"/>
  <c r="R2470" i="1"/>
  <c r="R1657" i="1"/>
  <c r="R3409" i="1"/>
  <c r="R649" i="1"/>
  <c r="R3482" i="1"/>
  <c r="R3550" i="1"/>
  <c r="R17" i="1"/>
  <c r="R1891" i="1"/>
  <c r="R209" i="1"/>
  <c r="R2113" i="1"/>
  <c r="R3995" i="1"/>
  <c r="R3259" i="1"/>
  <c r="R3815" i="1"/>
  <c r="R1554" i="1"/>
  <c r="R3851" i="1"/>
  <c r="R2134" i="1"/>
  <c r="R1285" i="1"/>
  <c r="R3501" i="1"/>
  <c r="R2974" i="1"/>
  <c r="R3083" i="1"/>
  <c r="R3163" i="1"/>
  <c r="R3816" i="1"/>
  <c r="R1827" i="1"/>
  <c r="R2536" i="1"/>
  <c r="R2647" i="1"/>
  <c r="R3388" i="1"/>
  <c r="R3710" i="1"/>
  <c r="R2309" i="1"/>
  <c r="R3568" i="1"/>
  <c r="R1300" i="1"/>
  <c r="R3603" i="1"/>
  <c r="R3305" i="1"/>
  <c r="R2772" i="1"/>
  <c r="R66" i="1"/>
  <c r="R1246" i="1"/>
  <c r="R3479" i="1"/>
  <c r="R756" i="1"/>
  <c r="R3381" i="1"/>
  <c r="R1167" i="1"/>
  <c r="R146" i="1"/>
  <c r="R3197" i="1"/>
  <c r="R385" i="1"/>
  <c r="R2487" i="1"/>
  <c r="R3537" i="1"/>
  <c r="R3282" i="1"/>
  <c r="R3467" i="1"/>
  <c r="R3878" i="1"/>
  <c r="R819" i="1"/>
  <c r="R1303" i="1"/>
  <c r="R3430" i="1"/>
  <c r="R1841" i="1"/>
  <c r="R2646" i="1"/>
  <c r="R1923" i="1"/>
  <c r="R537" i="1"/>
  <c r="R2790" i="1"/>
  <c r="R2793" i="1"/>
  <c r="R3680" i="1"/>
  <c r="R3227" i="1"/>
  <c r="R3839" i="1"/>
  <c r="R3474" i="1"/>
  <c r="R790" i="1"/>
  <c r="R1843" i="1"/>
  <c r="R3784" i="1"/>
  <c r="R1287" i="1"/>
  <c r="R409" i="1"/>
  <c r="R4030" i="1"/>
  <c r="R3715" i="1"/>
  <c r="R1316" i="1"/>
  <c r="R42" i="1"/>
  <c r="R3521" i="1"/>
  <c r="R1263" i="1"/>
  <c r="R1858" i="1"/>
  <c r="R3811" i="1"/>
  <c r="R3841" i="1"/>
  <c r="R1286" i="1"/>
  <c r="R1443" i="1"/>
  <c r="R1828" i="1"/>
  <c r="R3359" i="1"/>
  <c r="R3476" i="1"/>
  <c r="R3620" i="1"/>
  <c r="R1653" i="1"/>
  <c r="R2121" i="1"/>
  <c r="R3522" i="1"/>
  <c r="R3596" i="1"/>
  <c r="R3729" i="1"/>
  <c r="R1673" i="1"/>
  <c r="R1636" i="1"/>
  <c r="R3655" i="1"/>
  <c r="R2112" i="1"/>
  <c r="R750" i="1"/>
  <c r="R2431" i="1"/>
  <c r="R3375" i="1"/>
  <c r="R3777" i="1"/>
  <c r="R22" i="1"/>
  <c r="R535" i="1"/>
  <c r="R3161" i="1"/>
  <c r="R885" i="1"/>
  <c r="R3218" i="1"/>
  <c r="R1605" i="1"/>
  <c r="R43" i="1"/>
  <c r="R46" i="1"/>
  <c r="R1621" i="1"/>
  <c r="R2209" i="1"/>
  <c r="R2475" i="1"/>
  <c r="R2482" i="1"/>
  <c r="R2939" i="1"/>
  <c r="R3387" i="1"/>
  <c r="R3405" i="1"/>
  <c r="R3433" i="1"/>
  <c r="R3447" i="1"/>
  <c r="R3629" i="1"/>
  <c r="R3772" i="1"/>
  <c r="R2206" i="1"/>
  <c r="R1786" i="1"/>
  <c r="R915" i="1"/>
  <c r="R2624" i="1"/>
  <c r="R1716" i="1"/>
  <c r="R3385" i="1"/>
  <c r="R3273" i="1"/>
  <c r="R832" i="1"/>
  <c r="R28" i="1"/>
  <c r="R1228" i="1"/>
  <c r="R1674" i="1"/>
  <c r="R3044" i="1"/>
  <c r="R3481" i="1"/>
  <c r="R2497" i="1"/>
  <c r="R501" i="1"/>
  <c r="R4069" i="1"/>
  <c r="R2677" i="1"/>
  <c r="R987" i="1"/>
  <c r="R2621" i="1"/>
  <c r="R2316" i="1"/>
  <c r="R1472" i="1"/>
  <c r="R1775" i="1"/>
  <c r="R440" i="1"/>
  <c r="R1291" i="1"/>
  <c r="R2638" i="1"/>
  <c r="R2837" i="1"/>
  <c r="R1294" i="1"/>
  <c r="R130" i="1"/>
  <c r="R3032" i="1"/>
  <c r="R667" i="1"/>
  <c r="R4024" i="1"/>
  <c r="R791" i="1"/>
  <c r="R3709" i="1"/>
  <c r="R3445" i="1"/>
  <c r="R1839" i="1"/>
  <c r="R2010" i="1"/>
  <c r="R3712" i="1"/>
  <c r="R3573" i="1"/>
  <c r="R483" i="1"/>
  <c r="R3272" i="1"/>
  <c r="R3102" i="1"/>
  <c r="R3812" i="1"/>
  <c r="R2597" i="1"/>
  <c r="R1082" i="1"/>
  <c r="R3708" i="1"/>
  <c r="R1475" i="1"/>
  <c r="R3277" i="1"/>
  <c r="R1100" i="1"/>
  <c r="R1641" i="1"/>
  <c r="R3198" i="1"/>
  <c r="R3692" i="1"/>
  <c r="R3818" i="1"/>
  <c r="R3990" i="1"/>
  <c r="R158" i="1"/>
  <c r="R1265" i="1"/>
  <c r="R3924" i="1"/>
  <c r="R968" i="1"/>
  <c r="R1680" i="1"/>
  <c r="R2605" i="1"/>
  <c r="R1611" i="1"/>
  <c r="R2119" i="1"/>
  <c r="R1690" i="1"/>
  <c r="R2519" i="1"/>
  <c r="R3372" i="1"/>
  <c r="R3635" i="1"/>
  <c r="R3100" i="1"/>
  <c r="R2216" i="1"/>
  <c r="R2747" i="1"/>
  <c r="R2177" i="1"/>
  <c r="R1330" i="1"/>
  <c r="R3743" i="1"/>
  <c r="R2707" i="1"/>
  <c r="R860" i="1"/>
  <c r="R98" i="1"/>
  <c r="R3099" i="1"/>
  <c r="R528" i="1"/>
  <c r="R1822" i="1"/>
  <c r="R2670" i="1"/>
  <c r="R1329" i="1"/>
  <c r="R3419" i="1"/>
  <c r="R112" i="1"/>
  <c r="R2684" i="1"/>
  <c r="R1804" i="1"/>
  <c r="R3996" i="1"/>
  <c r="R1245" i="1"/>
  <c r="R3500" i="1"/>
  <c r="R652" i="1"/>
  <c r="R3316" i="1"/>
  <c r="R3499" i="1"/>
  <c r="R991" i="1"/>
  <c r="R1508" i="1"/>
  <c r="R3530" i="1"/>
  <c r="R3724" i="1"/>
  <c r="R37" i="1"/>
  <c r="R2084" i="1"/>
  <c r="R3253" i="1"/>
  <c r="R2669" i="1"/>
  <c r="R3487" i="1"/>
  <c r="R771" i="1"/>
  <c r="R1927" i="1"/>
  <c r="R2778" i="1"/>
  <c r="R81" i="1"/>
  <c r="R3520" i="1"/>
  <c r="R3348" i="1"/>
  <c r="R3246" i="1"/>
  <c r="R1792" i="1"/>
  <c r="R2967" i="1"/>
  <c r="R2141" i="1"/>
  <c r="R1288" i="1"/>
  <c r="R2971" i="1"/>
  <c r="R3612" i="1"/>
  <c r="R3441" i="1"/>
  <c r="R2816" i="1"/>
  <c r="R2181" i="1"/>
  <c r="R2551" i="1"/>
  <c r="R2291" i="1"/>
  <c r="R3233" i="1"/>
  <c r="R2954" i="1"/>
  <c r="R3001" i="1"/>
  <c r="R740" i="1"/>
  <c r="R3332" i="1"/>
  <c r="R101" i="1"/>
  <c r="R3395" i="1"/>
  <c r="R1587" i="1"/>
  <c r="R3951" i="1"/>
  <c r="R1620" i="1"/>
  <c r="R812" i="1"/>
  <c r="R930" i="1"/>
  <c r="R1457" i="1"/>
  <c r="R3355" i="1"/>
  <c r="R202" i="1"/>
  <c r="R2383" i="1"/>
  <c r="R79" i="1"/>
  <c r="R2703" i="1"/>
  <c r="R3545" i="1"/>
  <c r="R531" i="1"/>
  <c r="R3398" i="1"/>
  <c r="R1356" i="1"/>
  <c r="R2292" i="1"/>
  <c r="R2005" i="1"/>
  <c r="R3390" i="1"/>
  <c r="R1372" i="1"/>
  <c r="R2326" i="1"/>
  <c r="R2089" i="1"/>
  <c r="R744" i="1"/>
  <c r="R3120" i="1"/>
  <c r="R3785" i="1"/>
  <c r="R942" i="1"/>
  <c r="R2281" i="1"/>
  <c r="R2095" i="1"/>
  <c r="R3392" i="1"/>
  <c r="R384" i="1"/>
  <c r="R3760" i="1"/>
  <c r="R3351" i="1"/>
  <c r="R1789" i="1"/>
  <c r="R3454" i="1"/>
  <c r="R662" i="1"/>
  <c r="R3553" i="1"/>
  <c r="R1426" i="1"/>
  <c r="R3326" i="1"/>
  <c r="R1846" i="1"/>
  <c r="R3358" i="1"/>
  <c r="R936" i="1"/>
  <c r="R3513" i="1"/>
  <c r="R2496" i="1"/>
  <c r="R255" i="1"/>
  <c r="R19" i="1"/>
  <c r="R1379" i="1"/>
  <c r="R3503" i="1"/>
  <c r="R3660" i="1"/>
  <c r="R87" i="1"/>
  <c r="R3078" i="1"/>
  <c r="R3703" i="1"/>
  <c r="R2297" i="1"/>
  <c r="R1604" i="1"/>
  <c r="R2288" i="1"/>
  <c r="R2489" i="1"/>
  <c r="R3580" i="1"/>
  <c r="R857" i="1"/>
  <c r="R3033" i="1"/>
  <c r="R3229" i="1"/>
  <c r="R3429" i="1"/>
  <c r="R3495" i="1"/>
  <c r="R3583" i="1"/>
  <c r="R3766" i="1"/>
  <c r="R3872" i="1"/>
  <c r="R2158" i="1"/>
  <c r="R982" i="1"/>
  <c r="R83" i="1"/>
  <c r="R678" i="1"/>
  <c r="R2634" i="1"/>
  <c r="R198" i="1"/>
  <c r="R1230" i="1"/>
  <c r="R3904" i="1"/>
  <c r="R610" i="1"/>
  <c r="R3773" i="1"/>
  <c r="R268" i="1"/>
  <c r="R1864" i="1"/>
  <c r="R1900" i="1"/>
  <c r="R1134" i="1"/>
  <c r="R3182" i="1"/>
  <c r="R825" i="1"/>
  <c r="R2627" i="1"/>
  <c r="R1107" i="1"/>
  <c r="R417" i="1"/>
  <c r="R1985" i="1"/>
  <c r="R1783" i="1"/>
  <c r="R556" i="1"/>
  <c r="R2525" i="1"/>
  <c r="R1697" i="1"/>
  <c r="R2780" i="1"/>
  <c r="R952" i="1"/>
  <c r="R3835" i="1"/>
  <c r="R1905" i="1"/>
  <c r="R1719" i="1"/>
  <c r="R3524" i="1"/>
  <c r="R830" i="1"/>
  <c r="R2284" i="1"/>
  <c r="R717" i="1"/>
  <c r="R128" i="1"/>
  <c r="R3925" i="1"/>
  <c r="R3671" i="1"/>
  <c r="R934" i="1"/>
  <c r="R1677" i="1"/>
  <c r="R2996" i="1"/>
  <c r="R789" i="1"/>
  <c r="R105" i="1"/>
  <c r="R559" i="1"/>
  <c r="R1035" i="1"/>
  <c r="R3451" i="1"/>
  <c r="R2471" i="1"/>
  <c r="R4026" i="1"/>
  <c r="R2560" i="1"/>
  <c r="R2104" i="1"/>
  <c r="R2836" i="1"/>
  <c r="R80" i="1"/>
  <c r="R879" i="1"/>
  <c r="R1886" i="1"/>
  <c r="R2120" i="1"/>
  <c r="R2408" i="1"/>
  <c r="R848" i="1"/>
  <c r="R1355" i="1"/>
  <c r="R2879" i="1"/>
  <c r="R2661" i="1"/>
  <c r="R1325" i="1"/>
  <c r="R530" i="1"/>
  <c r="R1743" i="1"/>
  <c r="R2802" i="1"/>
  <c r="R3764" i="1"/>
  <c r="R3753" i="1"/>
  <c r="R2958" i="1"/>
  <c r="R1656" i="1"/>
  <c r="R2783" i="1"/>
  <c r="R3937" i="1"/>
  <c r="R3234" i="1"/>
  <c r="R694" i="1"/>
  <c r="R3863" i="1"/>
  <c r="R1706" i="1"/>
  <c r="R1853" i="1"/>
  <c r="R207" i="1"/>
  <c r="R3151" i="1"/>
  <c r="R177" i="1"/>
  <c r="R3077" i="1"/>
  <c r="R3705" i="1"/>
  <c r="R143" i="1"/>
  <c r="R3028" i="1"/>
  <c r="R878" i="1"/>
  <c r="R2479" i="1"/>
  <c r="R412" i="1"/>
  <c r="R2938" i="1"/>
  <c r="R3533" i="1"/>
  <c r="R3637" i="1"/>
  <c r="R3492" i="1"/>
  <c r="R816" i="1"/>
  <c r="R2335" i="1"/>
  <c r="R3034" i="1"/>
  <c r="R1932" i="1"/>
  <c r="R2467" i="1"/>
  <c r="R3543" i="1"/>
  <c r="R3694" i="1"/>
  <c r="R3325" i="1"/>
  <c r="R3834" i="1"/>
  <c r="R2485" i="1"/>
  <c r="R465" i="1"/>
  <c r="R3228" i="1"/>
  <c r="R3615" i="1"/>
  <c r="R3718" i="1"/>
  <c r="R635" i="1"/>
  <c r="R3401" i="1"/>
  <c r="R3879" i="1"/>
  <c r="R21" i="1"/>
  <c r="R1888" i="1"/>
  <c r="R3593" i="1"/>
  <c r="R3859" i="1"/>
  <c r="R2437" i="1"/>
  <c r="R3167" i="1"/>
  <c r="R2964" i="1"/>
  <c r="R3539" i="1"/>
  <c r="R1870" i="1"/>
  <c r="R2589" i="1"/>
  <c r="R3460" i="1"/>
  <c r="R1610" i="1"/>
  <c r="R418" i="1"/>
  <c r="R869" i="1"/>
  <c r="R859" i="1"/>
  <c r="R1298" i="1"/>
  <c r="R1644" i="1"/>
  <c r="R1901" i="1"/>
  <c r="R2784" i="1"/>
  <c r="R3345" i="1"/>
  <c r="R3668" i="1"/>
  <c r="R2789" i="1"/>
  <c r="R3720" i="1"/>
  <c r="R2469" i="1"/>
  <c r="R3106" i="1"/>
  <c r="R3598" i="1"/>
  <c r="R3094" i="1"/>
  <c r="R1626" i="1"/>
  <c r="R1682" i="1"/>
  <c r="R3567" i="1"/>
  <c r="R1091" i="1"/>
  <c r="R2600" i="1"/>
  <c r="R3331" i="1"/>
  <c r="R2236" i="1"/>
  <c r="R943" i="1"/>
  <c r="R3846" i="1"/>
  <c r="R1162" i="1"/>
  <c r="R2806" i="1"/>
  <c r="R3786" i="1"/>
  <c r="R1776" i="1"/>
  <c r="R1760" i="1"/>
  <c r="R1896" i="1"/>
  <c r="R2706" i="1"/>
  <c r="R2785" i="1"/>
  <c r="R3199" i="1"/>
  <c r="R4058" i="1"/>
  <c r="R3534" i="1"/>
  <c r="R2207" i="1"/>
  <c r="R1310" i="1"/>
  <c r="R1328" i="1"/>
  <c r="R1622" i="1"/>
  <c r="R2208" i="1"/>
  <c r="R3621" i="1"/>
  <c r="R2407" i="1"/>
  <c r="R2893" i="1"/>
  <c r="R3548" i="1"/>
  <c r="R1939" i="1"/>
  <c r="R3437" i="1"/>
  <c r="R3683" i="1"/>
  <c r="R3319" i="1"/>
  <c r="R3393" i="1"/>
  <c r="R1942" i="1"/>
  <c r="R3570" i="1"/>
  <c r="R680" i="1"/>
  <c r="R95" i="1"/>
  <c r="R3368" i="1"/>
  <c r="R3936" i="1"/>
  <c r="R2361" i="1"/>
  <c r="R3600" i="1"/>
  <c r="R2539" i="1"/>
  <c r="R2680" i="1"/>
  <c r="R3771" i="1"/>
  <c r="R3844" i="1"/>
  <c r="R2953" i="1"/>
  <c r="R1364" i="1"/>
  <c r="R3364" i="1"/>
  <c r="R3569" i="1"/>
  <c r="R3711" i="1"/>
  <c r="R1266" i="1"/>
  <c r="R3448" i="1"/>
  <c r="R1771" i="1"/>
  <c r="R1665" i="1"/>
  <c r="R3009" i="1"/>
  <c r="R3449" i="1"/>
  <c r="R3473" i="1"/>
  <c r="R2949" i="1"/>
  <c r="R2258" i="1"/>
  <c r="R3309" i="1"/>
  <c r="R2559" i="1"/>
  <c r="R3039" i="1"/>
  <c r="R783" i="1"/>
  <c r="R4002" i="1"/>
  <c r="R3821" i="1"/>
  <c r="R3502" i="1"/>
  <c r="R1226" i="1"/>
  <c r="R3980" i="1"/>
  <c r="R2678" i="1"/>
  <c r="R2500" i="1"/>
  <c r="R648" i="1"/>
  <c r="R3410" i="1"/>
  <c r="R2301" i="1"/>
  <c r="R1640" i="1"/>
  <c r="R1713" i="1"/>
  <c r="R1835" i="1"/>
  <c r="R2758" i="1"/>
  <c r="R1885" i="1"/>
  <c r="R3370" i="1"/>
  <c r="R3686" i="1"/>
  <c r="R312" i="1"/>
  <c r="R782" i="1"/>
  <c r="R813" i="1"/>
  <c r="R871" i="1"/>
  <c r="R3128" i="1"/>
  <c r="R2106" i="1"/>
  <c r="R1208" i="1"/>
  <c r="R3374" i="1"/>
  <c r="R3561" i="1"/>
  <c r="R3670" i="1"/>
  <c r="R2472" i="1"/>
  <c r="R1833" i="1"/>
  <c r="R3678" i="1"/>
  <c r="R1087" i="1"/>
  <c r="R1672" i="1"/>
  <c r="R2389" i="1"/>
  <c r="R786" i="1"/>
  <c r="R3582" i="1"/>
  <c r="R3800" i="1"/>
  <c r="R1039" i="1"/>
  <c r="R1170" i="1"/>
  <c r="R1592" i="1"/>
  <c r="R3551" i="1"/>
  <c r="R2210" i="1"/>
  <c r="R1615" i="1"/>
  <c r="R2221" i="1"/>
  <c r="R1213" i="1"/>
  <c r="R3601" i="1"/>
  <c r="R3908" i="1"/>
  <c r="R2299" i="1"/>
  <c r="R3040" i="1"/>
  <c r="R3566" i="1"/>
  <c r="R1882" i="1"/>
  <c r="R1662" i="1"/>
  <c r="R2995" i="1"/>
  <c r="R2770" i="1"/>
  <c r="R1840" i="1"/>
  <c r="R1613" i="1"/>
  <c r="R1862" i="1"/>
  <c r="R2290" i="1"/>
  <c r="R2484" i="1"/>
  <c r="R2671" i="1"/>
  <c r="R3624" i="1"/>
  <c r="R3817" i="1"/>
  <c r="R392" i="1"/>
  <c r="R1847" i="1"/>
  <c r="R2174" i="1"/>
  <c r="R2511" i="1"/>
  <c r="R2823" i="1"/>
  <c r="R2930" i="1"/>
  <c r="R2990" i="1"/>
  <c r="R3187" i="1"/>
  <c r="R3506" i="1"/>
  <c r="R3514" i="1"/>
  <c r="R3810" i="1"/>
  <c r="R3946" i="1"/>
  <c r="R1796" i="1"/>
  <c r="R1780" i="1"/>
  <c r="R1340" i="1"/>
  <c r="R2636" i="1"/>
  <c r="R1842" i="1"/>
  <c r="R3882" i="1"/>
  <c r="R1169" i="1"/>
  <c r="R707" i="1"/>
  <c r="R2980" i="1"/>
  <c r="R2629" i="1"/>
  <c r="R3422" i="1"/>
  <c r="R4084" i="1"/>
  <c r="R3462" i="1"/>
  <c r="R2517" i="1"/>
  <c r="R2630" i="1"/>
  <c r="R3639" i="1"/>
  <c r="R2798" i="1"/>
  <c r="R2295" i="1"/>
  <c r="R3397" i="1"/>
  <c r="R1396" i="1"/>
  <c r="R814" i="1"/>
  <c r="R1154" i="1"/>
  <c r="R3095" i="1"/>
  <c r="R979" i="1"/>
  <c r="R3916" i="1"/>
  <c r="R1788" i="1"/>
  <c r="R3512" i="1"/>
  <c r="R666" i="1"/>
  <c r="R787" i="1"/>
  <c r="R75" i="1"/>
  <c r="R3838" i="1"/>
  <c r="R2193" i="1"/>
  <c r="R1492" i="1"/>
  <c r="R1773" i="1"/>
  <c r="R677" i="1"/>
  <c r="R2561" i="1"/>
  <c r="R3369" i="1"/>
  <c r="R1176" i="1"/>
  <c r="R1465" i="1"/>
  <c r="R1764" i="1"/>
  <c r="R2654" i="1"/>
  <c r="R960" i="1"/>
  <c r="R3802" i="1"/>
  <c r="R4057" i="1"/>
  <c r="R3619" i="1"/>
  <c r="R966" i="1"/>
  <c r="R1321" i="1"/>
  <c r="R1388" i="1"/>
  <c r="R3666" i="1"/>
  <c r="R4004" i="1"/>
  <c r="R3446" i="1"/>
  <c r="R1814" i="1"/>
  <c r="R475" i="1"/>
  <c r="R958" i="1"/>
  <c r="R2217" i="1"/>
  <c r="R1774" i="1"/>
  <c r="R1730" i="1"/>
  <c r="R2127" i="1"/>
  <c r="R3853" i="1"/>
  <c r="R600" i="1"/>
  <c r="R1071" i="1"/>
  <c r="R1739" i="1"/>
  <c r="R2085" i="1"/>
  <c r="R2839" i="1"/>
  <c r="R4000" i="1"/>
  <c r="R3285" i="1"/>
  <c r="R705" i="1"/>
  <c r="R2746" i="1"/>
  <c r="R2639" i="1"/>
  <c r="R3053" i="1"/>
  <c r="R3813" i="1"/>
  <c r="R758" i="1"/>
  <c r="R460" i="1"/>
  <c r="R3646" i="1"/>
  <c r="R2102" i="1"/>
  <c r="R1855" i="1"/>
  <c r="R745" i="1"/>
  <c r="R3900" i="1"/>
  <c r="R2224" i="1"/>
  <c r="R1825" i="1"/>
  <c r="R2302" i="1"/>
  <c r="R3329" i="1"/>
  <c r="R1439" i="1"/>
  <c r="R1949" i="1"/>
  <c r="R1435" i="1"/>
  <c r="R3741" i="1"/>
  <c r="R2454" i="1"/>
  <c r="R2748" i="1"/>
  <c r="R27" i="1"/>
  <c r="R189" i="1"/>
  <c r="R1417" i="1"/>
  <c r="R2686" i="1"/>
  <c r="R3610" i="1"/>
  <c r="R4097" i="1"/>
  <c r="R2488" i="1"/>
  <c r="R3093" i="1"/>
  <c r="R2933" i="1"/>
  <c r="R3098" i="1"/>
  <c r="R2891" i="1"/>
  <c r="R3493" i="1"/>
  <c r="R2387" i="1"/>
  <c r="R2558" i="1"/>
  <c r="R3396" i="1"/>
  <c r="R2819" i="1"/>
  <c r="R3579" i="1"/>
  <c r="R3651" i="1"/>
  <c r="R4059" i="1"/>
  <c r="R3554" i="1"/>
  <c r="R448" i="1"/>
  <c r="R1361" i="1"/>
  <c r="R70" i="1"/>
  <c r="R1685" i="1"/>
  <c r="R2826" i="1"/>
  <c r="R3452" i="1"/>
  <c r="R2874" i="1"/>
  <c r="R1625" i="1"/>
  <c r="R2211" i="1"/>
  <c r="R3654" i="1"/>
  <c r="R887" i="1"/>
  <c r="R2494" i="1"/>
  <c r="R4088" i="1"/>
  <c r="R205" i="1"/>
  <c r="R3049" i="1"/>
  <c r="R4076" i="1"/>
  <c r="R1110" i="1"/>
  <c r="R2744" i="1"/>
  <c r="R876" i="1"/>
  <c r="R2797" i="1"/>
  <c r="R2865" i="1"/>
  <c r="R1391" i="1"/>
  <c r="R997" i="1"/>
  <c r="R2544" i="1"/>
  <c r="R183" i="1"/>
  <c r="R3025" i="1"/>
  <c r="R3297" i="1"/>
  <c r="R3541" i="1"/>
  <c r="R718" i="1"/>
  <c r="R2957" i="1"/>
  <c r="R3828" i="1"/>
  <c r="R3847" i="1"/>
  <c r="R3667" i="1"/>
  <c r="R3757" i="1"/>
  <c r="R964" i="1"/>
  <c r="R3296" i="1"/>
  <c r="R3456" i="1"/>
  <c r="R1502" i="1"/>
  <c r="R665" i="1"/>
  <c r="R784" i="1"/>
  <c r="R3463" i="1"/>
  <c r="R633" i="1"/>
  <c r="R411" i="1"/>
  <c r="R670" i="1"/>
  <c r="R1894" i="1"/>
  <c r="R2502" i="1"/>
  <c r="R1642" i="1"/>
  <c r="R1081" i="1"/>
  <c r="R1558" i="1"/>
  <c r="R430" i="1"/>
  <c r="R1192" i="1"/>
  <c r="R2922" i="1"/>
  <c r="R2369" i="1"/>
  <c r="R944" i="1"/>
  <c r="R2803" i="1"/>
  <c r="R3291" i="1"/>
  <c r="R3531" i="1"/>
  <c r="R3453" i="1"/>
  <c r="R4031" i="1"/>
  <c r="R2000" i="1"/>
  <c r="R1779" i="1"/>
  <c r="R3942" i="1"/>
  <c r="R1578" i="1"/>
  <c r="R1725" i="1"/>
  <c r="R4079" i="1"/>
  <c r="R3347" i="1"/>
  <c r="R3415" i="1"/>
  <c r="R3867" i="1"/>
  <c r="R3075" i="1"/>
  <c r="R3133" i="1"/>
  <c r="R881" i="1"/>
  <c r="R1041" i="1"/>
  <c r="R3902" i="1"/>
  <c r="R3857" i="1"/>
  <c r="R4106" i="1"/>
  <c r="R166" i="1"/>
  <c r="R509" i="1"/>
  <c r="R868" i="1"/>
  <c r="R2473" i="1"/>
  <c r="R3138" i="1"/>
  <c r="R1915" i="1"/>
  <c r="R72" i="1"/>
  <c r="R697" i="1"/>
  <c r="R3052" i="1"/>
  <c r="R1692" i="1"/>
  <c r="R2172" i="1"/>
  <c r="R3589" i="1"/>
  <c r="R117" i="1"/>
  <c r="R3461" i="1"/>
  <c r="R3535" i="1"/>
  <c r="R11" i="1"/>
  <c r="R2069" i="1"/>
  <c r="R2002" i="1"/>
  <c r="R4048" i="1"/>
  <c r="R4037" i="1"/>
  <c r="R1020" i="1"/>
  <c r="R1374" i="1"/>
  <c r="R1929" i="1"/>
  <c r="R4021" i="1"/>
  <c r="R3864" i="1"/>
  <c r="R3411" i="1"/>
  <c r="R2076" i="1"/>
  <c r="R2917" i="1"/>
  <c r="R1296" i="1"/>
  <c r="R2098" i="1"/>
  <c r="R3087" i="1"/>
  <c r="R3406" i="1"/>
  <c r="R2146" i="1"/>
  <c r="R2492" i="1"/>
  <c r="R3702" i="1"/>
  <c r="R1289" i="1"/>
  <c r="R2817" i="1"/>
  <c r="R2955" i="1"/>
  <c r="R388" i="1"/>
  <c r="R2144" i="1"/>
  <c r="R52" i="1"/>
  <c r="R106" i="1"/>
  <c r="R377" i="1"/>
  <c r="R1440" i="1"/>
  <c r="R2267" i="1"/>
  <c r="R759" i="1"/>
  <c r="R3523" i="1"/>
  <c r="R3380" i="1"/>
  <c r="R1808" i="1"/>
  <c r="R605" i="1"/>
  <c r="R696" i="1"/>
  <c r="R3065" i="1"/>
  <c r="R3195" i="1"/>
  <c r="R1402" i="1"/>
  <c r="R1129" i="1"/>
  <c r="R1177" i="1"/>
  <c r="R3609" i="1"/>
  <c r="R4077" i="1"/>
  <c r="R434" i="1"/>
  <c r="R2776" i="1"/>
  <c r="R3293" i="1"/>
  <c r="R3713" i="1"/>
  <c r="R3820" i="1"/>
  <c r="R4036" i="1"/>
  <c r="R3754" i="1"/>
  <c r="R76" i="1"/>
  <c r="R1661" i="1"/>
  <c r="R2914" i="1"/>
  <c r="R171" i="1"/>
  <c r="R1727" i="1"/>
  <c r="R2142" i="1"/>
  <c r="R1898" i="1"/>
  <c r="R3311" i="1"/>
  <c r="R2283" i="1"/>
  <c r="R687" i="1"/>
  <c r="R1809" i="1"/>
  <c r="R1393" i="1"/>
  <c r="R1614" i="1"/>
  <c r="R2754" i="1"/>
  <c r="R4046" i="1"/>
  <c r="R3516" i="1"/>
  <c r="R3935" i="1"/>
  <c r="R2457" i="1"/>
  <c r="R820" i="1"/>
  <c r="R858" i="1"/>
  <c r="R3183" i="1"/>
  <c r="R3890" i="1"/>
  <c r="R3852" i="1"/>
  <c r="R3135" i="1"/>
  <c r="R3321" i="1"/>
  <c r="R3323" i="1"/>
  <c r="R3833" i="1"/>
  <c r="R1148" i="1"/>
  <c r="R2583" i="1"/>
  <c r="R3527" i="1"/>
  <c r="R3565" i="1"/>
  <c r="R3893" i="1"/>
  <c r="R4" i="1"/>
  <c r="R3257" i="1"/>
  <c r="R3751" i="1"/>
  <c r="R3114" i="1"/>
  <c r="R831" i="1"/>
  <c r="R911" i="1"/>
  <c r="R1837" i="1"/>
  <c r="R3653" i="1"/>
  <c r="R3967" i="1"/>
  <c r="R1639" i="1"/>
  <c r="R2493" i="1"/>
  <c r="R1818" i="1"/>
  <c r="R1992" i="1"/>
  <c r="R1576" i="1"/>
  <c r="R3464" i="1"/>
  <c r="R4092" i="1"/>
  <c r="R3560" i="1"/>
  <c r="R541" i="1"/>
  <c r="R1322" i="1"/>
  <c r="R92" i="1"/>
  <c r="R3831" i="1"/>
  <c r="R86" i="1"/>
  <c r="R141" i="1"/>
  <c r="R1834" i="1"/>
  <c r="R4053" i="1"/>
  <c r="R2924" i="1"/>
  <c r="R3002" i="1"/>
  <c r="R3394" i="1"/>
  <c r="R3574" i="1"/>
  <c r="R3581" i="1"/>
  <c r="R3652" i="1"/>
  <c r="R3763" i="1"/>
  <c r="R3790" i="1"/>
  <c r="R3848" i="1"/>
  <c r="R2641" i="1"/>
  <c r="R2888" i="1"/>
  <c r="R3988" i="1"/>
  <c r="R1709" i="1"/>
  <c r="R1327" i="1"/>
  <c r="R2838" i="1"/>
  <c r="R3407" i="1"/>
  <c r="R706" i="1"/>
  <c r="R3648" i="1"/>
  <c r="R454" i="1"/>
  <c r="R950" i="1"/>
  <c r="R2137" i="1"/>
  <c r="R3086" i="1"/>
  <c r="R3564" i="1"/>
  <c r="R994" i="1"/>
  <c r="R4087" i="1"/>
  <c r="R2163" i="1"/>
  <c r="R2390" i="1"/>
  <c r="R78" i="1"/>
  <c r="R97" i="1"/>
  <c r="R2411" i="1"/>
  <c r="R2416" i="1"/>
  <c r="R3607" i="1"/>
  <c r="R2898" i="1"/>
  <c r="R3809" i="1"/>
  <c r="R3940" i="1"/>
  <c r="R4003" i="1"/>
  <c r="R3871" i="1"/>
  <c r="R3061" i="1"/>
  <c r="R3327" i="1"/>
  <c r="R3861" i="1"/>
  <c r="R1421" i="1"/>
  <c r="R1496" i="1"/>
  <c r="R2807" i="1"/>
  <c r="R3899" i="1"/>
  <c r="R4028" i="1"/>
  <c r="R164" i="1"/>
  <c r="R821" i="1"/>
  <c r="R2385" i="1"/>
  <c r="R1910" i="1"/>
  <c r="R424" i="1"/>
  <c r="R2450" i="1"/>
  <c r="R3118" i="1"/>
  <c r="R3695" i="1"/>
  <c r="R3822" i="1"/>
  <c r="R4071" i="1"/>
  <c r="R4017" i="1"/>
  <c r="R597" i="1"/>
  <c r="R3803" i="1"/>
  <c r="R99" i="1"/>
  <c r="R1104" i="1"/>
  <c r="R1126" i="1"/>
  <c r="R2219" i="1"/>
  <c r="R3906" i="1"/>
  <c r="R2203" i="1"/>
  <c r="R3721" i="1"/>
  <c r="R1429" i="1"/>
  <c r="R2856" i="1"/>
  <c r="R2319" i="1"/>
  <c r="R433" i="1"/>
  <c r="R2909" i="1"/>
  <c r="R975" i="1"/>
  <c r="R24" i="1"/>
  <c r="R1085" i="1"/>
  <c r="R3894" i="1"/>
  <c r="R3706" i="1"/>
  <c r="R1331" i="1"/>
  <c r="R2152" i="1"/>
  <c r="R137" i="1"/>
  <c r="R702" i="1"/>
  <c r="R1432" i="1"/>
  <c r="R3801" i="1"/>
  <c r="R182" i="1"/>
  <c r="R236" i="1"/>
  <c r="R2481" i="1"/>
  <c r="R510" i="1"/>
  <c r="R781" i="1"/>
  <c r="R3496" i="1"/>
  <c r="R2911" i="1"/>
  <c r="R4098" i="1"/>
  <c r="R3931" i="1"/>
  <c r="R452" i="1"/>
  <c r="R2545" i="1"/>
  <c r="R3455" i="1"/>
  <c r="R4066" i="1"/>
  <c r="R1983" i="1"/>
  <c r="R3727" i="1"/>
  <c r="R203" i="1"/>
  <c r="R1811" i="1"/>
  <c r="R2755" i="1"/>
  <c r="R965" i="1"/>
  <c r="R374" i="1"/>
  <c r="R3082" i="1"/>
  <c r="R917" i="1"/>
  <c r="R1347" i="1"/>
  <c r="R3132" i="1"/>
  <c r="R3472" i="1"/>
  <c r="R3013" i="1"/>
  <c r="R3542" i="1"/>
  <c r="R1602" i="1"/>
  <c r="R4023" i="1"/>
  <c r="R1872" i="1"/>
  <c r="R222" i="1"/>
  <c r="R1490" i="1"/>
  <c r="R1687" i="1"/>
  <c r="R155" i="1"/>
  <c r="R2652" i="1"/>
  <c r="R4015" i="1"/>
  <c r="R3688" i="1"/>
  <c r="R2640" i="1"/>
  <c r="R776" i="1"/>
  <c r="R3789" i="1"/>
  <c r="R631" i="1"/>
  <c r="R1569" i="1"/>
  <c r="R3425" i="1"/>
  <c r="R2876" i="1"/>
  <c r="R575" i="1"/>
  <c r="R191" i="1"/>
  <c r="R932" i="1"/>
  <c r="R624" i="1"/>
  <c r="R3477" i="1"/>
  <c r="R147" i="1"/>
  <c r="R506" i="1"/>
  <c r="R1778" i="1"/>
  <c r="R2417" i="1"/>
  <c r="R3062" i="1"/>
  <c r="R3072" i="1"/>
  <c r="R925" i="1"/>
  <c r="R926" i="1"/>
  <c r="R2378" i="1"/>
  <c r="R170" i="1"/>
  <c r="R172" i="1"/>
  <c r="R873" i="1"/>
  <c r="R1156" i="1"/>
  <c r="R1414" i="1"/>
  <c r="R3837" i="1"/>
  <c r="R3976" i="1"/>
  <c r="R2218" i="1"/>
  <c r="R4044" i="1"/>
  <c r="R3478" i="1"/>
  <c r="R4105" i="1"/>
  <c r="R829" i="1"/>
  <c r="R2124" i="1"/>
  <c r="R2426" i="1"/>
  <c r="R2742" i="1"/>
  <c r="R719" i="1"/>
  <c r="R884" i="1"/>
  <c r="R423" i="1"/>
  <c r="R590" i="1"/>
  <c r="R1851" i="1"/>
  <c r="R1925" i="1"/>
  <c r="R2903" i="1"/>
  <c r="R622" i="1"/>
  <c r="R850" i="1"/>
  <c r="R855" i="1"/>
  <c r="R1824" i="1"/>
  <c r="R2114" i="1"/>
  <c r="R2345" i="1"/>
  <c r="R4103" i="1"/>
  <c r="R2925" i="1"/>
  <c r="R3103" i="1"/>
  <c r="R3117" i="1"/>
  <c r="R2902" i="1"/>
  <c r="R685" i="1"/>
  <c r="R967" i="1"/>
  <c r="R3901" i="1"/>
  <c r="R1194" i="1"/>
  <c r="R945" i="1"/>
  <c r="R1548" i="1"/>
  <c r="R3294" i="1"/>
  <c r="R948" i="1"/>
  <c r="R3896" i="1"/>
  <c r="R4062" i="1"/>
  <c r="R2123" i="1"/>
  <c r="R2503" i="1"/>
  <c r="R901" i="1"/>
  <c r="R976" i="1"/>
  <c r="R1597" i="1"/>
  <c r="R1695" i="1"/>
  <c r="R2959" i="1"/>
  <c r="R3399" i="1"/>
  <c r="R200" i="1"/>
  <c r="R3101" i="1"/>
  <c r="R2581" i="1"/>
  <c r="R3373" i="1"/>
  <c r="R2682" i="1"/>
  <c r="R951" i="1"/>
  <c r="R4054" i="1"/>
  <c r="R3207" i="1"/>
  <c r="R2822" i="1"/>
  <c r="R4083" i="1"/>
  <c r="R1138" i="1"/>
  <c r="R2350" i="1"/>
  <c r="R3740" i="1"/>
  <c r="R3826" i="1"/>
  <c r="R1047" i="1"/>
  <c r="R4101" i="1"/>
  <c r="R4033" i="1"/>
  <c r="R199" i="1"/>
  <c r="R623" i="1"/>
  <c r="R96" i="1"/>
  <c r="R693" i="1"/>
  <c r="R893" i="1"/>
  <c r="R1920" i="1"/>
  <c r="R2757" i="1"/>
  <c r="R3983" i="1"/>
  <c r="R3970" i="1"/>
  <c r="R577" i="1"/>
  <c r="R3143" i="1"/>
  <c r="R1112" i="1"/>
  <c r="R1152" i="1"/>
  <c r="R4070" i="1"/>
  <c r="R3547" i="1"/>
  <c r="R3973" i="1"/>
  <c r="R193" i="1"/>
  <c r="R228" i="1"/>
  <c r="R241" i="1"/>
  <c r="R508" i="1"/>
  <c r="R594" i="1"/>
  <c r="R1010" i="1"/>
  <c r="R1042" i="1"/>
  <c r="R2573" i="1"/>
  <c r="R3205" i="1"/>
  <c r="R3338" i="1"/>
  <c r="R3444" i="1"/>
  <c r="R3662" i="1"/>
  <c r="R4027" i="1"/>
  <c r="R4061" i="1"/>
  <c r="R570" i="1"/>
  <c r="R1105" i="1"/>
  <c r="R1242" i="1"/>
  <c r="R1406" i="1"/>
  <c r="R3672" i="1"/>
  <c r="R1017" i="1"/>
  <c r="R2870" i="1"/>
  <c r="R1921" i="1"/>
  <c r="R2001" i="1"/>
  <c r="R2131" i="1"/>
  <c r="R763" i="1"/>
  <c r="R1008" i="1"/>
  <c r="R2760" i="1"/>
  <c r="R3665" i="1"/>
  <c r="R959" i="1"/>
  <c r="R2590" i="1"/>
  <c r="R504" i="1"/>
  <c r="R3538" i="1"/>
  <c r="R973" i="1"/>
  <c r="R1722" i="1"/>
  <c r="R2145" i="1"/>
  <c r="R3136" i="1"/>
  <c r="R3832" i="1"/>
  <c r="R2899" i="1"/>
  <c r="R592" i="1"/>
  <c r="R1575" i="1"/>
  <c r="R1012" i="1"/>
  <c r="R1701" i="1"/>
  <c r="R3640" i="1"/>
  <c r="R4090" i="1"/>
  <c r="R491" i="1"/>
  <c r="R502" i="1"/>
  <c r="R2915" i="1"/>
  <c r="R3862" i="1"/>
  <c r="R993" i="1"/>
  <c r="R1050" i="1"/>
  <c r="R1874" i="1"/>
  <c r="R3892" i="1"/>
  <c r="R3868" i="1"/>
  <c r="R1237" i="1"/>
  <c r="R2516" i="1"/>
  <c r="R85" i="1"/>
  <c r="R519" i="1"/>
  <c r="R675" i="1"/>
  <c r="R888" i="1"/>
  <c r="R1580" i="1"/>
  <c r="R1596" i="1"/>
  <c r="R2868" i="1"/>
  <c r="R426" i="1"/>
  <c r="R2405" i="1"/>
  <c r="R4005" i="1"/>
  <c r="R2403" i="1"/>
  <c r="R3590" i="1"/>
  <c r="R3748" i="1"/>
  <c r="R181" i="1"/>
  <c r="R558" i="1"/>
  <c r="R895" i="1"/>
  <c r="R1365" i="1"/>
  <c r="R1423" i="1"/>
  <c r="R3069" i="1"/>
  <c r="R3417" i="1"/>
  <c r="R2908" i="1"/>
  <c r="R715" i="1"/>
  <c r="R907" i="1"/>
  <c r="R920" i="1"/>
  <c r="R897" i="1"/>
  <c r="R3431" i="1"/>
  <c r="R3913" i="1"/>
  <c r="R721" i="1"/>
  <c r="R129" i="1"/>
  <c r="R1064" i="1"/>
  <c r="R3998" i="1"/>
  <c r="R1157" i="1"/>
  <c r="R1770" i="1"/>
  <c r="R1145" i="1"/>
  <c r="R4068" i="1"/>
  <c r="R3949" i="1"/>
  <c r="R179" i="1"/>
  <c r="R1441" i="1"/>
  <c r="R2169" i="1"/>
  <c r="R2374" i="1"/>
  <c r="R3510" i="1"/>
  <c r="R1118" i="1"/>
  <c r="R1240" i="1"/>
  <c r="R769" i="1"/>
  <c r="R4089" i="1"/>
  <c r="R581" i="1"/>
  <c r="R3070" i="1"/>
  <c r="R3907" i="1"/>
  <c r="R777" i="1"/>
  <c r="R864" i="1"/>
  <c r="R1551" i="1"/>
  <c r="R3962" i="1"/>
  <c r="R3984" i="1"/>
  <c r="R1108" i="1"/>
  <c r="R2883" i="1"/>
  <c r="R3137" i="1"/>
  <c r="R905" i="1"/>
  <c r="R927" i="1"/>
  <c r="R664" i="1"/>
  <c r="R1763" i="1"/>
  <c r="R425" i="1"/>
  <c r="R2171" i="1"/>
  <c r="R3955" i="1"/>
  <c r="R125" i="1"/>
  <c r="R906" i="1"/>
  <c r="R1159" i="1"/>
  <c r="R2413" i="1"/>
  <c r="R3193" i="1"/>
  <c r="R3989" i="1"/>
  <c r="R513" i="1"/>
  <c r="R1487" i="1"/>
  <c r="R1718" i="1"/>
  <c r="R2777" i="1"/>
  <c r="R4016" i="1"/>
  <c r="R486" i="1"/>
  <c r="R4102" i="1"/>
  <c r="R1458" i="1"/>
  <c r="R2571" i="1"/>
  <c r="R2918" i="1"/>
  <c r="R572" i="1"/>
  <c r="R474" i="1"/>
  <c r="R3071" i="1"/>
  <c r="R153" i="1"/>
  <c r="R603" i="1"/>
  <c r="R1993" i="1"/>
  <c r="R2749" i="1"/>
  <c r="R467" i="1"/>
  <c r="R2854" i="1"/>
  <c r="R3869" i="1"/>
  <c r="R3960" i="1"/>
  <c r="R3952" i="1"/>
  <c r="R3922" i="1"/>
  <c r="R4065" i="1"/>
  <c r="R428" i="1"/>
  <c r="R1227" i="1"/>
  <c r="R2681" i="1"/>
  <c r="R607" i="1"/>
  <c r="R933" i="1"/>
  <c r="R3734" i="1"/>
  <c r="R224" i="1"/>
  <c r="R1069" i="1"/>
  <c r="R4067" i="1"/>
  <c r="R3190" i="1"/>
  <c r="R4020" i="1"/>
  <c r="R2923" i="1"/>
  <c r="R2140" i="1"/>
  <c r="R3122" i="1"/>
  <c r="R955" i="1"/>
  <c r="R3090" i="1"/>
  <c r="R3897" i="1"/>
  <c r="R436" i="1"/>
  <c r="R892" i="1"/>
  <c r="R1140" i="1"/>
  <c r="R1574" i="1"/>
  <c r="R1868" i="1"/>
  <c r="R3089" i="1"/>
  <c r="R3961" i="1"/>
  <c r="R3731" i="1"/>
  <c r="R2651" i="1"/>
  <c r="R2825" i="1"/>
  <c r="R555" i="1"/>
  <c r="R912" i="1"/>
  <c r="R935" i="1"/>
  <c r="R2325" i="1"/>
  <c r="R2364" i="1"/>
  <c r="R2569" i="1"/>
  <c r="R2978" i="1"/>
  <c r="R3920" i="1"/>
  <c r="R2153" i="1"/>
  <c r="R3972" i="1"/>
  <c r="R1235" i="1"/>
  <c r="R3124" i="1"/>
  <c r="R3791" i="1"/>
  <c r="R148" i="1"/>
  <c r="R595" i="1"/>
  <c r="R2126" i="1"/>
  <c r="R2157" i="1"/>
  <c r="R505" i="1"/>
  <c r="R882" i="1"/>
  <c r="R234" i="1"/>
  <c r="R1737" i="1"/>
  <c r="R2751" i="1"/>
  <c r="R3200" i="1"/>
  <c r="R3981" i="1"/>
  <c r="R2897" i="1"/>
  <c r="R4055" i="1"/>
  <c r="R1120" i="1"/>
  <c r="R2328" i="1"/>
  <c r="R2353" i="1"/>
  <c r="R1793" i="1"/>
  <c r="R573" i="1"/>
  <c r="R970" i="1"/>
  <c r="R986" i="1"/>
  <c r="R1324" i="1"/>
  <c r="R1382" i="1"/>
  <c r="R2650" i="1"/>
  <c r="R714" i="1"/>
  <c r="R1407" i="1"/>
  <c r="R1483" i="1"/>
  <c r="R2761" i="1"/>
  <c r="R3079" i="1"/>
  <c r="R3735" i="1"/>
  <c r="R2136" i="1"/>
  <c r="R1918" i="1"/>
  <c r="R3194" i="1"/>
  <c r="R642" i="1"/>
  <c r="R863" i="1"/>
  <c r="R1552" i="1"/>
  <c r="R3912" i="1"/>
  <c r="R220" i="1"/>
  <c r="R602" i="1"/>
  <c r="R921" i="1"/>
  <c r="R1102" i="1"/>
  <c r="R1147" i="1"/>
  <c r="R1172" i="1"/>
  <c r="R1185" i="1"/>
  <c r="R1344" i="1"/>
  <c r="R1415" i="1"/>
  <c r="R1425" i="1"/>
  <c r="R1493" i="1"/>
  <c r="R1559" i="1"/>
  <c r="R1567" i="1"/>
  <c r="R2370" i="1"/>
  <c r="R2567" i="1"/>
  <c r="R2768" i="1"/>
  <c r="R2946" i="1"/>
  <c r="R3578" i="1"/>
  <c r="R3634" i="1"/>
  <c r="R4022" i="1"/>
  <c r="R4009" i="1"/>
  <c r="R3979" i="1"/>
  <c r="R3854" i="1"/>
  <c r="R3732" i="1"/>
  <c r="R2852" i="1"/>
  <c r="R3142" i="1"/>
  <c r="R663" i="1"/>
  <c r="R4104" i="1"/>
  <c r="R3986" i="1"/>
  <c r="R2890" i="1"/>
  <c r="R1562" i="1"/>
  <c r="R2847" i="1"/>
  <c r="R1584" i="1"/>
  <c r="R151" i="1"/>
  <c r="R2660" i="1"/>
  <c r="R629" i="1"/>
  <c r="R720" i="1"/>
  <c r="R865" i="1"/>
  <c r="R904" i="1"/>
  <c r="R2601" i="1"/>
  <c r="R2765" i="1"/>
  <c r="R3921" i="1"/>
  <c r="R2504" i="1"/>
  <c r="R4112" i="1"/>
  <c r="R1565" i="1"/>
  <c r="R1711" i="1"/>
  <c r="R1909" i="1"/>
  <c r="R2132" i="1"/>
  <c r="R2162" i="1"/>
  <c r="R2324" i="1"/>
  <c r="R2599" i="1"/>
  <c r="R1119" i="1"/>
  <c r="R450" i="1"/>
  <c r="R456" i="1"/>
  <c r="R2372" i="1"/>
  <c r="R157" i="1"/>
  <c r="R1067" i="1"/>
  <c r="R576" i="1"/>
  <c r="R1573" i="1"/>
  <c r="R2327" i="1"/>
  <c r="R2863" i="1"/>
  <c r="R2904" i="1"/>
  <c r="R1997" i="1"/>
  <c r="R1438" i="1"/>
  <c r="R468" i="1"/>
  <c r="R1790" i="1"/>
  <c r="R1013" i="1"/>
  <c r="R1151" i="1"/>
  <c r="R1449" i="1"/>
  <c r="R1598" i="1"/>
  <c r="R1720" i="1"/>
  <c r="R2384" i="1"/>
  <c r="R2512" i="1"/>
  <c r="R2564" i="1"/>
  <c r="R2796" i="1"/>
  <c r="R2906" i="1"/>
  <c r="R3054" i="1"/>
  <c r="R4011" i="1"/>
  <c r="R2690" i="1"/>
  <c r="R1150" i="1"/>
  <c r="R890" i="1"/>
  <c r="R1410" i="1"/>
  <c r="R2697" i="1"/>
  <c r="R3080" i="1"/>
  <c r="R127" i="1"/>
  <c r="R545" i="1"/>
  <c r="R900" i="1"/>
  <c r="R1072" i="1"/>
  <c r="R2702" i="1"/>
  <c r="R4108" i="1"/>
  <c r="R3677" i="1"/>
  <c r="R3997" i="1"/>
  <c r="R4018" i="1"/>
  <c r="R1801" i="1"/>
  <c r="R3992" i="1"/>
  <c r="R551" i="1"/>
  <c r="R565" i="1"/>
  <c r="R1563" i="1"/>
  <c r="R874" i="1"/>
  <c r="R880" i="1"/>
  <c r="R998" i="1"/>
  <c r="R999" i="1"/>
  <c r="R2521" i="1"/>
  <c r="R3842" i="1"/>
  <c r="R3954" i="1"/>
  <c r="R734" i="1"/>
  <c r="R2880" i="1"/>
  <c r="R872" i="1"/>
  <c r="R458" i="1"/>
  <c r="R593" i="1"/>
  <c r="R711" i="1"/>
  <c r="R3945" i="1"/>
  <c r="R232" i="1"/>
  <c r="R619" i="1"/>
  <c r="R1550" i="1"/>
  <c r="R1916" i="1"/>
  <c r="R3975" i="1"/>
  <c r="R4010" i="1"/>
  <c r="R4095" i="1"/>
  <c r="R2572" i="1"/>
  <c r="R2848" i="1"/>
  <c r="R1500" i="1"/>
  <c r="R588" i="1"/>
  <c r="R1084" i="1"/>
  <c r="R3085" i="1"/>
  <c r="R563" i="1"/>
  <c r="R1419" i="1"/>
  <c r="R1579" i="1"/>
  <c r="R2357" i="1"/>
  <c r="R2382" i="1"/>
  <c r="R2683" i="1"/>
  <c r="R4100" i="1"/>
  <c r="R3642" i="1"/>
  <c r="R684" i="1"/>
  <c r="R1117" i="1"/>
  <c r="R2750" i="1"/>
  <c r="R2781" i="1"/>
  <c r="R507" i="1"/>
  <c r="R548" i="1"/>
  <c r="R2404" i="1"/>
  <c r="R186" i="1"/>
  <c r="R472" i="1"/>
  <c r="R1074" i="1"/>
  <c r="R1705" i="1"/>
  <c r="R1877" i="1"/>
  <c r="R1987" i="1"/>
  <c r="R2582" i="1"/>
  <c r="R2656" i="1"/>
  <c r="R4025" i="1"/>
  <c r="R192" i="1"/>
  <c r="R239" i="1"/>
  <c r="R446" i="1"/>
  <c r="R488" i="1"/>
  <c r="R516" i="1"/>
  <c r="R561" i="1"/>
  <c r="R774" i="1"/>
  <c r="R870" i="1"/>
  <c r="R937" i="1"/>
  <c r="R1062" i="1"/>
  <c r="R1137" i="1"/>
  <c r="R1155" i="1"/>
  <c r="R1485" i="1"/>
  <c r="R1561" i="1"/>
  <c r="R1715" i="1"/>
  <c r="R1906" i="1"/>
  <c r="R1991" i="1"/>
  <c r="R2125" i="1"/>
  <c r="R2154" i="1"/>
  <c r="R2375" i="1"/>
  <c r="R2395" i="1"/>
  <c r="R2440" i="1"/>
  <c r="R2570" i="1"/>
  <c r="R2587" i="1"/>
  <c r="R2594" i="1"/>
  <c r="R3088" i="1"/>
  <c r="R3097" i="1"/>
  <c r="R3139" i="1"/>
  <c r="R3796" i="1"/>
  <c r="R3966" i="1"/>
  <c r="R3927" i="1"/>
  <c r="R2862" i="1"/>
  <c r="R1488" i="1"/>
  <c r="R2138" i="1"/>
  <c r="R1099" i="1"/>
  <c r="R2872" i="1"/>
  <c r="R451" i="1"/>
  <c r="R457" i="1"/>
  <c r="R867" i="1"/>
  <c r="R875" i="1"/>
  <c r="R1070" i="1"/>
  <c r="R1077" i="1"/>
  <c r="R1080" i="1"/>
  <c r="R1111" i="1"/>
  <c r="R1430" i="1"/>
  <c r="R2438" i="1"/>
  <c r="R2766" i="1"/>
  <c r="R4093" i="1"/>
  <c r="R3144" i="1"/>
  <c r="R3898" i="1"/>
  <c r="R3964" i="1"/>
  <c r="R3895" i="1"/>
  <c r="R1095" i="1"/>
  <c r="R1184" i="1"/>
  <c r="R1907" i="1"/>
  <c r="R1103" i="1"/>
  <c r="R3108" i="1"/>
  <c r="R2849" i="1"/>
  <c r="R150" i="1"/>
  <c r="R156" i="1"/>
  <c r="R939" i="1"/>
  <c r="R941" i="1"/>
  <c r="R1234" i="1"/>
  <c r="R1791" i="1"/>
  <c r="R1795" i="1"/>
  <c r="R1813" i="1"/>
  <c r="R2695" i="1"/>
  <c r="R2866" i="1"/>
  <c r="R3055" i="1"/>
  <c r="R3873" i="1"/>
  <c r="R3746" i="1"/>
  <c r="R2348" i="1"/>
  <c r="R4038" i="1"/>
  <c r="R3994" i="1"/>
  <c r="R2882" i="1"/>
  <c r="R1875" i="1"/>
  <c r="R2649" i="1"/>
  <c r="R2685" i="1"/>
  <c r="R2763" i="1"/>
  <c r="R552" i="1"/>
  <c r="R1160" i="1"/>
  <c r="R1164" i="1"/>
  <c r="R1560" i="1"/>
  <c r="R1721" i="1"/>
  <c r="R1726" i="1"/>
  <c r="R2693" i="1"/>
  <c r="R2743" i="1"/>
  <c r="R2861" i="1"/>
  <c r="R3794" i="1"/>
  <c r="R3889" i="1"/>
  <c r="R2884" i="1"/>
  <c r="R1712" i="1"/>
  <c r="R2155" i="1"/>
  <c r="R2769" i="1"/>
  <c r="R775" i="1"/>
  <c r="R3856" i="1"/>
  <c r="R2869" i="1"/>
  <c r="R496" i="1"/>
  <c r="R601" i="1"/>
  <c r="R154" i="1"/>
  <c r="R499" i="1"/>
  <c r="R883" i="1"/>
  <c r="R914" i="1"/>
  <c r="R919" i="1"/>
  <c r="R1175" i="1"/>
  <c r="R1494" i="1"/>
  <c r="R1757" i="1"/>
  <c r="R2391" i="1"/>
  <c r="R2410" i="1"/>
  <c r="R2508" i="1"/>
  <c r="R2846" i="1"/>
  <c r="R3649" i="1"/>
  <c r="R1123" i="1"/>
  <c r="R2538" i="1"/>
  <c r="R4078" i="1"/>
  <c r="R3733" i="1"/>
  <c r="R1314" i="1"/>
  <c r="R1581" i="1"/>
  <c r="R2887" i="1"/>
  <c r="R2700" i="1"/>
  <c r="R455" i="1"/>
  <c r="R596" i="1"/>
  <c r="R992" i="1"/>
  <c r="R1424" i="1"/>
  <c r="R1876" i="1"/>
  <c r="R2161" i="1"/>
  <c r="R2436" i="1"/>
  <c r="R2593" i="1"/>
  <c r="R3110" i="1"/>
  <c r="R3126" i="1"/>
  <c r="R3991" i="1"/>
  <c r="R3742" i="1"/>
  <c r="R461" i="1"/>
  <c r="R462" i="1"/>
  <c r="R543" i="1"/>
  <c r="R940" i="1"/>
  <c r="R1093" i="1"/>
  <c r="R1101" i="1"/>
  <c r="R1173" i="1"/>
  <c r="R1231" i="1"/>
  <c r="R1821" i="1"/>
  <c r="R1990" i="1"/>
  <c r="R2130" i="1"/>
  <c r="R2133" i="1"/>
  <c r="R2356" i="1"/>
  <c r="R2393" i="1"/>
  <c r="R2415" i="1"/>
  <c r="R2694" i="1"/>
  <c r="R2764" i="1"/>
  <c r="R4052" i="1"/>
  <c r="R4039" i="1"/>
  <c r="R2951" i="1"/>
  <c r="R3096" i="1"/>
  <c r="R3203" i="1"/>
  <c r="R3749" i="1"/>
  <c r="R3987" i="1"/>
  <c r="R3883" i="1"/>
  <c r="R3959" i="1"/>
  <c r="R3929" i="1"/>
  <c r="R3911" i="1"/>
  <c r="R3910" i="1"/>
  <c r="R2886" i="1"/>
  <c r="R432" i="1"/>
  <c r="R2950" i="1"/>
  <c r="R4049" i="1"/>
  <c r="R3843" i="1"/>
  <c r="R1738" i="1"/>
  <c r="R3076" i="1"/>
  <c r="R779" i="1"/>
  <c r="R902" i="1"/>
  <c r="R1094" i="1"/>
  <c r="R1131" i="1"/>
  <c r="R2432" i="1"/>
  <c r="R4056" i="1"/>
  <c r="R3963" i="1"/>
  <c r="R4043" i="1"/>
  <c r="R2900" i="1"/>
  <c r="R215" i="1"/>
  <c r="R571" i="1"/>
  <c r="R599" i="1"/>
  <c r="R886" i="1"/>
  <c r="R1135" i="1"/>
  <c r="R1544" i="1"/>
  <c r="R1740" i="1"/>
  <c r="R4096" i="1"/>
  <c r="R4032" i="1"/>
  <c r="R3737" i="1"/>
  <c r="R3993" i="1"/>
  <c r="R2867" i="1"/>
  <c r="R2662" i="1"/>
  <c r="R4013" i="1"/>
  <c r="R640" i="1"/>
  <c r="R1688" i="1"/>
  <c r="R194" i="1"/>
  <c r="R1171" i="1"/>
  <c r="R2135" i="1"/>
  <c r="R2896" i="1"/>
  <c r="R676" i="1"/>
  <c r="R1055" i="1"/>
  <c r="R1088" i="1"/>
  <c r="R1408" i="1"/>
  <c r="R1409" i="1"/>
  <c r="R1437" i="1"/>
  <c r="R1456" i="1"/>
  <c r="R1585" i="1"/>
  <c r="R1812" i="1"/>
  <c r="R2349" i="1"/>
  <c r="R2643" i="1"/>
  <c r="R3644" i="1"/>
  <c r="R3943" i="1"/>
  <c r="R3928" i="1"/>
  <c r="R422" i="1"/>
  <c r="R580" i="1"/>
  <c r="R33" i="1"/>
  <c r="R3602" i="1"/>
  <c r="R562" i="1"/>
  <c r="R1083" i="1"/>
  <c r="R1904" i="1"/>
  <c r="R169" i="1"/>
  <c r="R514" i="1"/>
  <c r="R983" i="1"/>
  <c r="R1125" i="1"/>
  <c r="R1132" i="1"/>
  <c r="R1717" i="1"/>
  <c r="R3105" i="1"/>
  <c r="R3974" i="1"/>
  <c r="R3930" i="1"/>
  <c r="R3891" i="1"/>
  <c r="R122" i="1"/>
  <c r="R144" i="1"/>
  <c r="R161" i="1"/>
  <c r="R217" i="1"/>
  <c r="R445" i="1"/>
  <c r="R484" i="1"/>
  <c r="R511" i="1"/>
  <c r="R579" i="1"/>
  <c r="R586" i="1"/>
  <c r="R608" i="1"/>
  <c r="R632" i="1"/>
  <c r="R773" i="1"/>
  <c r="R849" i="1"/>
  <c r="R1044" i="1"/>
  <c r="R1075" i="1"/>
  <c r="R1116" i="1"/>
  <c r="R1128" i="1"/>
  <c r="R1178" i="1"/>
  <c r="R1545" i="1"/>
  <c r="R1566" i="1"/>
  <c r="R1703" i="1"/>
  <c r="R1865" i="1"/>
  <c r="R1869" i="1"/>
  <c r="R1913" i="1"/>
  <c r="R2128" i="1"/>
  <c r="R2215" i="1"/>
  <c r="R2376" i="1"/>
  <c r="R2398" i="1"/>
  <c r="R2442" i="1"/>
  <c r="R2687" i="1"/>
  <c r="R2759" i="1"/>
  <c r="R2779" i="1"/>
  <c r="R2843" i="1"/>
  <c r="R4064" i="1"/>
  <c r="R3067" i="1"/>
  <c r="R3112" i="1"/>
  <c r="R3123" i="1"/>
  <c r="R3131" i="1"/>
  <c r="R3134" i="1"/>
  <c r="R3738" i="1"/>
  <c r="R4006" i="1"/>
  <c r="R3797" i="1"/>
  <c r="R3860" i="1"/>
  <c r="R3870" i="1"/>
  <c r="R3880" i="1"/>
  <c r="R3919" i="1"/>
  <c r="R3845" i="1"/>
  <c r="R2920" i="1"/>
  <c r="R4086" i="1"/>
  <c r="R2873" i="1"/>
  <c r="R550" i="1"/>
  <c r="R159" i="1"/>
  <c r="R668" i="1"/>
  <c r="R1917" i="1"/>
  <c r="R2386" i="1"/>
  <c r="R2425" i="1"/>
  <c r="R1413" i="1"/>
  <c r="R4082" i="1"/>
  <c r="R3903" i="1"/>
  <c r="R427" i="1"/>
  <c r="R546" i="1"/>
  <c r="R598" i="1"/>
  <c r="R1046" i="1"/>
  <c r="R1420" i="1"/>
  <c r="R1543" i="1"/>
  <c r="R1881" i="1"/>
  <c r="R4040" i="1"/>
  <c r="R163" i="1"/>
  <c r="R442" i="1"/>
  <c r="R449" i="1"/>
  <c r="R611" i="1"/>
  <c r="R765" i="1"/>
  <c r="R1092" i="1"/>
  <c r="R1115" i="1"/>
  <c r="R1121" i="1"/>
  <c r="R1141" i="1"/>
  <c r="R1180" i="1"/>
  <c r="R1244" i="1"/>
  <c r="R1484" i="1"/>
  <c r="R1501" i="1"/>
  <c r="R1583" i="1"/>
  <c r="R1696" i="1"/>
  <c r="R2418" i="1"/>
  <c r="R2420" i="1"/>
  <c r="R2585" i="1"/>
  <c r="R2588" i="1"/>
  <c r="R2591" i="1"/>
  <c r="R2851" i="1"/>
  <c r="R4063" i="1"/>
  <c r="R3121" i="1"/>
  <c r="R3808" i="1"/>
  <c r="R3917" i="1"/>
  <c r="R3941" i="1"/>
  <c r="R3914" i="1"/>
  <c r="R3849" i="1"/>
  <c r="R3744" i="1"/>
  <c r="R2878" i="1"/>
  <c r="R638" i="1"/>
  <c r="R1183" i="1"/>
  <c r="R1867" i="1"/>
  <c r="R4074" i="1"/>
  <c r="R196" i="1"/>
  <c r="R437" i="1"/>
  <c r="R984" i="1"/>
  <c r="R1422" i="1"/>
  <c r="R1595" i="1"/>
  <c r="R2396" i="1"/>
  <c r="R3060" i="1"/>
  <c r="R3807" i="1"/>
  <c r="R3957" i="1"/>
  <c r="R3850" i="1"/>
  <c r="R2875" i="1"/>
  <c r="R2845" i="1"/>
  <c r="R447" i="1"/>
  <c r="R637" i="1"/>
  <c r="R780" i="1"/>
  <c r="R1453" i="1"/>
  <c r="R1994" i="1"/>
  <c r="R2150" i="1"/>
  <c r="R2156" i="1"/>
  <c r="R2362" i="1"/>
  <c r="R2433" i="1"/>
  <c r="R2434" i="1"/>
  <c r="R2771" i="1"/>
  <c r="R4034" i="1"/>
  <c r="R4029" i="1"/>
  <c r="R2948" i="1"/>
  <c r="R3074" i="1"/>
  <c r="R3631" i="1"/>
  <c r="R3745" i="1"/>
  <c r="R123" i="1"/>
  <c r="R173" i="1"/>
  <c r="R214" i="1"/>
  <c r="R216" i="1"/>
  <c r="R466" i="1"/>
  <c r="R476" i="1"/>
  <c r="R498" i="1"/>
  <c r="R542" i="1"/>
  <c r="R544" i="1"/>
  <c r="R566" i="1"/>
  <c r="R568" i="1"/>
  <c r="R578" i="1"/>
  <c r="R582" i="1"/>
  <c r="R585" i="1"/>
  <c r="R591" i="1"/>
  <c r="R621" i="1"/>
  <c r="R636" i="1"/>
  <c r="R641" i="1"/>
  <c r="R683" i="1"/>
  <c r="R698" i="1"/>
  <c r="R1049" i="1"/>
  <c r="R1113" i="1"/>
  <c r="R1130" i="1"/>
  <c r="R1136" i="1"/>
  <c r="R1318" i="1"/>
  <c r="R1412" i="1"/>
  <c r="R1416" i="1"/>
  <c r="R1442" i="1"/>
  <c r="R1452" i="1"/>
  <c r="R1499" i="1"/>
  <c r="R1547" i="1"/>
  <c r="R1589" i="1"/>
  <c r="R1600" i="1"/>
  <c r="R1704" i="1"/>
  <c r="R1724" i="1"/>
  <c r="R1729" i="1"/>
  <c r="R1736" i="1"/>
  <c r="R1741" i="1"/>
  <c r="R1988" i="1"/>
  <c r="R2148" i="1"/>
  <c r="R2346" i="1"/>
  <c r="R2423" i="1"/>
  <c r="R2424" i="1"/>
  <c r="R2427" i="1"/>
  <c r="R2429" i="1"/>
  <c r="R2430" i="1"/>
  <c r="R2584" i="1"/>
  <c r="R2596" i="1"/>
  <c r="R2691" i="1"/>
  <c r="R2696" i="1"/>
  <c r="R2775" i="1"/>
  <c r="R2912" i="1"/>
  <c r="R2916" i="1"/>
  <c r="R2943" i="1"/>
  <c r="R3057" i="1"/>
  <c r="R3119" i="1"/>
  <c r="R3202" i="1"/>
  <c r="R3632" i="1"/>
  <c r="R3641" i="1"/>
  <c r="R3647" i="1"/>
  <c r="R3798" i="1"/>
  <c r="R3985" i="1"/>
  <c r="R3982" i="1"/>
  <c r="R3978" i="1"/>
  <c r="R3947" i="1"/>
  <c r="R3938" i="1"/>
  <c r="R3953" i="1"/>
  <c r="R3747" i="1"/>
  <c r="R3736" i="1"/>
  <c r="R4047" i="1"/>
  <c r="R2895" i="1"/>
  <c r="R4114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4115" i="1"/>
  <c r="R4110" i="1"/>
  <c r="R4109" i="1"/>
  <c r="R2853" i="1"/>
  <c r="R2855" i="1"/>
  <c r="R2860" i="1"/>
  <c r="R4094" i="1"/>
  <c r="R4085" i="1"/>
  <c r="R4081" i="1"/>
  <c r="R4072" i="1"/>
  <c r="R4060" i="1"/>
  <c r="R4051" i="1"/>
  <c r="R4042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4019" i="1"/>
  <c r="R4012" i="1"/>
  <c r="R4008" i="1"/>
  <c r="R4007" i="1"/>
  <c r="R3792" i="1"/>
  <c r="R3793" i="1"/>
  <c r="R3804" i="1"/>
  <c r="R3806" i="1"/>
  <c r="R3977" i="1"/>
  <c r="R3874" i="1"/>
  <c r="R3875" i="1"/>
  <c r="R3876" i="1"/>
  <c r="R3877" i="1"/>
  <c r="R3881" i="1"/>
  <c r="R3884" i="1"/>
  <c r="R3885" i="1"/>
  <c r="R3886" i="1"/>
  <c r="R3887" i="1"/>
  <c r="R3888" i="1"/>
  <c r="R3969" i="1"/>
  <c r="R3958" i="1"/>
  <c r="R3918" i="1"/>
  <c r="R3923" i="1"/>
  <c r="R3932" i="1"/>
  <c r="R3939" i="1"/>
  <c r="R3934" i="1"/>
  <c r="R3926" i="1"/>
  <c r="R3915" i="1"/>
  <c r="R3950" i="1"/>
  <c r="R3909" i="1"/>
  <c r="R3956" i="1"/>
  <c r="R3905" i="1"/>
  <c r="R3965" i="1"/>
  <c r="R3865" i="1"/>
  <c r="R3855" i="1"/>
  <c r="R3999" i="1"/>
  <c r="R4014" i="1"/>
  <c r="R3739" i="1"/>
  <c r="R2921" i="1"/>
  <c r="R2919" i="1"/>
  <c r="R2913" i="1"/>
  <c r="R2910" i="1"/>
  <c r="R4045" i="1"/>
  <c r="R2894" i="1"/>
  <c r="R2892" i="1"/>
  <c r="R2889" i="1"/>
  <c r="R4073" i="1"/>
  <c r="R2881" i="1"/>
  <c r="R4080" i="1"/>
  <c r="R2877" i="1"/>
  <c r="R2871" i="1"/>
  <c r="R4099" i="1"/>
  <c r="R2864" i="1"/>
  <c r="R2858" i="1"/>
  <c r="R2857" i="1"/>
  <c r="R4111" i="1"/>
  <c r="O1014" i="1" l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3730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968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4091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4001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866" i="1"/>
  <c r="O538" i="1"/>
  <c r="O2841" i="1"/>
  <c r="O3685" i="1"/>
  <c r="O3858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90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2850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4041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2885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48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2905" i="1"/>
  <c r="O3265" i="1"/>
  <c r="O3459" i="1"/>
  <c r="O2628" i="1"/>
  <c r="O4075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971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2901" i="1"/>
  <c r="O2672" i="1"/>
  <c r="O3933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4113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44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995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4030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4069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4024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990" i="1"/>
  <c r="O158" i="1"/>
  <c r="O1265" i="1"/>
  <c r="O3924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3743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996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4026" i="1"/>
  <c r="O2560" i="1"/>
  <c r="O2104" i="1"/>
  <c r="O2836" i="1"/>
  <c r="O80" i="1"/>
  <c r="O879" i="1"/>
  <c r="O1886" i="1"/>
  <c r="O2120" i="1"/>
  <c r="O2408" i="1"/>
  <c r="O848" i="1"/>
  <c r="O1355" i="1"/>
  <c r="O28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863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859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3846" i="1"/>
  <c r="O1162" i="1"/>
  <c r="O2806" i="1"/>
  <c r="O3786" i="1"/>
  <c r="O1776" i="1"/>
  <c r="O1760" i="1"/>
  <c r="O1896" i="1"/>
  <c r="O2706" i="1"/>
  <c r="O2785" i="1"/>
  <c r="O3199" i="1"/>
  <c r="O4058" i="1"/>
  <c r="O3534" i="1"/>
  <c r="O2207" i="1"/>
  <c r="O1310" i="1"/>
  <c r="O1328" i="1"/>
  <c r="O1622" i="1"/>
  <c r="O2208" i="1"/>
  <c r="O3621" i="1"/>
  <c r="O2407" i="1"/>
  <c r="O2893" i="1"/>
  <c r="O3548" i="1"/>
  <c r="O1939" i="1"/>
  <c r="O3437" i="1"/>
  <c r="O3683" i="1"/>
  <c r="O3319" i="1"/>
  <c r="O3393" i="1"/>
  <c r="O1942" i="1"/>
  <c r="O3570" i="1"/>
  <c r="O680" i="1"/>
  <c r="O95" i="1"/>
  <c r="O3368" i="1"/>
  <c r="O3936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4002" i="1"/>
  <c r="O3821" i="1"/>
  <c r="O3502" i="1"/>
  <c r="O1226" i="1"/>
  <c r="O3980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46" i="1"/>
  <c r="O1796" i="1"/>
  <c r="O1780" i="1"/>
  <c r="O1340" i="1"/>
  <c r="O2636" i="1"/>
  <c r="O1842" i="1"/>
  <c r="O3882" i="1"/>
  <c r="O1169" i="1"/>
  <c r="O707" i="1"/>
  <c r="O2980" i="1"/>
  <c r="O2629" i="1"/>
  <c r="O3422" i="1"/>
  <c r="O4084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4004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4000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2891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2874" i="1"/>
  <c r="O1625" i="1"/>
  <c r="O2211" i="1"/>
  <c r="O3654" i="1"/>
  <c r="O887" i="1"/>
  <c r="O2494" i="1"/>
  <c r="O4088" i="1"/>
  <c r="O205" i="1"/>
  <c r="O3049" i="1"/>
  <c r="O4076" i="1"/>
  <c r="O1110" i="1"/>
  <c r="O2744" i="1"/>
  <c r="O876" i="1"/>
  <c r="O2797" i="1"/>
  <c r="O2865" i="1"/>
  <c r="O1391" i="1"/>
  <c r="O997" i="1"/>
  <c r="O2544" i="1"/>
  <c r="O183" i="1"/>
  <c r="O3025" i="1"/>
  <c r="O3297" i="1"/>
  <c r="O3541" i="1"/>
  <c r="O718" i="1"/>
  <c r="O2957" i="1"/>
  <c r="O3828" i="1"/>
  <c r="O3847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4031" i="1"/>
  <c r="O2000" i="1"/>
  <c r="O1779" i="1"/>
  <c r="O3942" i="1"/>
  <c r="O1578" i="1"/>
  <c r="O1725" i="1"/>
  <c r="O4079" i="1"/>
  <c r="O3347" i="1"/>
  <c r="O3415" i="1"/>
  <c r="O3867" i="1"/>
  <c r="O3075" i="1"/>
  <c r="O3133" i="1"/>
  <c r="O881" i="1"/>
  <c r="O1041" i="1"/>
  <c r="O3902" i="1"/>
  <c r="O385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4048" i="1"/>
  <c r="O4037" i="1"/>
  <c r="O1020" i="1"/>
  <c r="O1374" i="1"/>
  <c r="O1929" i="1"/>
  <c r="O4021" i="1"/>
  <c r="O3864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4036" i="1"/>
  <c r="O3754" i="1"/>
  <c r="O76" i="1"/>
  <c r="O1661" i="1"/>
  <c r="O2914" i="1"/>
  <c r="O171" i="1"/>
  <c r="O1727" i="1"/>
  <c r="O2142" i="1"/>
  <c r="O1898" i="1"/>
  <c r="O3311" i="1"/>
  <c r="O2283" i="1"/>
  <c r="O687" i="1"/>
  <c r="O1809" i="1"/>
  <c r="O1393" i="1"/>
  <c r="O1614" i="1"/>
  <c r="O2754" i="1"/>
  <c r="O4046" i="1"/>
  <c r="O3516" i="1"/>
  <c r="O3935" i="1"/>
  <c r="O2457" i="1"/>
  <c r="O820" i="1"/>
  <c r="O858" i="1"/>
  <c r="O3183" i="1"/>
  <c r="O3890" i="1"/>
  <c r="O3852" i="1"/>
  <c r="O3135" i="1"/>
  <c r="O3321" i="1"/>
  <c r="O3323" i="1"/>
  <c r="O3833" i="1"/>
  <c r="O1148" i="1"/>
  <c r="O2583" i="1"/>
  <c r="O3527" i="1"/>
  <c r="O3565" i="1"/>
  <c r="O3893" i="1"/>
  <c r="O4" i="1"/>
  <c r="O3257" i="1"/>
  <c r="O3751" i="1"/>
  <c r="O3114" i="1"/>
  <c r="O831" i="1"/>
  <c r="O911" i="1"/>
  <c r="O1837" i="1"/>
  <c r="O3653" i="1"/>
  <c r="O3967" i="1"/>
  <c r="O1639" i="1"/>
  <c r="O2493" i="1"/>
  <c r="O1818" i="1"/>
  <c r="O1992" i="1"/>
  <c r="O1576" i="1"/>
  <c r="O3464" i="1"/>
  <c r="O4092" i="1"/>
  <c r="O3560" i="1"/>
  <c r="O541" i="1"/>
  <c r="O1322" i="1"/>
  <c r="O92" i="1"/>
  <c r="O3831" i="1"/>
  <c r="O86" i="1"/>
  <c r="O141" i="1"/>
  <c r="O1834" i="1"/>
  <c r="O4053" i="1"/>
  <c r="O2924" i="1"/>
  <c r="O3002" i="1"/>
  <c r="O3394" i="1"/>
  <c r="O3574" i="1"/>
  <c r="O3581" i="1"/>
  <c r="O3652" i="1"/>
  <c r="O3763" i="1"/>
  <c r="O3790" i="1"/>
  <c r="O3848" i="1"/>
  <c r="O2641" i="1"/>
  <c r="O2888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4087" i="1"/>
  <c r="O2163" i="1"/>
  <c r="O2390" i="1"/>
  <c r="O78" i="1"/>
  <c r="O97" i="1"/>
  <c r="O2411" i="1"/>
  <c r="O2416" i="1"/>
  <c r="O3607" i="1"/>
  <c r="O2898" i="1"/>
  <c r="O3809" i="1"/>
  <c r="O3940" i="1"/>
  <c r="O4003" i="1"/>
  <c r="O3871" i="1"/>
  <c r="O3061" i="1"/>
  <c r="O3327" i="1"/>
  <c r="O3861" i="1"/>
  <c r="O1421" i="1"/>
  <c r="O1496" i="1"/>
  <c r="O2807" i="1"/>
  <c r="O3899" i="1"/>
  <c r="O4028" i="1"/>
  <c r="O164" i="1"/>
  <c r="O821" i="1"/>
  <c r="O2385" i="1"/>
  <c r="O1910" i="1"/>
  <c r="O424" i="1"/>
  <c r="O2450" i="1"/>
  <c r="O3118" i="1"/>
  <c r="O3695" i="1"/>
  <c r="O3822" i="1"/>
  <c r="O4071" i="1"/>
  <c r="O4017" i="1"/>
  <c r="O597" i="1"/>
  <c r="O3803" i="1"/>
  <c r="O99" i="1"/>
  <c r="O1104" i="1"/>
  <c r="O1126" i="1"/>
  <c r="O2219" i="1"/>
  <c r="O3906" i="1"/>
  <c r="O2203" i="1"/>
  <c r="O3721" i="1"/>
  <c r="O1429" i="1"/>
  <c r="O2856" i="1"/>
  <c r="O2319" i="1"/>
  <c r="O433" i="1"/>
  <c r="O2909" i="1"/>
  <c r="O975" i="1"/>
  <c r="O24" i="1"/>
  <c r="O1085" i="1"/>
  <c r="O3894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2911" i="1"/>
  <c r="O4098" i="1"/>
  <c r="O3931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4023" i="1"/>
  <c r="O1872" i="1"/>
  <c r="O222" i="1"/>
  <c r="O1490" i="1"/>
  <c r="O1687" i="1"/>
  <c r="O155" i="1"/>
  <c r="O2652" i="1"/>
  <c r="O4015" i="1"/>
  <c r="O3688" i="1"/>
  <c r="O2640" i="1"/>
  <c r="O776" i="1"/>
  <c r="O3789" i="1"/>
  <c r="O631" i="1"/>
  <c r="O1569" i="1"/>
  <c r="O3425" i="1"/>
  <c r="O2876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4044" i="1"/>
  <c r="O3478" i="1"/>
  <c r="O4105" i="1"/>
  <c r="O829" i="1"/>
  <c r="O2124" i="1"/>
  <c r="O2426" i="1"/>
  <c r="O2742" i="1"/>
  <c r="O719" i="1"/>
  <c r="O884" i="1"/>
  <c r="O423" i="1"/>
  <c r="O590" i="1"/>
  <c r="O1851" i="1"/>
  <c r="O1925" i="1"/>
  <c r="O2903" i="1"/>
  <c r="O622" i="1"/>
  <c r="O850" i="1"/>
  <c r="O855" i="1"/>
  <c r="O1824" i="1"/>
  <c r="O2114" i="1"/>
  <c r="O2345" i="1"/>
  <c r="O4103" i="1"/>
  <c r="O2925" i="1"/>
  <c r="O3103" i="1"/>
  <c r="O3117" i="1"/>
  <c r="O2902" i="1"/>
  <c r="O685" i="1"/>
  <c r="O967" i="1"/>
  <c r="O3901" i="1"/>
  <c r="O1194" i="1"/>
  <c r="O945" i="1"/>
  <c r="O1548" i="1"/>
  <c r="O3294" i="1"/>
  <c r="O948" i="1"/>
  <c r="O3896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4054" i="1"/>
  <c r="O3207" i="1"/>
  <c r="O2822" i="1"/>
  <c r="O4083" i="1"/>
  <c r="O1138" i="1"/>
  <c r="O2350" i="1"/>
  <c r="O3740" i="1"/>
  <c r="O3826" i="1"/>
  <c r="O1047" i="1"/>
  <c r="O4101" i="1"/>
  <c r="O4033" i="1"/>
  <c r="O199" i="1"/>
  <c r="O623" i="1"/>
  <c r="O96" i="1"/>
  <c r="O693" i="1"/>
  <c r="O893" i="1"/>
  <c r="O1920" i="1"/>
  <c r="O2757" i="1"/>
  <c r="O3983" i="1"/>
  <c r="O3970" i="1"/>
  <c r="O577" i="1"/>
  <c r="O3143" i="1"/>
  <c r="O1112" i="1"/>
  <c r="O1152" i="1"/>
  <c r="O4070" i="1"/>
  <c r="O3547" i="1"/>
  <c r="O3973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2870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2899" i="1"/>
  <c r="O592" i="1"/>
  <c r="O1575" i="1"/>
  <c r="O1012" i="1"/>
  <c r="O1701" i="1"/>
  <c r="O3640" i="1"/>
  <c r="O4090" i="1"/>
  <c r="O491" i="1"/>
  <c r="O502" i="1"/>
  <c r="O2915" i="1"/>
  <c r="O3862" i="1"/>
  <c r="O993" i="1"/>
  <c r="O1050" i="1"/>
  <c r="O1874" i="1"/>
  <c r="O3892" i="1"/>
  <c r="O3868" i="1"/>
  <c r="O1237" i="1"/>
  <c r="O2516" i="1"/>
  <c r="O85" i="1"/>
  <c r="O519" i="1"/>
  <c r="O675" i="1"/>
  <c r="O888" i="1"/>
  <c r="O1580" i="1"/>
  <c r="O1596" i="1"/>
  <c r="O2868" i="1"/>
  <c r="O426" i="1"/>
  <c r="O2405" i="1"/>
  <c r="O4005" i="1"/>
  <c r="O2403" i="1"/>
  <c r="O3590" i="1"/>
  <c r="O3748" i="1"/>
  <c r="O181" i="1"/>
  <c r="O558" i="1"/>
  <c r="O895" i="1"/>
  <c r="O1365" i="1"/>
  <c r="O1423" i="1"/>
  <c r="O3069" i="1"/>
  <c r="O3417" i="1"/>
  <c r="O2908" i="1"/>
  <c r="O715" i="1"/>
  <c r="O907" i="1"/>
  <c r="O920" i="1"/>
  <c r="O897" i="1"/>
  <c r="O3431" i="1"/>
  <c r="O3913" i="1"/>
  <c r="O721" i="1"/>
  <c r="O129" i="1"/>
  <c r="O1064" i="1"/>
  <c r="O3998" i="1"/>
  <c r="O1157" i="1"/>
  <c r="O1770" i="1"/>
  <c r="O1145" i="1"/>
  <c r="O4068" i="1"/>
  <c r="O3949" i="1"/>
  <c r="O179" i="1"/>
  <c r="O1441" i="1"/>
  <c r="O2169" i="1"/>
  <c r="O2374" i="1"/>
  <c r="O3510" i="1"/>
  <c r="O1118" i="1"/>
  <c r="O1240" i="1"/>
  <c r="O769" i="1"/>
  <c r="O4089" i="1"/>
  <c r="O581" i="1"/>
  <c r="O3070" i="1"/>
  <c r="O3907" i="1"/>
  <c r="O777" i="1"/>
  <c r="O864" i="1"/>
  <c r="O1551" i="1"/>
  <c r="O3962" i="1"/>
  <c r="O3984" i="1"/>
  <c r="O1108" i="1"/>
  <c r="O2883" i="1"/>
  <c r="O3137" i="1"/>
  <c r="O905" i="1"/>
  <c r="O927" i="1"/>
  <c r="O664" i="1"/>
  <c r="O1763" i="1"/>
  <c r="O425" i="1"/>
  <c r="O2171" i="1"/>
  <c r="O3955" i="1"/>
  <c r="O125" i="1"/>
  <c r="O906" i="1"/>
  <c r="O1159" i="1"/>
  <c r="O2413" i="1"/>
  <c r="O3193" i="1"/>
  <c r="O3989" i="1"/>
  <c r="O513" i="1"/>
  <c r="O1487" i="1"/>
  <c r="O1718" i="1"/>
  <c r="O2777" i="1"/>
  <c r="O4016" i="1"/>
  <c r="O486" i="1"/>
  <c r="O4102" i="1"/>
  <c r="O1458" i="1"/>
  <c r="O2571" i="1"/>
  <c r="O2918" i="1"/>
  <c r="O572" i="1"/>
  <c r="O474" i="1"/>
  <c r="O3071" i="1"/>
  <c r="O153" i="1"/>
  <c r="O603" i="1"/>
  <c r="O1993" i="1"/>
  <c r="O2749" i="1"/>
  <c r="O467" i="1"/>
  <c r="O2854" i="1"/>
  <c r="O3869" i="1"/>
  <c r="O3960" i="1"/>
  <c r="O3952" i="1"/>
  <c r="O3922" i="1"/>
  <c r="O4065" i="1"/>
  <c r="O428" i="1"/>
  <c r="O1227" i="1"/>
  <c r="O2681" i="1"/>
  <c r="O607" i="1"/>
  <c r="O933" i="1"/>
  <c r="O3734" i="1"/>
  <c r="O224" i="1"/>
  <c r="O1069" i="1"/>
  <c r="O4067" i="1"/>
  <c r="O3190" i="1"/>
  <c r="O4020" i="1"/>
  <c r="O2923" i="1"/>
  <c r="O2140" i="1"/>
  <c r="O3122" i="1"/>
  <c r="O955" i="1"/>
  <c r="O3090" i="1"/>
  <c r="O3897" i="1"/>
  <c r="O436" i="1"/>
  <c r="O892" i="1"/>
  <c r="O1140" i="1"/>
  <c r="O1574" i="1"/>
  <c r="O1868" i="1"/>
  <c r="O3089" i="1"/>
  <c r="O3961" i="1"/>
  <c r="O3731" i="1"/>
  <c r="O2651" i="1"/>
  <c r="O2825" i="1"/>
  <c r="O555" i="1"/>
  <c r="O912" i="1"/>
  <c r="O935" i="1"/>
  <c r="O2325" i="1"/>
  <c r="O2364" i="1"/>
  <c r="O2569" i="1"/>
  <c r="O2978" i="1"/>
  <c r="O3920" i="1"/>
  <c r="O2153" i="1"/>
  <c r="O3972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2897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3735" i="1"/>
  <c r="O2136" i="1"/>
  <c r="O1918" i="1"/>
  <c r="O3194" i="1"/>
  <c r="O642" i="1"/>
  <c r="O863" i="1"/>
  <c r="O1552" i="1"/>
  <c r="O391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4022" i="1"/>
  <c r="O4009" i="1"/>
  <c r="O3979" i="1"/>
  <c r="O3854" i="1"/>
  <c r="O3732" i="1"/>
  <c r="O2852" i="1"/>
  <c r="O3142" i="1"/>
  <c r="O663" i="1"/>
  <c r="O4104" i="1"/>
  <c r="O3986" i="1"/>
  <c r="O2890" i="1"/>
  <c r="O1562" i="1"/>
  <c r="O2847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2904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4108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54" i="1"/>
  <c r="O734" i="1"/>
  <c r="O2880" i="1"/>
  <c r="O872" i="1"/>
  <c r="O458" i="1"/>
  <c r="O593" i="1"/>
  <c r="O711" i="1"/>
  <c r="O3945" i="1"/>
  <c r="O232" i="1"/>
  <c r="O619" i="1"/>
  <c r="O1550" i="1"/>
  <c r="O1916" i="1"/>
  <c r="O3975" i="1"/>
  <c r="O4010" i="1"/>
  <c r="O4095" i="1"/>
  <c r="O2572" i="1"/>
  <c r="O2848" i="1"/>
  <c r="O1500" i="1"/>
  <c r="O588" i="1"/>
  <c r="O1084" i="1"/>
  <c r="O3085" i="1"/>
  <c r="O563" i="1"/>
  <c r="O1419" i="1"/>
  <c r="O1579" i="1"/>
  <c r="O2357" i="1"/>
  <c r="O2382" i="1"/>
  <c r="O2683" i="1"/>
  <c r="O4100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4025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966" i="1"/>
  <c r="O3927" i="1"/>
  <c r="O2862" i="1"/>
  <c r="O1488" i="1"/>
  <c r="O2138" i="1"/>
  <c r="O1099" i="1"/>
  <c r="O2872" i="1"/>
  <c r="O451" i="1"/>
  <c r="O457" i="1"/>
  <c r="O867" i="1"/>
  <c r="O875" i="1"/>
  <c r="O1070" i="1"/>
  <c r="O1077" i="1"/>
  <c r="O1080" i="1"/>
  <c r="O1111" i="1"/>
  <c r="O1430" i="1"/>
  <c r="O2438" i="1"/>
  <c r="O2766" i="1"/>
  <c r="O4093" i="1"/>
  <c r="O3144" i="1"/>
  <c r="O3898" i="1"/>
  <c r="O3964" i="1"/>
  <c r="O3895" i="1"/>
  <c r="O1095" i="1"/>
  <c r="O1184" i="1"/>
  <c r="O1907" i="1"/>
  <c r="O1103" i="1"/>
  <c r="O3108" i="1"/>
  <c r="O284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3746" i="1"/>
  <c r="O2348" i="1"/>
  <c r="O4038" i="1"/>
  <c r="O3994" i="1"/>
  <c r="O2882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2884" i="1"/>
  <c r="O1712" i="1"/>
  <c r="O2155" i="1"/>
  <c r="O2769" i="1"/>
  <c r="O775" i="1"/>
  <c r="O3856" i="1"/>
  <c r="O2869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4078" i="1"/>
  <c r="O3733" i="1"/>
  <c r="O1314" i="1"/>
  <c r="O1581" i="1"/>
  <c r="O2887" i="1"/>
  <c r="O2700" i="1"/>
  <c r="O455" i="1"/>
  <c r="O596" i="1"/>
  <c r="O992" i="1"/>
  <c r="O1424" i="1"/>
  <c r="O1876" i="1"/>
  <c r="O2161" i="1"/>
  <c r="O2436" i="1"/>
  <c r="O2593" i="1"/>
  <c r="O3110" i="1"/>
  <c r="O3126" i="1"/>
  <c r="O3991" i="1"/>
  <c r="O3742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4052" i="1"/>
  <c r="O4039" i="1"/>
  <c r="O2951" i="1"/>
  <c r="O3096" i="1"/>
  <c r="O3203" i="1"/>
  <c r="O3749" i="1"/>
  <c r="O3987" i="1"/>
  <c r="O3883" i="1"/>
  <c r="O3959" i="1"/>
  <c r="O3929" i="1"/>
  <c r="O3911" i="1"/>
  <c r="O3910" i="1"/>
  <c r="O2886" i="1"/>
  <c r="O432" i="1"/>
  <c r="O2950" i="1"/>
  <c r="O4049" i="1"/>
  <c r="O3843" i="1"/>
  <c r="O1738" i="1"/>
  <c r="O3076" i="1"/>
  <c r="O779" i="1"/>
  <c r="O902" i="1"/>
  <c r="O1094" i="1"/>
  <c r="O1131" i="1"/>
  <c r="O2432" i="1"/>
  <c r="O4056" i="1"/>
  <c r="O3963" i="1"/>
  <c r="O4043" i="1"/>
  <c r="O2900" i="1"/>
  <c r="O215" i="1"/>
  <c r="O571" i="1"/>
  <c r="O599" i="1"/>
  <c r="O886" i="1"/>
  <c r="O1135" i="1"/>
  <c r="O1544" i="1"/>
  <c r="O1740" i="1"/>
  <c r="O4096" i="1"/>
  <c r="O4032" i="1"/>
  <c r="O3737" i="1"/>
  <c r="O3993" i="1"/>
  <c r="O2867" i="1"/>
  <c r="O2662" i="1"/>
  <c r="O4013" i="1"/>
  <c r="O640" i="1"/>
  <c r="O1688" i="1"/>
  <c r="O194" i="1"/>
  <c r="O1171" i="1"/>
  <c r="O2135" i="1"/>
  <c r="O2896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43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974" i="1"/>
  <c r="O3930" i="1"/>
  <c r="O3891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4064" i="1"/>
  <c r="O3067" i="1"/>
  <c r="O3112" i="1"/>
  <c r="O3123" i="1"/>
  <c r="O3131" i="1"/>
  <c r="O3134" i="1"/>
  <c r="O3738" i="1"/>
  <c r="O4006" i="1"/>
  <c r="O3797" i="1"/>
  <c r="O3860" i="1"/>
  <c r="O3870" i="1"/>
  <c r="O3880" i="1"/>
  <c r="O3919" i="1"/>
  <c r="O3845" i="1"/>
  <c r="O2920" i="1"/>
  <c r="O4086" i="1"/>
  <c r="O2873" i="1"/>
  <c r="O550" i="1"/>
  <c r="O159" i="1"/>
  <c r="O668" i="1"/>
  <c r="O1917" i="1"/>
  <c r="O2386" i="1"/>
  <c r="O2425" i="1"/>
  <c r="O1413" i="1"/>
  <c r="O4082" i="1"/>
  <c r="O3903" i="1"/>
  <c r="O427" i="1"/>
  <c r="O546" i="1"/>
  <c r="O598" i="1"/>
  <c r="O1046" i="1"/>
  <c r="O1420" i="1"/>
  <c r="O1543" i="1"/>
  <c r="O1881" i="1"/>
  <c r="O4040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4063" i="1"/>
  <c r="O3121" i="1"/>
  <c r="O3808" i="1"/>
  <c r="O3917" i="1"/>
  <c r="O3941" i="1"/>
  <c r="O3914" i="1"/>
  <c r="O3849" i="1"/>
  <c r="O3744" i="1"/>
  <c r="O2878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57" i="1"/>
  <c r="O3850" i="1"/>
  <c r="O2875" i="1"/>
  <c r="O2845" i="1"/>
  <c r="O447" i="1"/>
  <c r="O637" i="1"/>
  <c r="O780" i="1"/>
  <c r="O1453" i="1"/>
  <c r="O1994" i="1"/>
  <c r="O2150" i="1"/>
  <c r="O2156" i="1"/>
  <c r="O2362" i="1"/>
  <c r="O2433" i="1"/>
  <c r="O2434" i="1"/>
  <c r="O2771" i="1"/>
  <c r="O4034" i="1"/>
  <c r="O4029" i="1"/>
  <c r="O2948" i="1"/>
  <c r="O3074" i="1"/>
  <c r="O3631" i="1"/>
  <c r="O3745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985" i="1"/>
  <c r="O3982" i="1"/>
  <c r="O3978" i="1"/>
  <c r="O3947" i="1"/>
  <c r="O3938" i="1"/>
  <c r="O3953" i="1"/>
  <c r="O3747" i="1"/>
  <c r="O3736" i="1"/>
  <c r="O4047" i="1"/>
  <c r="O2895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4115" i="1"/>
  <c r="O4110" i="1"/>
  <c r="O4109" i="1"/>
  <c r="O2853" i="1"/>
  <c r="O2855" i="1"/>
  <c r="O2860" i="1"/>
  <c r="O4094" i="1"/>
  <c r="O4085" i="1"/>
  <c r="O4081" i="1"/>
  <c r="O4072" i="1"/>
  <c r="O4060" i="1"/>
  <c r="O4051" i="1"/>
  <c r="O4042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4019" i="1"/>
  <c r="O4012" i="1"/>
  <c r="O4008" i="1"/>
  <c r="O4007" i="1"/>
  <c r="O3792" i="1"/>
  <c r="O3793" i="1"/>
  <c r="O3804" i="1"/>
  <c r="O3806" i="1"/>
  <c r="O3977" i="1"/>
  <c r="O3874" i="1"/>
  <c r="O3875" i="1"/>
  <c r="O3876" i="1"/>
  <c r="O3877" i="1"/>
  <c r="O3881" i="1"/>
  <c r="O3884" i="1"/>
  <c r="O3885" i="1"/>
  <c r="O3886" i="1"/>
  <c r="O3887" i="1"/>
  <c r="O3888" i="1"/>
  <c r="O3969" i="1"/>
  <c r="O3958" i="1"/>
  <c r="O3918" i="1"/>
  <c r="O3923" i="1"/>
  <c r="O3932" i="1"/>
  <c r="O3939" i="1"/>
  <c r="O3934" i="1"/>
  <c r="O3926" i="1"/>
  <c r="O3915" i="1"/>
  <c r="O3950" i="1"/>
  <c r="O3909" i="1"/>
  <c r="O3956" i="1"/>
  <c r="O3905" i="1"/>
  <c r="O3965" i="1"/>
  <c r="O3865" i="1"/>
  <c r="O3855" i="1"/>
  <c r="O3999" i="1"/>
  <c r="O4014" i="1"/>
  <c r="O3739" i="1"/>
  <c r="O2921" i="1"/>
  <c r="O2919" i="1"/>
  <c r="O2913" i="1"/>
  <c r="O2910" i="1"/>
  <c r="O4045" i="1"/>
  <c r="O2894" i="1"/>
  <c r="O2892" i="1"/>
  <c r="O2889" i="1"/>
  <c r="O4073" i="1"/>
  <c r="O2881" i="1"/>
  <c r="O4080" i="1"/>
  <c r="O2877" i="1"/>
  <c r="O2871" i="1"/>
  <c r="O4099" i="1"/>
  <c r="O2864" i="1"/>
  <c r="O2858" i="1"/>
  <c r="O2857" i="1"/>
  <c r="O4111" i="1"/>
  <c r="O2016" i="1"/>
</calcChain>
</file>

<file path=xl/sharedStrings.xml><?xml version="1.0" encoding="utf-8"?>
<sst xmlns="http://schemas.openxmlformats.org/spreadsheetml/2006/main" count="38452" uniqueCount="8417">
  <si>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</si>
  <si>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</si>
  <si>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</si>
  <si>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</si>
  <si>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</si>
  <si>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</si>
  <si>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</si>
  <si>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</si>
  <si>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</si>
  <si>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</si>
  <si>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</si>
  <si>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</si>
  <si>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</si>
  <si>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</si>
  <si>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</si>
  <si>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</si>
  <si>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</si>
  <si>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</si>
  <si>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</si>
  <si>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</si>
  <si>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</si>
  <si>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</si>
  <si>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</si>
  <si>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</si>
  <si>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</si>
  <si>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</si>
  <si>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</si>
  <si>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</si>
  <si>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</si>
  <si>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</si>
  <si>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</si>
  <si>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</si>
  <si>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</si>
  <si>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</si>
  <si>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</si>
  <si>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</si>
  <si>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</si>
  <si>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</si>
  <si>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</si>
  <si>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</si>
  <si>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</si>
  <si>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</si>
  <si>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</si>
  <si>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</si>
  <si>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</si>
  <si>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</si>
  <si>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</si>
  <si>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</si>
  <si>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</si>
  <si>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</si>
  <si>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</si>
  <si>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</si>
  <si>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</si>
  <si>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</si>
  <si>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</si>
  <si>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</si>
  <si>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</si>
  <si>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</si>
  <si>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</si>
  <si>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</si>
  <si>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</si>
  <si>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</si>
  <si>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</si>
  <si>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</si>
  <si>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</si>
  <si>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</si>
  <si>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</si>
  <si>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</si>
  <si>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</si>
  <si>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</si>
  <si>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</si>
  <si>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</si>
  <si>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</si>
  <si>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</si>
  <si>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</si>
  <si>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</si>
  <si>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</si>
  <si>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</si>
  <si>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</si>
  <si>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</si>
  <si>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</si>
  <si>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</si>
  <si>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</si>
  <si>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</si>
  <si>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</si>
  <si>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</si>
  <si>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</si>
  <si>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</si>
  <si>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</si>
  <si>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</si>
  <si>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</si>
  <si>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</si>
  <si>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</si>
  <si>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</si>
  <si>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</si>
  <si>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</si>
  <si>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</si>
  <si>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</si>
  <si>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</si>
  <si>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</si>
  <si>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</si>
  <si>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</si>
  <si>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</si>
  <si>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</si>
  <si>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</si>
  <si>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</si>
  <si>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</si>
  <si>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</si>
  <si>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</si>
  <si>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</si>
  <si>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</si>
  <si>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</si>
  <si>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</si>
  <si>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</si>
  <si>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</si>
  <si>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</si>
  <si>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</si>
  <si>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</si>
  <si>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</si>
  <si>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</si>
  <si>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</si>
  <si>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</si>
  <si>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</si>
  <si>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</si>
  <si>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</si>
  <si>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</si>
  <si>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</si>
  <si>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</si>
  <si>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</si>
  <si>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</si>
  <si>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</si>
  <si>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</si>
  <si>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</si>
  <si>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</si>
  <si>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</si>
  <si>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</si>
  <si>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</si>
  <si>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</si>
  <si>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</si>
  <si>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</si>
  <si>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</si>
  <si>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</si>
  <si>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</si>
  <si>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</si>
  <si>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</si>
  <si>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</si>
  <si>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</si>
  <si>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</si>
  <si>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</si>
  <si>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</si>
  <si>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</si>
  <si>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</si>
  <si>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</si>
  <si>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</si>
  <si>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</si>
  <si>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</si>
  <si>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</si>
  <si>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</si>
  <si>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</si>
  <si>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</si>
  <si>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</si>
  <si>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</si>
  <si>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</si>
  <si>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</si>
  <si>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</si>
  <si>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</si>
  <si>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</si>
  <si>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</si>
  <si>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</si>
  <si>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</si>
  <si>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</si>
  <si>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</si>
  <si>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</si>
  <si>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</si>
  <si>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</si>
  <si>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</si>
  <si>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</si>
  <si>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</si>
  <si>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</si>
  <si>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</si>
  <si>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</si>
  <si>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</si>
  <si>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</si>
  <si>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</si>
  <si>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</si>
  <si>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</si>
  <si>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</si>
  <si>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</si>
  <si>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</si>
  <si>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</si>
  <si>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</si>
  <si>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</si>
  <si>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</si>
  <si>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</si>
  <si>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</si>
  <si>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</si>
  <si>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</si>
  <si>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</si>
  <si>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</si>
  <si>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</si>
  <si>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</si>
  <si>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</si>
  <si>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</si>
  <si>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</si>
  <si>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</si>
  <si>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</si>
  <si>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</si>
  <si>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</si>
  <si>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</si>
  <si>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</si>
  <si>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</si>
  <si>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</si>
  <si>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</si>
  <si>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</si>
  <si>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</si>
  <si>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</si>
  <si>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</si>
  <si>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</si>
  <si>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</si>
  <si>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</si>
  <si>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</si>
  <si>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</si>
  <si>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</si>
  <si>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</si>
  <si>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</si>
  <si>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</si>
  <si>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</si>
  <si>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</si>
  <si>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</si>
  <si>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</si>
  <si>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</si>
  <si>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</si>
  <si>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</si>
  <si>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</si>
  <si>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</si>
  <si>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</si>
  <si>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</si>
  <si>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</si>
  <si>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</si>
  <si>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</si>
  <si>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</si>
  <si>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</si>
  <si>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</si>
  <si>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</si>
  <si>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</si>
  <si>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</si>
  <si>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</si>
  <si>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</si>
  <si>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</si>
  <si>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</si>
  <si>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</si>
  <si>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</si>
  <si>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</si>
  <si>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</si>
  <si>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</si>
  <si>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</si>
  <si>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</si>
  <si>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</si>
  <si>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</si>
  <si>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</si>
  <si>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</si>
  <si>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</si>
  <si>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</si>
  <si>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</si>
  <si>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</si>
  <si>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</si>
  <si>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</si>
  <si>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</si>
  <si>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</si>
  <si>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</si>
  <si>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</si>
  <si>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</si>
  <si>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</si>
  <si>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</si>
  <si>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</si>
  <si>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</si>
  <si>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</si>
  <si>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</si>
  <si>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</si>
  <si>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</si>
  <si>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</si>
  <si>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</si>
  <si>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</si>
  <si>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</si>
  <si>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</si>
  <si>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</si>
  <si>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</si>
  <si>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</si>
  <si>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</si>
  <si>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</si>
  <si>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</si>
  <si>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</si>
  <si>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</si>
  <si>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</si>
  <si>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</si>
  <si>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</si>
  <si>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</si>
  <si>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</si>
  <si>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</si>
  <si>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</si>
  <si>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</si>
  <si>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</si>
  <si>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</si>
  <si>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</si>
  <si>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</si>
  <si>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</si>
  <si>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</si>
  <si>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</si>
  <si>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</si>
  <si>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</si>
  <si>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</si>
  <si>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</si>
  <si>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</si>
  <si>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</si>
  <si>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</si>
  <si>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</si>
  <si>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</si>
  <si>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</si>
  <si>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</si>
  <si>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</si>
  <si>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</si>
  <si>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</si>
  <si>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</si>
  <si>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</si>
  <si>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</si>
  <si>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</si>
  <si>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</si>
  <si>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</si>
  <si>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</si>
  <si>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</si>
  <si>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</si>
  <si>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</si>
  <si>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</si>
  <si>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</si>
  <si>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</si>
  <si>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</si>
  <si>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</si>
  <si>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</si>
  <si>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</si>
  <si>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</si>
  <si>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</si>
  <si>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</si>
  <si>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</si>
  <si>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</si>
  <si>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</si>
  <si>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</si>
  <si>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</si>
  <si>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</si>
  <si>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</si>
  <si>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</si>
  <si>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</si>
  <si>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</si>
  <si>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</si>
  <si>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</si>
  <si>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</si>
  <si>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</si>
  <si>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</si>
  <si>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</si>
  <si>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</si>
  <si>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</si>
  <si>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</si>
  <si>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</si>
  <si>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</si>
  <si>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</si>
  <si>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</si>
  <si>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</si>
  <si>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</si>
  <si>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</si>
  <si>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</si>
  <si>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</si>
  <si>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</si>
  <si>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</si>
  <si>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</si>
  <si>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</si>
  <si>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</si>
  <si>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</si>
  <si>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</si>
  <si>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</si>
  <si>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</si>
  <si>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</si>
  <si>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</si>
  <si>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</si>
  <si>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</si>
  <si>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</si>
  <si>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</si>
  <si>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</si>
  <si>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</si>
  <si>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</si>
  <si>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</si>
  <si>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</si>
  <si>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</si>
  <si>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</si>
  <si>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</si>
  <si>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</si>
  <si>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</si>
  <si>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</si>
  <si>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</si>
  <si>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</si>
  <si>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</si>
  <si>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</si>
  <si>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</si>
  <si>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</si>
  <si>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</si>
  <si>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</si>
  <si>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</si>
  <si>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</si>
  <si>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</si>
  <si>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</si>
  <si>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</si>
  <si>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</si>
  <si>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</si>
  <si>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</si>
  <si>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</si>
  <si>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</si>
  <si>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</si>
  <si>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</si>
  <si>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</si>
  <si>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</si>
  <si>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</si>
  <si>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</si>
  <si>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</si>
  <si>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</si>
  <si>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</si>
  <si>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</si>
  <si>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</si>
  <si>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</si>
  <si>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</si>
  <si>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</si>
  <si>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</si>
  <si>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</si>
  <si>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</si>
  <si>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</si>
  <si>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</si>
  <si>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</si>
  <si>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</si>
  <si>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</si>
  <si>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</si>
  <si>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</si>
  <si>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</si>
  <si>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</si>
  <si>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</si>
  <si>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</si>
  <si>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</si>
  <si>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</si>
  <si>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</si>
  <si>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</si>
  <si>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</si>
  <si>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</si>
  <si>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</si>
  <si>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</si>
  <si>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</si>
  <si>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</si>
  <si>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</si>
  <si>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</si>
  <si>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</si>
  <si>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</si>
  <si>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</si>
  <si>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</si>
  <si>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</si>
  <si>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</si>
  <si>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</si>
  <si>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</si>
  <si>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</si>
  <si>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</si>
  <si>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</si>
  <si>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</si>
  <si>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</si>
  <si>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</si>
  <si>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</si>
  <si>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</si>
  <si>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</si>
  <si>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</si>
  <si>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</si>
  <si>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</si>
  <si>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</si>
  <si>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</si>
  <si>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</si>
  <si>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</si>
  <si>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</si>
  <si>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</si>
  <si>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</si>
  <si>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</si>
  <si>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</si>
  <si>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</si>
  <si>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</si>
  <si>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</si>
  <si>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</si>
  <si>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</si>
  <si>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</si>
  <si>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</si>
  <si>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</si>
  <si>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</si>
  <si>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</si>
  <si>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</si>
  <si>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</si>
  <si>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</si>
  <si>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</si>
  <si>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</si>
  <si>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</si>
  <si>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</si>
  <si>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</si>
  <si>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</si>
  <si>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</si>
  <si>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</si>
  <si>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</si>
  <si>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</si>
  <si>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</si>
  <si>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</si>
  <si>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</si>
  <si>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</si>
  <si>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</si>
  <si>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</si>
  <si>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</si>
  <si>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</si>
  <si>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</si>
  <si>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</si>
  <si>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</si>
  <si>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</si>
  <si>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</si>
  <si>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</si>
  <si>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</si>
  <si>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</si>
  <si>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</si>
  <si>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</si>
  <si>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</si>
  <si>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</si>
  <si>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</si>
  <si>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</si>
  <si>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</si>
  <si>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</si>
  <si>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</si>
  <si>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</si>
  <si>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</si>
  <si>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</si>
  <si>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</si>
  <si>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</si>
  <si>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</si>
  <si>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</si>
  <si>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</si>
  <si>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</si>
  <si>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</si>
  <si>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</si>
  <si>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</si>
  <si>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</si>
  <si>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</si>
  <si>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</si>
  <si>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</si>
  <si>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</si>
  <si>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</si>
  <si>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</si>
  <si>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</si>
  <si>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</si>
  <si>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</si>
  <si>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</si>
  <si>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</si>
  <si>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</si>
  <si>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</si>
  <si>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</si>
  <si>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</si>
  <si>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</si>
  <si>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</si>
  <si>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</si>
  <si>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</si>
  <si>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</si>
  <si>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</si>
  <si>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</si>
  <si>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</si>
  <si>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</si>
  <si>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</si>
  <si>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</si>
  <si>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</si>
  <si>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</si>
  <si>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</si>
  <si>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</si>
  <si>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</si>
  <si>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</si>
  <si>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</si>
  <si>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</si>
  <si>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</si>
  <si>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</si>
  <si>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</si>
  <si>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</si>
  <si>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</si>
  <si>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</si>
  <si>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</si>
  <si>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</si>
  <si>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</si>
  <si>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</si>
  <si>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</si>
  <si>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</si>
  <si>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</si>
  <si>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</si>
  <si>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</si>
  <si>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</si>
  <si>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</si>
  <si>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</si>
  <si>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</si>
  <si>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</si>
  <si>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</si>
  <si>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</si>
  <si>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</si>
  <si>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</si>
  <si>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</si>
  <si>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</si>
  <si>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</si>
  <si>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</si>
  <si>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</si>
  <si>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</si>
  <si>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</si>
  <si>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</si>
  <si>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</si>
  <si>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</si>
  <si>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</si>
  <si>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</si>
  <si>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</si>
  <si>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</si>
  <si>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</si>
  <si>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</si>
  <si>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</si>
  <si>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</si>
  <si>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</si>
  <si>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</si>
  <si>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</si>
  <si>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</si>
  <si>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</si>
  <si>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</si>
  <si>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</si>
  <si>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</si>
  <si>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</si>
  <si>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</si>
  <si>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</si>
  <si>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</si>
  <si>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</si>
  <si>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</si>
  <si>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</si>
  <si>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</si>
  <si>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</si>
  <si>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</si>
  <si>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</si>
  <si>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</si>
  <si>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</si>
  <si>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</si>
  <si>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</si>
  <si>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</si>
  <si>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</si>
  <si>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</si>
  <si>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</si>
  <si>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</si>
  <si>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</si>
  <si>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</si>
  <si>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</si>
  <si>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</si>
  <si>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</si>
  <si>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</si>
  <si>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</si>
  <si>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</si>
  <si>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</si>
  <si>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</si>
  <si>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</si>
  <si>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</si>
  <si>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</si>
  <si>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</si>
  <si>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</si>
  <si>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</si>
  <si>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</si>
  <si>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</si>
  <si>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</si>
  <si>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</si>
  <si>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</si>
  <si>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</si>
  <si>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</si>
  <si>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</si>
  <si>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</si>
  <si>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</si>
  <si>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</si>
  <si>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</si>
  <si>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</si>
  <si>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</si>
  <si>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</si>
  <si>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</si>
  <si>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</si>
  <si>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</si>
  <si>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</si>
  <si>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</si>
  <si>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</si>
  <si>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</si>
  <si>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</si>
  <si>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</si>
  <si>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</si>
  <si>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</si>
  <si>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</si>
  <si>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</si>
  <si>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</si>
  <si>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</si>
  <si>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</si>
  <si>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</si>
  <si>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</si>
  <si>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</si>
  <si>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</si>
  <si>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</si>
  <si>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</si>
  <si>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</si>
  <si>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</si>
  <si>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</si>
  <si>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</si>
  <si>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</si>
  <si>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</si>
  <si>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</si>
  <si>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</si>
  <si>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</si>
  <si>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</si>
  <si>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</si>
  <si>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</si>
  <si>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</si>
  <si>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</si>
  <si>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</si>
  <si>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</si>
  <si>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</si>
  <si>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</si>
  <si>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</si>
  <si>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</si>
  <si>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</si>
  <si>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</si>
  <si>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</si>
  <si>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</si>
  <si>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</si>
  <si>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</si>
  <si>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</si>
  <si>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</si>
  <si>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</si>
  <si>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</si>
  <si>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</si>
  <si>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</si>
  <si>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</si>
  <si>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</si>
  <si>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</si>
  <si>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</si>
  <si>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</si>
  <si>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</si>
  <si>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</si>
  <si>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</si>
  <si>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</si>
  <si>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</si>
  <si>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</si>
  <si>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</si>
  <si>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</si>
  <si>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</si>
  <si>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</si>
  <si>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</si>
  <si>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</si>
  <si>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</si>
  <si>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</si>
  <si>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</si>
  <si>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</si>
  <si>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</si>
  <si>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</si>
  <si>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</si>
  <si>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</si>
  <si>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</si>
  <si>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</si>
  <si>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</si>
  <si>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</si>
  <si>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</si>
  <si>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</si>
  <si>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</si>
  <si>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</si>
  <si>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</si>
  <si>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</si>
  <si>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</si>
  <si>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</si>
  <si>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</si>
  <si>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</si>
  <si>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</si>
  <si>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</si>
  <si>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</si>
  <si>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</si>
  <si>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</si>
  <si>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</si>
  <si>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</si>
  <si>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</si>
  <si>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</si>
  <si>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</si>
  <si>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</si>
  <si>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</si>
  <si>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</si>
  <si>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</si>
  <si>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</si>
  <si>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</si>
  <si>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</si>
  <si>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</si>
  <si>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</si>
  <si>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</si>
  <si>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</si>
  <si>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</si>
  <si>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</si>
  <si>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</si>
  <si>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</si>
  <si>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</si>
  <si>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</si>
  <si>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</si>
  <si>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</si>
  <si>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</si>
  <si>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</si>
  <si>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</si>
  <si>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</si>
  <si>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</si>
  <si>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</si>
  <si>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</si>
  <si>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</si>
  <si>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</si>
  <si>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</si>
  <si>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</si>
  <si>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</si>
  <si>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</si>
  <si>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</si>
  <si>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</si>
  <si>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</si>
  <si>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</si>
  <si>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</si>
  <si>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</si>
  <si>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</si>
  <si>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</si>
  <si>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</si>
  <si>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</si>
  <si>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</si>
  <si>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</si>
  <si>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</si>
  <si>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</si>
  <si>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</si>
  <si>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</si>
  <si>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</si>
  <si>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</si>
  <si>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</si>
  <si>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</si>
  <si>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</si>
  <si>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</si>
  <si>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</si>
  <si>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</si>
  <si>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</si>
  <si>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</si>
  <si>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</si>
  <si>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</si>
  <si>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</si>
  <si>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</si>
  <si>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</si>
  <si>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</si>
  <si>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</si>
  <si>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</si>
  <si>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</si>
  <si>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</si>
  <si>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</si>
  <si>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</si>
  <si>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</si>
  <si>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</si>
  <si>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</si>
  <si>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</si>
  <si>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</si>
  <si>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</si>
  <si>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</si>
  <si>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</si>
  <si>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</si>
  <si>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</si>
  <si>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</si>
  <si>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</si>
  <si>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</si>
  <si>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</si>
  <si>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</si>
  <si>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</si>
  <si>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</si>
  <si>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</si>
  <si>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</si>
  <si>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</si>
  <si>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</si>
  <si>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</si>
  <si>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</si>
  <si>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</si>
  <si>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</si>
  <si>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</si>
  <si>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</si>
  <si>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</si>
  <si>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</si>
  <si>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</si>
  <si>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</si>
  <si>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</si>
  <si>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</si>
  <si>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</si>
  <si>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</si>
  <si>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</si>
  <si>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</si>
  <si>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</si>
  <si>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</si>
  <si>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</si>
  <si>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</si>
  <si>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</si>
  <si>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</si>
  <si>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</si>
  <si>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</si>
  <si>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</si>
  <si>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</si>
  <si>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</si>
  <si>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</si>
  <si>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</si>
  <si>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</si>
  <si>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</si>
  <si>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</si>
  <si>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</si>
  <si>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</si>
  <si>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</si>
  <si>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</si>
  <si>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</si>
  <si>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</si>
  <si>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</si>
  <si>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</si>
  <si>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</si>
  <si>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</si>
  <si>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</si>
  <si>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</si>
  <si>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</si>
  <si>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</si>
  <si>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</si>
  <si>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</si>
  <si>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</si>
  <si>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</si>
  <si>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</si>
  <si>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</si>
  <si>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</si>
  <si>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</si>
  <si>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</si>
  <si>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</si>
  <si>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</si>
  <si>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</si>
  <si>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</si>
  <si>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</si>
  <si>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</si>
  <si>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</si>
  <si>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</si>
  <si>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</si>
  <si>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</si>
  <si>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</si>
  <si>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</si>
  <si>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</si>
  <si>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</si>
  <si>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</si>
  <si>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</si>
  <si>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</si>
  <si>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</si>
  <si>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</si>
  <si>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</si>
  <si>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</si>
  <si>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</si>
  <si>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</si>
  <si>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</si>
  <si>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</si>
  <si>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</si>
  <si>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</si>
  <si>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</si>
  <si>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</si>
  <si>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</si>
  <si>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</si>
  <si>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</si>
  <si>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</si>
  <si>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</si>
  <si>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</si>
  <si>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</si>
  <si>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</si>
  <si>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</si>
  <si>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</si>
  <si>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</si>
  <si>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</si>
  <si>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</si>
  <si>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</si>
  <si>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</si>
  <si>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</si>
  <si>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</si>
  <si>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</si>
  <si>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</si>
  <si>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</si>
  <si>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</si>
  <si>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</si>
  <si>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</si>
  <si>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</si>
  <si>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</si>
  <si>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</si>
  <si>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</si>
  <si>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</si>
  <si>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</si>
  <si>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</si>
  <si>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</si>
  <si>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</si>
  <si>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</si>
  <si>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</si>
  <si>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</si>
  <si>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</si>
  <si>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</si>
  <si>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</si>
  <si>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</si>
  <si>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</si>
  <si>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</si>
  <si>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</si>
  <si>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</si>
  <si>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</si>
  <si>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</si>
  <si>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</si>
  <si>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</si>
  <si>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</si>
  <si>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</si>
  <si>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</si>
  <si>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</si>
  <si>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</si>
  <si>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</si>
  <si>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</si>
  <si>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</si>
  <si>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</si>
  <si>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</si>
  <si>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</si>
  <si>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</si>
  <si>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</si>
  <si>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</si>
  <si>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</si>
  <si>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</si>
  <si>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</si>
  <si>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</si>
  <si>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</si>
  <si>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</si>
  <si>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</si>
  <si>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</si>
  <si>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</si>
  <si>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</si>
  <si>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</si>
  <si>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</si>
  <si>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</si>
  <si>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</si>
  <si>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</si>
  <si>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</si>
  <si>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</si>
  <si>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</si>
  <si>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</si>
  <si>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</si>
  <si>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</si>
  <si>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</si>
  <si>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</si>
  <si>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</si>
  <si>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</si>
  <si>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</si>
  <si>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</si>
  <si>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</si>
  <si>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</si>
  <si>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</si>
  <si>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</si>
  <si>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</si>
  <si>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</si>
  <si>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</si>
  <si>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</si>
  <si>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</si>
  <si>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</si>
  <si>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</si>
  <si>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</si>
  <si>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</si>
  <si>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</si>
  <si>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</si>
  <si>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</si>
  <si>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</si>
  <si>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</si>
  <si>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</si>
  <si>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</si>
  <si>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</si>
  <si>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</si>
  <si>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</si>
  <si>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</si>
  <si>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</si>
  <si>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</si>
  <si>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</si>
  <si>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</si>
  <si>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</si>
  <si>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</si>
  <si>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</si>
  <si>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</si>
  <si>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</si>
  <si>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</si>
  <si>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</si>
  <si>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</si>
  <si>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</si>
  <si>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</si>
  <si>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</si>
  <si>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</si>
  <si>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</si>
  <si>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</si>
  <si>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</si>
  <si>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</si>
  <si>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</si>
  <si>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</si>
  <si>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</si>
  <si>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</si>
  <si>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</si>
  <si>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</si>
  <si>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</si>
  <si>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</si>
  <si>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</si>
  <si>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</si>
  <si>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</si>
  <si>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</si>
  <si>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</si>
  <si>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</si>
  <si>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</si>
  <si>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</si>
  <si>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</si>
  <si>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</si>
  <si>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</si>
  <si>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</si>
  <si>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</si>
  <si>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</si>
  <si>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</si>
  <si>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</si>
  <si>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</si>
  <si>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</si>
  <si>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</si>
  <si>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</si>
  <si>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</si>
  <si>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</si>
  <si>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</si>
  <si>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</si>
  <si>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</si>
  <si>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</si>
  <si>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</si>
  <si>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</si>
  <si>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</si>
  <si>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</si>
  <si>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</si>
  <si>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</si>
  <si>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</si>
  <si>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</si>
  <si>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</si>
  <si>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</si>
  <si>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</si>
  <si>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</si>
  <si>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</si>
  <si>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</si>
  <si>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</si>
  <si>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</si>
  <si>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</si>
  <si>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</si>
  <si>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</si>
  <si>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</si>
  <si>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</si>
  <si>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</si>
  <si>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</si>
  <si>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</si>
  <si>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</si>
  <si>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</si>
  <si>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</si>
  <si>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</si>
  <si>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</si>
  <si>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</si>
  <si>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</si>
  <si>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</si>
  <si>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</si>
  <si>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</si>
  <si>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</si>
  <si>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</si>
  <si>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</si>
  <si>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</si>
  <si>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</si>
  <si>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</si>
  <si>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</si>
  <si>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</si>
  <si>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</si>
  <si>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</si>
  <si>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</si>
  <si>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</si>
  <si>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</si>
  <si>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</si>
  <si>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</si>
  <si>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</si>
  <si>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</si>
  <si>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</si>
  <si>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</si>
  <si>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</si>
  <si>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</si>
  <si>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</si>
  <si>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</si>
  <si>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</si>
  <si>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</si>
  <si>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</si>
  <si>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</si>
  <si>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</si>
  <si>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</si>
  <si>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</si>
  <si>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</si>
  <si>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</si>
  <si>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</si>
  <si>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</si>
  <si>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</si>
  <si>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</si>
  <si>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</si>
  <si>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</si>
  <si>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</si>
  <si>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</si>
  <si>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</si>
  <si>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</si>
  <si>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</si>
  <si>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</si>
  <si>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</si>
  <si>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</si>
  <si>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</si>
  <si>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</si>
  <si>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</si>
  <si>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</si>
  <si>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</si>
  <si>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</si>
  <si>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</si>
  <si>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</si>
  <si>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</si>
  <si>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</si>
  <si>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</si>
  <si>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</si>
  <si>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</si>
  <si>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</si>
  <si>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</si>
  <si>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</si>
  <si>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</si>
  <si>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</si>
  <si>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</si>
  <si>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</si>
  <si>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</si>
  <si>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</si>
  <si>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</si>
  <si>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</si>
  <si>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</si>
  <si>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</si>
  <si>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</si>
  <si>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</si>
  <si>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</si>
  <si>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</si>
  <si>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</si>
  <si>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</si>
  <si>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</si>
  <si>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</si>
  <si>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</si>
  <si>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</si>
  <si>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</si>
  <si>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</si>
  <si>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</si>
  <si>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</si>
  <si>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</si>
  <si>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</si>
  <si>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</si>
  <si>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</si>
  <si>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</si>
  <si>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</si>
  <si>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</si>
  <si>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</si>
  <si>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</si>
  <si>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</si>
  <si>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</si>
  <si>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</si>
  <si>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</si>
  <si>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</si>
  <si>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</si>
  <si>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</si>
  <si>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</si>
  <si>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</si>
  <si>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</si>
  <si>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</si>
  <si>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</si>
  <si>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</si>
  <si>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</si>
  <si>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</si>
  <si>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</si>
  <si>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</si>
  <si>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</si>
  <si>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</si>
  <si>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</si>
  <si>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</si>
  <si>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</si>
  <si>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</si>
  <si>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</si>
  <si>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</si>
  <si>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</si>
  <si>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</si>
  <si>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</si>
  <si>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</si>
  <si>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</si>
  <si>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</si>
  <si>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</si>
  <si>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</si>
  <si>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</si>
  <si>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</si>
  <si>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</si>
  <si>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</si>
  <si>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</si>
  <si>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</si>
  <si>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</si>
  <si>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</si>
  <si>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</si>
  <si>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</si>
  <si>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</si>
  <si>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</si>
  <si>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</si>
  <si>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</si>
  <si>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</si>
  <si>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</si>
  <si>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</si>
  <si>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</si>
  <si>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</si>
  <si>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</si>
  <si>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</si>
  <si>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</si>
  <si>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</si>
  <si>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</si>
  <si>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</si>
  <si>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</si>
  <si>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</si>
  <si>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</si>
  <si>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</si>
  <si>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</si>
  <si>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</si>
  <si>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</si>
  <si>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</si>
  <si>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</si>
  <si>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</si>
  <si>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</si>
  <si>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</si>
  <si>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</si>
  <si>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</si>
  <si>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</si>
  <si>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</si>
  <si>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</si>
  <si>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</si>
  <si>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</si>
  <si>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</si>
  <si>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</si>
  <si>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</si>
  <si>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</si>
  <si>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</si>
  <si>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</si>
  <si>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</si>
  <si>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</si>
  <si>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</si>
  <si>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</si>
  <si>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</si>
  <si>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</si>
  <si>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</si>
  <si>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</si>
  <si>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</si>
  <si>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</si>
  <si>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</si>
  <si>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</si>
  <si>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</si>
  <si>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</si>
  <si>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</si>
  <si>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</si>
  <si>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</si>
  <si>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</si>
  <si>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</si>
  <si>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</si>
  <si>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</si>
  <si>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</si>
  <si>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</si>
  <si>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</si>
  <si>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</si>
  <si>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</si>
  <si>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</si>
  <si>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</si>
  <si>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</si>
  <si>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</si>
  <si>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</si>
  <si>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</si>
  <si>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</si>
  <si>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</si>
  <si>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</si>
  <si>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</si>
  <si>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</si>
  <si>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</si>
  <si>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</si>
  <si>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</si>
  <si>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</si>
  <si>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</si>
  <si>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</si>
  <si>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</si>
  <si>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</si>
  <si>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</si>
  <si>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</si>
  <si>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</si>
  <si>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</si>
  <si>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</si>
  <si>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</si>
  <si>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</si>
  <si>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</si>
  <si>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</si>
  <si>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</si>
  <si>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</si>
  <si>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</si>
  <si>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</si>
  <si>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</si>
  <si>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</si>
  <si>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</si>
  <si>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</si>
  <si>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</si>
  <si>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</si>
  <si>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</si>
  <si>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</si>
  <si>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</si>
  <si>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</si>
  <si>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</si>
  <si>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</si>
  <si>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</si>
  <si>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</si>
  <si>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</si>
  <si>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</si>
  <si>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</si>
  <si>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</si>
  <si>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</si>
  <si>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</si>
  <si>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</si>
  <si>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</si>
  <si>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</si>
  <si>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</si>
  <si>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</si>
  <si>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</si>
  <si>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</si>
  <si>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</si>
  <si>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</si>
  <si>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</si>
  <si>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</si>
  <si>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</si>
  <si>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</si>
  <si>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</si>
  <si>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</si>
  <si>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</si>
  <si>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</si>
  <si>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</si>
  <si>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</si>
  <si>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</si>
  <si>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</si>
  <si>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</si>
  <si>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</si>
  <si>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</si>
  <si>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</si>
  <si>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</si>
  <si>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</si>
  <si>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</si>
  <si>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</si>
  <si>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</si>
  <si>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</si>
  <si>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</si>
  <si>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</si>
  <si>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</si>
  <si>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</si>
  <si>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</si>
  <si>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</si>
  <si>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</si>
  <si>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</si>
  <si>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</si>
  <si>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</si>
  <si>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</si>
  <si>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</si>
  <si>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</si>
  <si>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</si>
  <si>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</si>
  <si>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</si>
  <si>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</si>
  <si>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</si>
  <si>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</si>
  <si>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</si>
  <si>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</si>
  <si>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</si>
  <si>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</si>
  <si>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</si>
  <si>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</si>
  <si>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</si>
  <si>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</si>
  <si>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</si>
  <si>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</si>
  <si>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</si>
  <si>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</si>
  <si>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</si>
  <si>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</si>
  <si>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</si>
  <si>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</si>
  <si>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</si>
  <si>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</si>
  <si>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</si>
  <si>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</si>
  <si>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</si>
  <si>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</si>
  <si>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</si>
  <si>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</si>
  <si>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</si>
  <si>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</si>
  <si>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</si>
  <si>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</si>
  <si>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</si>
  <si>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</si>
  <si>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</si>
  <si>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</si>
  <si>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</si>
  <si>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</si>
  <si>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</si>
  <si>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</si>
  <si>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</si>
  <si>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</si>
  <si>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</si>
  <si>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</si>
  <si>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</si>
  <si>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</si>
  <si>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</si>
  <si>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</si>
  <si>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</si>
  <si>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</si>
  <si>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</si>
  <si>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</si>
  <si>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</si>
  <si>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</si>
  <si>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</si>
  <si>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</si>
  <si>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</si>
  <si>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</si>
  <si>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</si>
  <si>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</si>
  <si>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</si>
  <si>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</si>
  <si>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</si>
  <si>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</si>
  <si>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</si>
  <si>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</si>
  <si>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</si>
  <si>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</si>
  <si>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</si>
  <si>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</si>
  <si>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</si>
  <si>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</si>
  <si>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</si>
  <si>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</si>
  <si>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</si>
  <si>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</si>
  <si>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</si>
  <si>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</si>
  <si>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</si>
  <si>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</si>
  <si>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</si>
  <si>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</si>
  <si>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</si>
  <si>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</si>
  <si>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</si>
  <si>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</si>
  <si>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</si>
  <si>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</si>
  <si>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</si>
  <si>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</si>
  <si>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</si>
  <si>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</si>
  <si>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</si>
  <si>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</si>
  <si>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</si>
  <si>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</si>
  <si>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</si>
  <si>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</si>
  <si>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</si>
  <si>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</si>
  <si>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</si>
  <si>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</si>
  <si>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</si>
  <si>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</si>
  <si>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</si>
  <si>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</si>
  <si>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</si>
  <si>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</si>
  <si>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</si>
  <si>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</si>
  <si>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</si>
  <si>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</si>
  <si>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</si>
  <si>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</si>
  <si>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</si>
  <si>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</si>
  <si>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</si>
  <si>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</si>
  <si>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</si>
  <si>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</si>
  <si>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</si>
  <si>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</si>
  <si>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</si>
  <si>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</si>
  <si>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</si>
  <si>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</si>
  <si>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</si>
  <si>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</si>
  <si>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</si>
  <si>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</si>
  <si>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</si>
  <si>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</si>
  <si>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</si>
  <si>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</si>
  <si>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</si>
  <si>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</si>
  <si>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</si>
  <si>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</si>
  <si>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</si>
  <si>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</si>
  <si>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</si>
  <si>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</si>
  <si>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</si>
  <si>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</si>
  <si>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</si>
  <si>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</si>
  <si>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</si>
  <si>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</si>
  <si>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</si>
  <si>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</si>
  <si>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</si>
  <si>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</si>
  <si>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</si>
  <si>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</si>
  <si>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</si>
  <si>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</si>
  <si>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</si>
  <si>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</si>
  <si>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</si>
  <si>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</si>
  <si>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</si>
  <si>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</si>
  <si>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</si>
  <si>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</si>
  <si>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</si>
  <si>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</si>
  <si>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</si>
  <si>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</si>
  <si>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</si>
  <si>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</si>
  <si>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</si>
  <si>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</si>
  <si>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</si>
  <si>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</si>
  <si>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</si>
  <si>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</si>
  <si>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</si>
  <si>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</si>
  <si>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</si>
  <si>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</si>
  <si>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</si>
  <si>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</si>
  <si>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</si>
  <si>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</si>
  <si>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</si>
  <si>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</si>
  <si>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</si>
  <si>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</si>
  <si>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</si>
  <si>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</si>
  <si>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</si>
  <si>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</si>
  <si>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</si>
  <si>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</si>
  <si>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</si>
  <si>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</si>
  <si>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</si>
  <si>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</si>
  <si>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</si>
  <si>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</si>
  <si>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</si>
  <si>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</si>
  <si>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</si>
  <si>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</si>
  <si>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</si>
  <si>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</si>
  <si>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</si>
  <si>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</si>
  <si>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</si>
  <si>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</si>
  <si>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</si>
  <si>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</si>
  <si>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</si>
  <si>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</si>
  <si>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</si>
  <si>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</si>
  <si>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</si>
  <si>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</si>
  <si>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</si>
  <si>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</si>
  <si>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</si>
  <si>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</si>
  <si>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</si>
  <si>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</si>
  <si>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</si>
  <si>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</si>
  <si>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</si>
  <si>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</si>
  <si>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</si>
  <si>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</si>
  <si>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</si>
  <si>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</si>
  <si>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</si>
  <si>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</si>
  <si>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</si>
  <si>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</si>
  <si>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</si>
  <si>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</si>
  <si>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</si>
  <si>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</si>
  <si>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</si>
  <si>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</si>
  <si>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</si>
  <si>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</si>
  <si>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</si>
  <si>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</si>
  <si>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</si>
  <si>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</si>
  <si>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</si>
  <si>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</si>
  <si>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</si>
  <si>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</si>
  <si>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</si>
  <si>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</si>
  <si>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</si>
  <si>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</si>
  <si>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</si>
  <si>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</si>
  <si>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</si>
  <si>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</si>
  <si>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</si>
  <si>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</si>
  <si>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</si>
  <si>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</si>
  <si>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</si>
  <si>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</si>
  <si>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</si>
  <si>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</si>
  <si>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</si>
  <si>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</si>
  <si>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</si>
  <si>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</si>
  <si>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</si>
  <si>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</si>
  <si>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</si>
  <si>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</si>
  <si>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</si>
  <si>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</si>
  <si>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</si>
  <si>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</si>
  <si>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</si>
  <si>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</si>
  <si>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</si>
  <si>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</si>
  <si>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</si>
  <si>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</si>
  <si>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</si>
  <si>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</si>
  <si>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</si>
  <si>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</si>
  <si>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</si>
  <si>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</si>
  <si>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</si>
  <si>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</si>
  <si>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</si>
  <si>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</si>
  <si>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</si>
  <si>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</si>
  <si>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</si>
  <si>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</si>
  <si>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</si>
  <si>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</si>
  <si>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</si>
  <si>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</si>
  <si>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</si>
  <si>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</si>
  <si>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</si>
  <si>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</si>
  <si>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</si>
  <si>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</si>
  <si>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</si>
  <si>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</si>
  <si>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</si>
  <si>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</si>
  <si>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</si>
  <si>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</si>
  <si>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</si>
  <si>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</si>
  <si>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</si>
  <si>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</si>
  <si>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</si>
  <si>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</si>
  <si>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</si>
  <si>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</si>
  <si>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</si>
  <si>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</si>
  <si>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</si>
  <si>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</si>
  <si>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</si>
  <si>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</si>
  <si>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</si>
  <si>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</si>
  <si>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</si>
  <si>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</si>
  <si>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</si>
  <si>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</si>
  <si>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</si>
  <si>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</si>
  <si>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</si>
  <si>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</si>
  <si>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</si>
  <si>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</si>
  <si>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</si>
  <si>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</si>
  <si>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</si>
  <si>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</si>
  <si>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</si>
  <si>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</si>
  <si>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</si>
  <si>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</si>
  <si>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</si>
  <si>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</si>
  <si>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</si>
  <si>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</si>
  <si>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</si>
  <si>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</si>
  <si>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</si>
  <si>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</si>
  <si>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</si>
  <si>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</si>
  <si>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</si>
  <si>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</si>
  <si>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</si>
  <si>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</si>
  <si>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</si>
  <si>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</si>
  <si>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</si>
  <si>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</si>
  <si>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</si>
  <si>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</si>
  <si>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</si>
  <si>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</si>
  <si>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</si>
  <si>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</si>
  <si>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</si>
  <si>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</si>
  <si>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</si>
  <si>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</si>
  <si>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</si>
  <si>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</si>
  <si>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</si>
  <si>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</si>
  <si>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</si>
  <si>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</si>
  <si>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</si>
  <si>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</si>
  <si>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</si>
  <si>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</si>
  <si>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</si>
  <si>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</si>
  <si>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</si>
  <si>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</si>
  <si>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</si>
  <si>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</si>
  <si>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</si>
  <si>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</si>
  <si>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</si>
  <si>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</si>
  <si>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</si>
  <si>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</si>
  <si>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</si>
  <si>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</si>
  <si>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</si>
  <si>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</si>
  <si>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</si>
  <si>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</si>
  <si>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</si>
  <si>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</si>
  <si>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</si>
  <si>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</si>
  <si>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</si>
  <si>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</si>
  <si>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</si>
  <si>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</si>
  <si>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</si>
  <si>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</si>
  <si>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</si>
  <si>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</si>
  <si>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</si>
  <si>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</si>
  <si>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</si>
  <si>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</si>
  <si>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</si>
  <si>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</si>
  <si>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</si>
  <si>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</si>
  <si>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</si>
  <si>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</si>
  <si>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</si>
  <si>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</si>
  <si>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</si>
  <si>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</si>
  <si>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</si>
  <si>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</si>
  <si>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</si>
  <si>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</si>
  <si>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</si>
  <si>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</si>
  <si>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</si>
  <si>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</si>
  <si>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</si>
  <si>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</si>
  <si>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</si>
  <si>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</si>
  <si>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</si>
  <si>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</si>
  <si>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</si>
  <si>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</si>
  <si>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</si>
  <si>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</si>
  <si>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</si>
  <si>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</si>
  <si>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</si>
  <si>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</si>
  <si>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</si>
  <si>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</si>
  <si>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</si>
  <si>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</si>
  <si>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</si>
  <si>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</si>
  <si>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</si>
  <si>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</si>
  <si>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</si>
  <si>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</si>
  <si>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</si>
  <si>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</si>
  <si>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</si>
  <si>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</si>
  <si>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</si>
  <si>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</si>
  <si>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</si>
  <si>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</si>
  <si>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</si>
  <si>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</si>
  <si>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</si>
  <si>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</si>
  <si>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</si>
  <si>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</si>
  <si>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</si>
  <si>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</si>
  <si>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</si>
  <si>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</si>
  <si>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</si>
  <si>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</si>
  <si>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</si>
  <si>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</si>
  <si>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</si>
  <si>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</si>
  <si>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</si>
  <si>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</si>
  <si>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</si>
  <si>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</si>
  <si>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</si>
  <si>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</si>
  <si>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</si>
  <si>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</si>
  <si>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</si>
  <si>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</si>
  <si>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</si>
  <si>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</si>
  <si>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</si>
  <si>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</si>
  <si>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</si>
  <si>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</si>
  <si>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</si>
  <si>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</si>
  <si>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</si>
  <si>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</si>
  <si>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</si>
  <si>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</si>
  <si>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</si>
  <si>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</si>
  <si>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</si>
  <si>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</si>
  <si>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</si>
  <si>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</si>
  <si>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</si>
  <si>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</si>
  <si>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</si>
  <si>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</si>
  <si>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</si>
  <si>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</si>
  <si>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</si>
  <si>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</si>
  <si>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</si>
  <si>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</si>
  <si>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</si>
  <si>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</si>
  <si>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</si>
  <si>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</si>
  <si>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</si>
  <si>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</si>
  <si>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</si>
  <si>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</si>
  <si>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</si>
  <si>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</si>
  <si>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</si>
  <si>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</si>
  <si>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</si>
  <si>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</si>
  <si>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</si>
  <si>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</si>
  <si>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</si>
  <si>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</si>
  <si>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</si>
  <si>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</si>
  <si>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</si>
  <si>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</si>
  <si>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</si>
  <si>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</si>
  <si>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</si>
  <si>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</si>
  <si>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</si>
  <si>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</si>
  <si>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</si>
  <si>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</si>
  <si>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</si>
  <si>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</si>
  <si>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</si>
  <si>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</si>
  <si>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</si>
  <si>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</si>
  <si>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</si>
  <si>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</si>
  <si>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</si>
  <si>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</si>
  <si>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</si>
  <si>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</si>
  <si>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</si>
  <si>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</si>
  <si>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</si>
  <si>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</si>
  <si>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</si>
  <si>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</si>
  <si>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</si>
  <si>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</si>
  <si>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</si>
  <si>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</si>
  <si>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</si>
  <si>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</si>
  <si>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</si>
  <si>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</si>
  <si>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</si>
  <si>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</si>
  <si>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</si>
  <si>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</si>
  <si>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</si>
  <si>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</si>
  <si>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</si>
  <si>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</si>
  <si>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</si>
  <si>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</si>
  <si>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</si>
  <si>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</si>
  <si>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</si>
  <si>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</si>
  <si>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</si>
  <si>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</si>
  <si>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</si>
  <si>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</si>
  <si>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</si>
  <si>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</si>
  <si>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</si>
  <si>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</si>
  <si>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</si>
  <si>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</si>
  <si>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</si>
  <si>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</si>
  <si>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</si>
  <si>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</si>
  <si>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</si>
  <si>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</si>
  <si>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</si>
  <si>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</si>
  <si>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</si>
  <si>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</si>
  <si>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</si>
  <si>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</si>
  <si>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</si>
  <si>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</si>
  <si>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</si>
  <si>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</si>
  <si>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</si>
  <si>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</si>
  <si>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</si>
  <si>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</si>
  <si>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</si>
  <si>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</si>
  <si>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</si>
  <si>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</si>
  <si>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</si>
  <si>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</si>
  <si>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</si>
  <si>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</si>
  <si>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</si>
  <si>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</si>
  <si>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</si>
  <si>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</si>
  <si>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</si>
  <si>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</si>
  <si>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</si>
  <si>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</si>
  <si>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</si>
  <si>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</si>
  <si>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</si>
  <si>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</si>
  <si>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</si>
  <si>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</si>
  <si>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</si>
  <si>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</si>
  <si>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</si>
  <si>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</si>
  <si>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</si>
  <si>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</si>
  <si>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</si>
  <si>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</si>
  <si>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</si>
  <si>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</si>
  <si>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</si>
  <si>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</si>
  <si>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</si>
  <si>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</si>
  <si>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</si>
  <si>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</si>
  <si>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</si>
  <si>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</si>
  <si>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</si>
  <si>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</si>
  <si>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</si>
  <si>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</si>
  <si>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</si>
  <si>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</si>
  <si>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</si>
  <si>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</si>
  <si>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</si>
  <si>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</si>
  <si>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</si>
  <si>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</si>
  <si>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</si>
  <si>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</si>
  <si>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</si>
  <si>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</si>
  <si>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</si>
  <si>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</si>
  <si>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</si>
  <si>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</si>
  <si>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</si>
  <si>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</si>
  <si>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</si>
  <si>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</si>
  <si>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</si>
  <si>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</si>
  <si>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</si>
  <si>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</si>
  <si>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</si>
  <si>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</si>
  <si>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</si>
  <si>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</si>
  <si>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</si>
  <si>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</si>
  <si>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</si>
  <si>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</si>
  <si>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</si>
  <si>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</si>
  <si>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</si>
  <si>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</si>
  <si>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</si>
  <si>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</si>
  <si>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</si>
  <si>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</si>
  <si>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</si>
  <si>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</si>
  <si>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</si>
  <si>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</si>
  <si>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</si>
  <si>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</si>
  <si>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</si>
  <si>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</si>
  <si>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</si>
  <si>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</si>
  <si>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</si>
  <si>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</si>
  <si>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</si>
  <si>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</si>
  <si>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</si>
  <si>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</si>
  <si>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</si>
  <si>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</si>
  <si>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</si>
  <si>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</si>
  <si>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</si>
  <si>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</si>
  <si>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</si>
  <si>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</si>
  <si>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</si>
  <si>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</si>
  <si>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</si>
  <si>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</si>
  <si>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</si>
  <si>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</si>
  <si>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</si>
  <si>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</si>
  <si>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</si>
  <si>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</si>
  <si>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</si>
  <si>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</si>
  <si>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</si>
  <si>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</si>
  <si>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</si>
  <si>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</si>
  <si>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</si>
  <si>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</si>
  <si>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</si>
  <si>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</si>
  <si>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</si>
  <si>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</si>
  <si>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</si>
  <si>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</si>
  <si>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</si>
  <si>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</si>
  <si>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</si>
  <si>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</si>
  <si>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</si>
  <si>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</si>
  <si>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</si>
  <si>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</si>
  <si>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</si>
  <si>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</si>
  <si>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</si>
  <si>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</si>
  <si>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</si>
  <si>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</si>
  <si>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</si>
  <si>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</si>
  <si>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</si>
  <si>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</si>
  <si>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</si>
  <si>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</si>
  <si>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</si>
  <si>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</si>
  <si>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</si>
  <si>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</si>
  <si>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</si>
  <si>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</si>
  <si>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</si>
  <si>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</si>
  <si>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</si>
  <si>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</si>
  <si>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</si>
  <si>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</si>
  <si>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</si>
  <si>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</si>
  <si>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</si>
  <si>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</si>
  <si>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</si>
  <si>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</si>
  <si>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</si>
  <si>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</si>
  <si>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</si>
  <si>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</si>
  <si>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</si>
  <si>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</si>
  <si>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</si>
  <si>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</si>
  <si>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</si>
  <si>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</si>
  <si>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</si>
  <si>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</si>
  <si>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</si>
  <si>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</si>
  <si>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</si>
  <si>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</si>
  <si>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</si>
  <si>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</si>
  <si>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</si>
  <si>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</si>
  <si>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</si>
  <si>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</si>
  <si>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</si>
  <si>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</si>
  <si>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</si>
  <si>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</si>
  <si>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</si>
  <si>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</si>
  <si>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</si>
  <si>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</si>
  <si>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</si>
  <si>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</si>
  <si>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</si>
  <si>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</si>
  <si>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</si>
  <si>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</si>
  <si>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</si>
  <si>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</si>
  <si>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</si>
  <si>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</si>
  <si>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</si>
  <si>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</si>
  <si>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</si>
  <si>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</si>
  <si>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</si>
  <si>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</si>
  <si>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</si>
  <si>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</si>
  <si>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</si>
  <si>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</si>
  <si>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</si>
  <si>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</si>
  <si>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</si>
  <si>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</si>
  <si>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</si>
  <si>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</si>
  <si>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</si>
  <si>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</si>
  <si>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</si>
  <si>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</si>
  <si>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</si>
  <si>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</si>
  <si>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</si>
  <si>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</si>
  <si>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</si>
  <si>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</si>
  <si>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</si>
  <si>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</si>
  <si>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</si>
  <si>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</si>
  <si>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</si>
  <si>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</si>
  <si>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</si>
  <si>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</si>
  <si>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</si>
  <si>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</si>
  <si>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</si>
  <si>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</si>
  <si>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</si>
  <si>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</si>
  <si>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</si>
  <si>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</si>
  <si>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</si>
  <si>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</si>
  <si>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</si>
  <si>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</si>
  <si>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</si>
  <si>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</si>
  <si>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</si>
  <si>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</si>
  <si>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</si>
  <si>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</si>
  <si>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</si>
  <si>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</si>
  <si>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</si>
  <si>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</si>
  <si>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</si>
  <si>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</si>
  <si>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</si>
  <si>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</si>
  <si>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</si>
  <si>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</si>
  <si>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</si>
  <si>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</si>
  <si>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</si>
  <si>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</si>
  <si>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</si>
  <si>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</si>
  <si>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</si>
  <si>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</si>
  <si>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</si>
  <si>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</si>
  <si>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</si>
  <si>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</si>
  <si>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</si>
  <si>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</si>
  <si>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</si>
  <si>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</si>
  <si>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</si>
  <si>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</si>
  <si>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</si>
  <si>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</si>
  <si>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</si>
  <si>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</si>
  <si>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</si>
  <si>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</si>
  <si>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</si>
  <si>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</si>
  <si>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</si>
  <si>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</si>
  <si>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</si>
  <si>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</si>
  <si>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</si>
  <si>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</si>
  <si>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</si>
  <si>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</si>
  <si>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</si>
  <si>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</si>
  <si>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</si>
  <si>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</si>
  <si>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</si>
  <si>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</si>
  <si>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</si>
  <si>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</si>
  <si>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</si>
  <si>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</si>
  <si>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</si>
  <si>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</si>
  <si>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</si>
  <si>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</si>
  <si>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</si>
  <si>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</si>
  <si>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</si>
  <si>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</si>
  <si>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</si>
  <si>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</si>
  <si>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</si>
  <si>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</si>
  <si>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</si>
  <si>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</si>
  <si>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</si>
  <si>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</si>
  <si>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</si>
  <si>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</si>
  <si>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</si>
  <si>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</si>
  <si>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</si>
  <si>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</si>
  <si>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</si>
  <si>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</si>
  <si>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</si>
  <si>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</si>
  <si>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</si>
  <si>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</si>
  <si>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</si>
  <si>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</si>
  <si>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</si>
  <si>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</si>
  <si>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</si>
  <si>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</si>
  <si>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</si>
  <si>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</si>
  <si>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</si>
  <si>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</si>
  <si>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</si>
  <si>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</si>
  <si>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</si>
  <si>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</si>
  <si>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</si>
  <si>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</si>
  <si>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</si>
  <si>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</si>
  <si>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</si>
  <si>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</si>
  <si>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</si>
  <si>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</si>
  <si>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</si>
  <si>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</si>
  <si>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</si>
  <si>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</si>
  <si>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</si>
  <si>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</si>
  <si>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</si>
  <si>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</si>
  <si>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</si>
  <si>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</si>
  <si>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</si>
  <si>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</si>
  <si>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</si>
  <si>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</si>
  <si>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</si>
  <si>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</si>
  <si>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</si>
  <si>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</si>
  <si>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</si>
  <si>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</si>
  <si>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</si>
  <si>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</si>
  <si>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</si>
  <si>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</si>
  <si>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</si>
  <si>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</si>
  <si>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</si>
  <si>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</si>
  <si>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</si>
  <si>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</si>
  <si>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</si>
  <si>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</si>
  <si>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</si>
  <si>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</si>
  <si>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</si>
  <si>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</si>
  <si>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</si>
  <si>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</si>
  <si>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</si>
  <si>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</si>
  <si>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</si>
  <si>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</si>
  <si>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</si>
  <si>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</si>
  <si>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</si>
  <si>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</si>
  <si>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</si>
  <si>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</si>
  <si>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</si>
  <si>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</si>
  <si>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</si>
  <si>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</si>
  <si>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</si>
  <si>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</si>
  <si>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</si>
  <si>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</si>
  <si>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</si>
  <si>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</si>
  <si>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</si>
  <si>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</si>
  <si>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</si>
  <si>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</si>
  <si>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</si>
  <si>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</si>
  <si>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</si>
  <si>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</si>
  <si>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</si>
  <si>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</si>
  <si>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</si>
  <si>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</si>
  <si>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</si>
  <si>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</si>
  <si>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</si>
  <si>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</si>
  <si>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</si>
  <si>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</si>
  <si>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</si>
  <si>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</si>
  <si>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</si>
  <si>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</si>
  <si>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</si>
  <si>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</si>
  <si>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</si>
  <si>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</si>
  <si>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</si>
  <si>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</si>
  <si>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</si>
  <si>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</si>
  <si>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</si>
  <si>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</si>
  <si>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</si>
  <si>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</si>
  <si>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</si>
  <si>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</si>
  <si>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</si>
  <si>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</si>
  <si>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</si>
  <si>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</si>
  <si>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</si>
  <si>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</si>
  <si>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</si>
  <si>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</si>
  <si>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</si>
  <si>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</si>
  <si>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</si>
  <si>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</si>
  <si>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</si>
  <si>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</si>
  <si>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</si>
  <si>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</si>
  <si>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</si>
  <si>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</si>
  <si>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</si>
  <si>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</si>
  <si>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</si>
  <si>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</si>
  <si>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</si>
  <si>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</si>
  <si>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</si>
  <si>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</si>
  <si>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</si>
  <si>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</si>
  <si>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</si>
  <si>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</si>
  <si>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</si>
  <si>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</si>
  <si>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</si>
  <si>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</si>
  <si>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</si>
  <si>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</si>
  <si>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</si>
  <si>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</si>
  <si>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</si>
  <si>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</si>
  <si>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</si>
  <si>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</si>
  <si>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</si>
  <si>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</si>
  <si>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</si>
  <si>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</si>
  <si>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</si>
  <si>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</si>
  <si>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</si>
  <si>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</si>
  <si>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</si>
  <si>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</si>
  <si>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</si>
  <si>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</si>
  <si>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</si>
  <si>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</si>
  <si>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</si>
  <si>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</si>
  <si>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</si>
  <si>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</si>
  <si>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</si>
  <si>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</si>
  <si>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</si>
  <si>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</si>
  <si>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</si>
  <si>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</si>
  <si>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</si>
  <si>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</si>
  <si>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</si>
  <si>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</si>
  <si>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</si>
  <si>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</si>
  <si>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</si>
  <si>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</si>
  <si>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</si>
  <si>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</si>
  <si>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</si>
  <si>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</si>
  <si>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</si>
  <si>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</si>
  <si>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</si>
  <si>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</si>
  <si>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</si>
  <si>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</si>
  <si>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</si>
  <si>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</si>
  <si>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</si>
  <si>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</si>
  <si>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</si>
  <si>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</si>
  <si>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</si>
  <si>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</si>
  <si>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</si>
  <si>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</si>
  <si>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</si>
  <si>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</si>
  <si>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</si>
  <si>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</si>
  <si>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</si>
  <si>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</si>
  <si>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</si>
  <si>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</si>
  <si>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</si>
  <si>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</si>
  <si>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</si>
  <si>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</si>
  <si>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</si>
  <si>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</si>
  <si>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</si>
  <si>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</si>
  <si>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</si>
  <si>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</si>
  <si>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</si>
  <si>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</si>
  <si>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</si>
  <si>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</si>
  <si>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</si>
  <si>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</si>
  <si>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</si>
  <si>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</si>
  <si>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</si>
  <si>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</si>
  <si>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</si>
  <si>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</si>
  <si>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</si>
  <si>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</si>
  <si>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</si>
  <si>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</si>
  <si>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</si>
  <si>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</si>
  <si>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</si>
  <si>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</si>
  <si>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</si>
  <si>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</si>
  <si>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</si>
  <si>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</si>
  <si>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</si>
  <si>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</si>
  <si>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</si>
  <si>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</si>
  <si>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</si>
  <si>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</si>
  <si>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</si>
  <si>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</si>
  <si>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</si>
  <si>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</si>
  <si>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</si>
  <si>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</si>
  <si>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</si>
  <si>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</si>
  <si>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</si>
  <si>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</si>
  <si>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</si>
  <si>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</si>
  <si>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</si>
  <si>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</si>
  <si>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</si>
  <si>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</si>
  <si>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</si>
  <si>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</si>
  <si>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</si>
  <si>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</si>
  <si>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</si>
  <si>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</si>
  <si>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</si>
  <si>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</si>
  <si>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</si>
  <si>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</si>
  <si>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</si>
  <si>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</si>
  <si>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</si>
  <si>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</si>
  <si>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</si>
  <si>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</si>
  <si>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</si>
  <si>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</si>
  <si>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</si>
  <si>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</si>
  <si>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</si>
  <si>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</si>
  <si>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</si>
  <si>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</si>
  <si>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</si>
  <si>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</si>
  <si>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</si>
  <si>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</si>
  <si>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</si>
  <si>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</si>
  <si>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</si>
  <si>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</si>
  <si>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</si>
  <si>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</si>
  <si>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</si>
  <si>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</si>
  <si>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</si>
  <si>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</si>
  <si>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</si>
  <si>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</si>
  <si>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</si>
  <si>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</si>
  <si>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</si>
  <si>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</si>
  <si>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</si>
  <si>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</si>
  <si>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</si>
  <si>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</si>
  <si>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</si>
  <si>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</si>
  <si>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</si>
  <si>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</si>
  <si>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</si>
  <si>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</si>
  <si>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</si>
  <si>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</si>
  <si>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</si>
  <si>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</si>
  <si>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</si>
  <si>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</si>
  <si>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</si>
  <si>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</si>
  <si>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</si>
  <si>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</si>
  <si>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</si>
  <si>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</si>
  <si>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</si>
  <si>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</si>
  <si>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</si>
  <si>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</si>
  <si>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</si>
  <si>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</si>
  <si>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</si>
  <si>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</si>
  <si>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</si>
  <si>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</si>
  <si>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</si>
  <si>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</si>
  <si>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</si>
  <si>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</si>
  <si>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</si>
  <si>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</si>
  <si>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</si>
  <si>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</si>
  <si>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</si>
  <si>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</si>
  <si>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</si>
  <si>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</si>
  <si>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</si>
  <si>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</si>
  <si>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</si>
  <si>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</si>
  <si>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</si>
  <si>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</si>
  <si>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</si>
  <si>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</si>
  <si>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</si>
  <si>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</si>
  <si>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</si>
  <si>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</si>
  <si>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</si>
  <si>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</si>
  <si>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</si>
  <si>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</si>
  <si>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</si>
  <si>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</si>
  <si>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</si>
  <si>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</si>
  <si>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</si>
  <si>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</si>
  <si>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</si>
  <si>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</si>
  <si>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</si>
  <si>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</si>
  <si>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</si>
  <si>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</si>
  <si>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</si>
  <si>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</si>
  <si>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</si>
  <si>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</si>
  <si>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</si>
  <si>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</si>
  <si>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</si>
  <si>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</si>
  <si>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</si>
  <si>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</si>
  <si>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</si>
  <si>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</si>
  <si>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</si>
  <si>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</si>
  <si>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</si>
  <si>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</si>
  <si>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</si>
  <si>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</si>
  <si>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</si>
  <si>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</si>
  <si>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</si>
  <si>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</si>
  <si>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</si>
  <si>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</si>
  <si>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</si>
  <si>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</si>
  <si>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</si>
  <si>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</si>
  <si>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</si>
  <si>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</si>
  <si>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</si>
  <si>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</si>
  <si>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</si>
  <si>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</si>
  <si>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</si>
  <si>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</si>
  <si>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</si>
  <si>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</si>
  <si>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</si>
  <si>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</si>
  <si>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</si>
  <si>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</si>
  <si>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</si>
  <si>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</si>
  <si>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</si>
  <si>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</si>
  <si>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</si>
  <si>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</si>
  <si>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</si>
  <si>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</si>
  <si>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</si>
  <si>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</si>
  <si>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</si>
  <si>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</si>
  <si>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</si>
  <si>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</si>
  <si>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</si>
  <si>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</si>
  <si>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</si>
  <si>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</si>
  <si>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</si>
  <si>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</si>
  <si>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</si>
  <si>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</si>
  <si>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</si>
  <si>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</si>
  <si>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</si>
  <si>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</si>
  <si>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</si>
  <si>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</si>
  <si>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</si>
  <si>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</si>
  <si>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</si>
  <si>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</si>
  <si>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</si>
  <si>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</si>
  <si>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</si>
  <si>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</si>
  <si>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</si>
  <si>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</si>
  <si>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</si>
  <si>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</si>
  <si>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</si>
  <si>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</si>
  <si>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</si>
  <si>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</si>
  <si>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</si>
  <si>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</si>
  <si>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</si>
  <si>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</si>
  <si>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</si>
  <si>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</si>
  <si>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</si>
  <si>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</si>
  <si>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</si>
  <si>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</si>
  <si>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</si>
  <si>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</si>
  <si>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</si>
  <si>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</si>
  <si>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</si>
  <si>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</si>
  <si>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</si>
  <si>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</si>
  <si>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</si>
  <si>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</si>
  <si>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</si>
  <si>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</si>
  <si>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</si>
  <si>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</si>
  <si>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</si>
  <si>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</si>
  <si>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</si>
  <si>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</si>
  <si>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</si>
  <si>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</si>
  <si>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</si>
  <si>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</si>
  <si>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</si>
  <si>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</si>
  <si>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</si>
  <si>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</si>
  <si>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</si>
  <si>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</si>
  <si>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</si>
  <si>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</si>
  <si>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</si>
  <si>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</si>
  <si>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</si>
  <si>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</si>
  <si>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</si>
  <si>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</si>
  <si>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</si>
  <si>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</si>
  <si>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</si>
  <si>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</si>
  <si>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</si>
  <si>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</si>
  <si>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</si>
  <si>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</si>
  <si>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</si>
  <si>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</si>
  <si>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</si>
  <si>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</si>
  <si>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</si>
  <si>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</si>
  <si>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</si>
  <si>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</si>
  <si>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</si>
  <si>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</si>
  <si>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</si>
  <si>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</si>
  <si>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</si>
  <si>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</si>
  <si>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</si>
  <si>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</si>
  <si>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</si>
  <si>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</si>
  <si>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</si>
  <si>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</si>
  <si>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</si>
  <si>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</si>
  <si>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</si>
  <si>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</si>
  <si>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</si>
  <si>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</si>
  <si>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</si>
  <si>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</si>
  <si>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</si>
  <si>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</si>
  <si>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</si>
  <si>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</si>
  <si>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</si>
  <si>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</si>
  <si>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</si>
  <si>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</si>
  <si>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</si>
  <si>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</si>
  <si>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</si>
  <si>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</si>
  <si>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</si>
  <si>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</si>
  <si>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</si>
  <si>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</si>
  <si>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</si>
  <si>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</si>
  <si>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</si>
  <si>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</si>
  <si>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</si>
  <si>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</si>
  <si>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</si>
  <si>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</si>
  <si>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</si>
  <si>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</si>
  <si>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</si>
  <si>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</si>
  <si>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</si>
  <si>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</si>
  <si>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</si>
  <si>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</si>
  <si>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</si>
  <si>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</si>
  <si>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</si>
  <si>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</si>
  <si>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</si>
  <si>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</si>
  <si>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</si>
  <si>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</si>
  <si>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</si>
  <si>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</si>
  <si>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</si>
  <si>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</si>
  <si>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</si>
  <si>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</si>
  <si>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</si>
  <si>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</si>
  <si>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</si>
  <si>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</si>
  <si>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</si>
  <si>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</si>
  <si>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</si>
  <si>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</si>
  <si>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</si>
  <si>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</si>
  <si>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</si>
  <si>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</si>
  <si>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</si>
  <si>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</si>
  <si>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</si>
  <si>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</si>
  <si>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</si>
  <si>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</si>
  <si>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</si>
  <si>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</si>
  <si>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</si>
  <si>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</si>
  <si>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</si>
  <si>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</si>
  <si>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</si>
  <si>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</si>
  <si>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</si>
  <si>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</si>
  <si>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</si>
  <si>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</si>
  <si>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</si>
  <si>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</si>
  <si>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</si>
  <si>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</si>
  <si>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</si>
  <si>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</si>
  <si>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</si>
  <si>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</si>
  <si>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</si>
  <si>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</si>
  <si>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</si>
  <si>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</si>
  <si>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</si>
  <si>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</si>
  <si>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</si>
  <si>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</si>
  <si>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</si>
  <si>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</si>
  <si>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</si>
  <si>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</si>
  <si>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</si>
  <si>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</si>
  <si>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</si>
  <si>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</si>
  <si>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</si>
  <si>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</si>
  <si>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</si>
  <si>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</si>
  <si>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</si>
  <si>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</si>
  <si>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</si>
  <si>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</si>
  <si>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</si>
  <si>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</si>
  <si>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</si>
  <si>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</si>
  <si>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</si>
  <si>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</si>
  <si>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</si>
  <si>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</si>
  <si>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</si>
  <si>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</si>
  <si>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</si>
  <si>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</si>
  <si>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</si>
  <si>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</si>
  <si>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</si>
  <si>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</si>
  <si>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</si>
  <si>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</si>
  <si>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</si>
  <si>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</si>
  <si>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</si>
  <si>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</si>
  <si>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</si>
  <si>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</si>
  <si>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</si>
  <si>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</si>
  <si>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</si>
  <si>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</si>
  <si>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</si>
  <si>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</si>
  <si>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</si>
  <si>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</si>
  <si>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</si>
  <si>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</si>
  <si>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</si>
  <si>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</si>
  <si>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</si>
  <si>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</si>
  <si>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</si>
  <si>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</si>
  <si>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</si>
  <si>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</si>
  <si>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</si>
  <si>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</si>
  <si>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</si>
  <si>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</si>
  <si>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</si>
  <si>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</si>
  <si>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</si>
  <si>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</si>
  <si>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</si>
  <si>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</si>
  <si>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</si>
  <si>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</si>
  <si>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</si>
  <si>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</si>
  <si>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</si>
  <si>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</si>
  <si>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</si>
  <si>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</si>
  <si>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</si>
  <si>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</si>
  <si>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</si>
  <si>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</si>
  <si>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</si>
  <si>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</si>
  <si>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</si>
  <si>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</si>
  <si>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</si>
  <si>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</si>
  <si>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</si>
  <si>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</si>
  <si>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</si>
  <si>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</si>
  <si>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</si>
  <si>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</si>
  <si>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</si>
  <si>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</si>
  <si>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</si>
  <si>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</si>
  <si>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</si>
  <si>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</si>
  <si>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</si>
  <si>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</si>
  <si>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</si>
  <si>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</si>
  <si>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</si>
  <si>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</si>
  <si>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</si>
  <si>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</si>
  <si>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</si>
  <si>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</si>
  <si>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</si>
  <si>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</si>
  <si>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</si>
  <si>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</si>
  <si>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</si>
  <si>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</si>
  <si>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</si>
  <si>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</si>
  <si>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</si>
  <si>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</si>
  <si>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</si>
  <si>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</si>
  <si>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</si>
  <si>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</si>
  <si>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</si>
  <si>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</si>
  <si>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</si>
  <si>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</si>
  <si>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</si>
  <si>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</si>
  <si>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</si>
  <si>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</si>
  <si>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</si>
  <si>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</si>
  <si>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</si>
  <si>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</si>
  <si>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</si>
  <si>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</si>
  <si>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</si>
  <si>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</si>
  <si>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</si>
  <si>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</si>
  <si>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</si>
  <si>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</si>
  <si>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</si>
  <si>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</si>
  <si>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</si>
  <si>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</si>
  <si>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</si>
  <si>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</si>
  <si>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</si>
  <si>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</si>
  <si>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</si>
  <si>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</si>
  <si>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</si>
  <si>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</si>
  <si>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</si>
  <si>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</si>
  <si>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</si>
  <si>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</si>
  <si>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</si>
  <si>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</si>
  <si>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</si>
  <si>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</si>
  <si>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</si>
  <si>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</si>
  <si>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</si>
  <si>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</si>
  <si>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</si>
  <si>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</si>
  <si>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</si>
  <si>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</si>
  <si>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</si>
  <si>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</si>
  <si>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</si>
  <si>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</si>
  <si>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</si>
  <si>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</si>
  <si>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</si>
  <si>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</si>
  <si>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</si>
  <si>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</si>
  <si>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</si>
  <si>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</si>
  <si>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</si>
  <si>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</si>
  <si>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</si>
  <si>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</si>
  <si>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</si>
  <si>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</si>
  <si>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</si>
  <si>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</si>
  <si>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</si>
  <si>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</si>
  <si>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</si>
  <si>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</si>
  <si>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</si>
  <si>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</si>
  <si>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</si>
  <si>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</si>
  <si>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</si>
  <si>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</si>
  <si>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</si>
  <si>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</si>
  <si>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</si>
  <si>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</si>
  <si>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</si>
  <si>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</si>
  <si>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</si>
  <si>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</si>
  <si>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</si>
  <si>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</si>
  <si>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</si>
  <si>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</si>
  <si>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</si>
  <si>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</si>
  <si>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</si>
  <si>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</si>
  <si>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</si>
  <si>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</si>
  <si>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</si>
  <si>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</si>
  <si>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</si>
  <si>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</si>
  <si>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</si>
  <si>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</si>
  <si>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</si>
  <si>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</si>
  <si>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</si>
  <si>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</si>
  <si>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</si>
  <si>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</si>
  <si>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</si>
  <si>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</si>
  <si>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</si>
  <si>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</si>
  <si>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</si>
  <si>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</si>
  <si>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</si>
  <si>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</si>
  <si>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</si>
  <si>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</si>
  <si>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</si>
  <si>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</si>
  <si>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</si>
  <si>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</si>
  <si>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</si>
  <si>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</si>
  <si>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</si>
  <si>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</si>
  <si>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</si>
  <si>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</si>
  <si>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</si>
  <si>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</si>
  <si>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</si>
  <si>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</si>
  <si>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</si>
  <si>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</si>
  <si>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</si>
  <si>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</si>
  <si>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</si>
  <si>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</si>
  <si>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</si>
  <si>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</si>
  <si>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</si>
  <si>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</si>
  <si>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</si>
  <si>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</si>
  <si>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</si>
  <si>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</si>
  <si>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</si>
  <si>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</si>
  <si>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</si>
  <si>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</si>
  <si>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</si>
  <si>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</si>
  <si>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</si>
  <si>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</si>
  <si>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</si>
  <si>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</si>
  <si>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</si>
  <si>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</si>
  <si>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</si>
  <si>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</si>
  <si>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</si>
  <si>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</si>
  <si>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</si>
  <si>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</si>
  <si>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</si>
  <si>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</si>
  <si>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</si>
  <si>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</si>
  <si>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</si>
  <si>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</si>
  <si>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</si>
  <si>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</si>
  <si>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</si>
  <si>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</si>
  <si>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</si>
  <si>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</si>
  <si>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</si>
  <si>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</si>
  <si>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</si>
  <si>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</si>
  <si>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</si>
  <si>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</si>
  <si>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</si>
  <si>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</si>
  <si>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</si>
  <si>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</si>
  <si>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</si>
  <si>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</si>
  <si>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</si>
  <si>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</si>
  <si>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</si>
  <si>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</si>
  <si>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</si>
  <si>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</si>
  <si>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</si>
  <si>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</si>
  <si>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</si>
  <si>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</si>
  <si>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</si>
  <si>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</si>
  <si>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</si>
  <si>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</si>
  <si>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</si>
  <si>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</si>
  <si>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</si>
  <si>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</si>
  <si>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</si>
  <si>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</si>
  <si>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</si>
  <si>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</si>
  <si>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</si>
  <si>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</si>
  <si>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</si>
  <si>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</si>
  <si>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</si>
  <si>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</si>
  <si>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</si>
  <si>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</si>
  <si>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</si>
  <si>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</si>
  <si>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</si>
  <si>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</si>
  <si>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</si>
  <si>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</si>
  <si>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</si>
  <si>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</si>
  <si>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</si>
  <si>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</si>
  <si>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</si>
  <si>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</si>
  <si>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</si>
  <si>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</si>
  <si>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</si>
  <si>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</si>
  <si>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</si>
  <si>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</si>
  <si>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</si>
  <si>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</si>
  <si>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</si>
  <si>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</si>
  <si>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</si>
  <si>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</si>
  <si>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</si>
  <si>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</si>
  <si>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</si>
  <si>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</si>
  <si>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</si>
  <si>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</si>
  <si>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</si>
  <si>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</si>
  <si>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</si>
  <si>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</si>
  <si>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</si>
  <si>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</si>
  <si>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</si>
  <si>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</si>
  <si>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</si>
  <si>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</si>
  <si>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</si>
  <si>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</si>
  <si>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</si>
  <si>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</si>
  <si>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</si>
  <si>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</si>
  <si>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</si>
  <si>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</si>
  <si>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</si>
  <si>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</si>
  <si>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</si>
  <si>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</si>
  <si>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</si>
  <si>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</si>
  <si>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</si>
  <si>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</si>
  <si>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</si>
  <si>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</si>
  <si>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</si>
  <si>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</si>
  <si>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</si>
  <si>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</si>
  <si>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</si>
  <si>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</si>
  <si>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</si>
  <si>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</si>
  <si>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</si>
  <si>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</si>
  <si>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</si>
  <si>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</si>
  <si>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</si>
  <si>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</si>
  <si>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</si>
  <si>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</si>
  <si>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</si>
  <si>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</si>
  <si>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</si>
  <si>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</si>
  <si>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</si>
  <si>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</si>
  <si>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</si>
  <si>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</si>
  <si>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</si>
  <si>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</si>
  <si>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</si>
  <si>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</si>
  <si>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</si>
  <si>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</si>
  <si>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</si>
  <si>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</si>
  <si>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</si>
  <si>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</si>
  <si>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</si>
  <si>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</si>
  <si>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</si>
  <si>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</si>
  <si>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</si>
  <si>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</si>
  <si>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</si>
  <si>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</si>
  <si>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</si>
  <si>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</si>
  <si>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</si>
  <si>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</si>
  <si>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</si>
  <si>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</si>
  <si>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</si>
  <si>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</si>
  <si>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</si>
  <si>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</si>
  <si>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</si>
  <si>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</si>
  <si>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</si>
  <si>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</si>
  <si>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</si>
  <si>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</si>
  <si>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</si>
  <si>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</si>
  <si>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</si>
  <si>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</si>
  <si>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</si>
  <si>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</si>
  <si>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</si>
  <si>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</si>
  <si>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</si>
  <si>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</si>
  <si>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</si>
  <si>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</si>
  <si>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</si>
  <si>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</si>
  <si>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</si>
  <si>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</si>
  <si>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</si>
  <si>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</si>
  <si>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</si>
  <si>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</si>
  <si>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</si>
  <si>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</si>
  <si>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</si>
  <si>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</si>
  <si>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</si>
  <si>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</si>
  <si>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</si>
  <si>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</si>
  <si>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</si>
  <si>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</si>
  <si>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</si>
  <si>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</si>
  <si>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</si>
  <si>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</si>
  <si>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</si>
  <si>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</si>
  <si>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</si>
  <si>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</si>
  <si>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</si>
  <si>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</si>
  <si>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</si>
  <si>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</si>
  <si>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</si>
  <si>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</si>
  <si>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</si>
  <si>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</si>
  <si>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</si>
  <si>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</si>
  <si>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</si>
  <si>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</si>
  <si>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</si>
  <si>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</si>
  <si>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</si>
  <si>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</si>
  <si>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</si>
  <si>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</si>
  <si>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</si>
  <si>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</si>
  <si>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</si>
  <si>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</si>
  <si>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</si>
  <si>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</si>
  <si>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</si>
  <si>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</si>
  <si>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</si>
  <si>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</si>
  <si>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</si>
  <si>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</si>
  <si>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</si>
  <si>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</si>
  <si>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</si>
  <si>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</si>
  <si>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</si>
  <si>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</si>
  <si>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</si>
  <si>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</si>
  <si>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</si>
  <si>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</si>
  <si>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</si>
  <si>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</si>
  <si>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</si>
  <si>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</si>
  <si>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</si>
  <si>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</si>
  <si>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</si>
  <si>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</si>
  <si>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</si>
  <si>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</si>
  <si>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</si>
  <si>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</si>
  <si>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</si>
  <si>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</si>
  <si>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</si>
  <si>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</si>
  <si>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</si>
  <si>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</si>
  <si>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</si>
  <si>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</si>
  <si>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</si>
  <si>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</si>
  <si>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</si>
  <si>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</si>
  <si>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</si>
  <si>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</si>
  <si>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</si>
  <si>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</si>
  <si>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</si>
  <si>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</si>
  <si>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</si>
  <si>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</si>
  <si>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</si>
  <si>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</si>
  <si>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</si>
  <si>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</si>
  <si>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</si>
  <si>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</si>
  <si>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</si>
  <si>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</si>
  <si>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</si>
  <si>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</si>
  <si>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</si>
  <si>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</si>
  <si>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</si>
  <si>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</si>
  <si>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</si>
  <si>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</si>
  <si>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</si>
  <si>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</si>
  <si>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</si>
  <si>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</si>
  <si>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</si>
  <si>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</si>
  <si>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</si>
  <si>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</si>
  <si>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</si>
  <si>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</si>
  <si>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</si>
  <si>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</si>
  <si>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</si>
  <si>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</si>
  <si>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</si>
  <si>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</si>
  <si>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</si>
  <si>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</si>
  <si>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</si>
  <si>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</si>
  <si>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</si>
  <si>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</si>
  <si>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</si>
  <si>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</si>
  <si>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</si>
  <si>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</si>
  <si>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</si>
  <si>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</si>
  <si>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</si>
  <si>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</si>
  <si>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</si>
  <si>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</si>
  <si>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</si>
  <si>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</si>
  <si>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</si>
  <si>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</si>
  <si>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</si>
  <si>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</si>
  <si>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</si>
  <si>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</si>
  <si>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</si>
  <si>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</si>
  <si>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</si>
  <si>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</si>
  <si>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</si>
  <si>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</si>
  <si>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</si>
  <si>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</si>
  <si>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</si>
  <si>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</si>
  <si>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</si>
  <si>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</si>
  <si>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</si>
  <si>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</si>
  <si>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</si>
  <si>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</si>
  <si>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</si>
  <si>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</si>
  <si>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</si>
  <si>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</si>
  <si>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</si>
  <si>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</si>
  <si>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</si>
  <si>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</si>
  <si>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</si>
  <si>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</si>
  <si>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</si>
  <si>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</si>
  <si>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</si>
  <si>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</si>
  <si>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</si>
  <si>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</si>
  <si>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</si>
  <si>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</si>
  <si>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</si>
  <si>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</si>
  <si>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</si>
  <si>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</si>
  <si>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</si>
  <si>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</si>
  <si>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</si>
  <si>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</si>
  <si>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</si>
  <si>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</si>
  <si>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</si>
  <si>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</si>
  <si>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</si>
  <si>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</si>
  <si>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</si>
  <si>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</si>
  <si>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</si>
  <si>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</si>
  <si>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</si>
  <si>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</si>
  <si>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</si>
  <si>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</si>
  <si>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</si>
  <si>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</si>
  <si>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</si>
  <si>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</si>
  <si>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</si>
  <si>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</si>
  <si>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</si>
  <si>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</si>
  <si>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</si>
  <si>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</si>
  <si>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</si>
  <si>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</si>
  <si>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</si>
  <si>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</si>
  <si>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</si>
  <si>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</si>
  <si>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</si>
  <si>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</si>
  <si>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</si>
  <si>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</si>
  <si>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</si>
  <si>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</si>
  <si>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</si>
  <si>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</si>
  <si>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</si>
  <si>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</si>
  <si>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</si>
  <si>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</si>
  <si>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</si>
  <si>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</si>
  <si>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</si>
  <si>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</si>
  <si>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</si>
  <si>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</si>
  <si>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</si>
  <si>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</si>
  <si>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</si>
  <si>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</si>
  <si>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</si>
  <si>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</si>
  <si>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</si>
  <si>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</si>
  <si>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</si>
  <si>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</si>
  <si>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</si>
  <si>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</si>
  <si>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</si>
  <si>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</si>
  <si>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</si>
  <si>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</si>
  <si>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</si>
  <si>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</si>
  <si>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</si>
  <si>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</si>
  <si>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</si>
  <si>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</si>
  <si>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</si>
  <si>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</si>
  <si>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</si>
  <si>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</si>
  <si>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</si>
  <si>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</si>
  <si>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</si>
  <si>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</si>
  <si>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</si>
  <si>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</si>
  <si>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</si>
  <si>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</si>
  <si>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</si>
  <si>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</si>
  <si>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</si>
  <si>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</si>
  <si>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</si>
  <si>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</si>
  <si>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</si>
  <si>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</si>
  <si>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</si>
  <si>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</si>
  <si>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</si>
  <si>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</si>
  <si>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</si>
  <si>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</si>
  <si>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</si>
  <si>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</si>
  <si>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</si>
  <si>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</si>
  <si>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</si>
  <si>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</si>
  <si>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</si>
  <si>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</si>
  <si>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</si>
  <si>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</si>
  <si>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</si>
  <si>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</si>
  <si>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</si>
  <si>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</si>
  <si>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</si>
  <si>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</si>
  <si>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</si>
  <si>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</si>
  <si>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</si>
  <si>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</si>
  <si>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</si>
  <si>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</si>
  <si>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</si>
  <si>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</si>
  <si>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</si>
  <si>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</si>
  <si>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</si>
  <si>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</si>
  <si>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</si>
  <si>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</si>
  <si>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</si>
  <si>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</si>
  <si>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</si>
  <si>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</si>
  <si>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</si>
  <si>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</si>
  <si>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</si>
  <si>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</si>
  <si>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</si>
  <si>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</si>
  <si>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</si>
  <si>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</si>
  <si>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</si>
  <si>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</si>
  <si>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</si>
  <si>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</si>
  <si>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</si>
  <si>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</si>
  <si>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</si>
  <si>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</si>
  <si>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</si>
  <si>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</si>
  <si>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</si>
  <si>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</si>
  <si>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</si>
  <si>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</si>
  <si>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</si>
  <si>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</si>
  <si>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</si>
  <si>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</si>
  <si>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</si>
  <si>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</si>
  <si>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</si>
  <si>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</si>
  <si>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</si>
  <si>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</si>
  <si>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</si>
  <si>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</si>
  <si>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</si>
  <si>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</si>
  <si>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</si>
  <si>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</si>
  <si>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</si>
  <si>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</si>
  <si>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</si>
  <si>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</si>
  <si>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</si>
  <si>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</si>
  <si>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</si>
  <si>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</si>
  <si>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</si>
  <si>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</si>
  <si>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</si>
  <si>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</si>
  <si>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</si>
  <si>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</si>
  <si>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</si>
  <si>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</si>
  <si>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</si>
  <si>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</si>
  <si>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</si>
  <si>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</si>
  <si>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</si>
  <si>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</si>
  <si>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</si>
  <si>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</si>
  <si>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</si>
  <si>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</si>
  <si>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</si>
  <si>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</si>
  <si>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</si>
  <si>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</si>
  <si>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</si>
  <si>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</si>
  <si>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</si>
  <si>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</si>
  <si>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</si>
  <si>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</si>
  <si>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</si>
  <si>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</si>
  <si>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</si>
  <si>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</si>
  <si>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</si>
  <si>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</si>
  <si>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</si>
  <si>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</si>
  <si>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</si>
  <si>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</si>
  <si>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</si>
  <si>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</si>
  <si>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</si>
  <si>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</si>
  <si>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</si>
  <si>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</si>
  <si>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</si>
  <si>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</si>
  <si>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</si>
  <si>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</si>
  <si>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</si>
  <si>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</si>
  <si>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</si>
  <si>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</si>
  <si>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</si>
  <si>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</si>
  <si>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</si>
  <si>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</si>
  <si>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</si>
  <si>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</si>
  <si>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</si>
  <si>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</si>
  <si>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</si>
  <si>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</si>
  <si>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</si>
  <si>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</si>
  <si>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</si>
  <si>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</si>
  <si>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</si>
  <si>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</si>
  <si>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</si>
  <si>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</si>
  <si>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</si>
  <si>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</si>
  <si>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</si>
  <si>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</si>
  <si>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</si>
  <si>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</si>
  <si>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</si>
  <si>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</si>
  <si>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</si>
  <si>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</si>
  <si>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</si>
  <si>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</si>
  <si>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</si>
  <si>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</si>
  <si>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</si>
  <si>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</si>
  <si>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</si>
  <si>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</si>
  <si>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</si>
  <si>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</si>
  <si>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</si>
  <si>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</si>
  <si>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</si>
  <si>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</si>
  <si>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</si>
  <si>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</si>
  <si>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</si>
  <si>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</si>
  <si>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</si>
  <si>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</si>
  <si>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</si>
  <si>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</si>
  <si>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</si>
  <si>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</si>
  <si>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</si>
  <si>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</si>
  <si>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</si>
  <si>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</si>
  <si>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</si>
  <si>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</si>
  <si>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</si>
  <si>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</si>
  <si>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</si>
  <si>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</si>
  <si>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</si>
  <si>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</si>
  <si>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</si>
  <si>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</si>
  <si>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</si>
  <si>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</si>
  <si>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</si>
  <si>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</si>
  <si>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</si>
  <si>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</si>
  <si>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</si>
  <si>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</si>
  <si>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</si>
  <si>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</si>
  <si>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</si>
  <si>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</si>
  <si>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</si>
  <si>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</si>
  <si>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</si>
  <si>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</si>
  <si>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</si>
  <si>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</si>
  <si>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</si>
  <si>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</si>
  <si>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</si>
  <si>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</si>
  <si>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</si>
  <si>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</si>
  <si>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</si>
  <si>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</si>
  <si>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</si>
  <si>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</si>
  <si>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</si>
  <si>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</si>
  <si>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</si>
  <si>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</si>
  <si>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</si>
  <si>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</si>
  <si>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</si>
  <si>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</si>
  <si>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</si>
  <si>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</si>
  <si>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</si>
  <si>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</si>
  <si>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</si>
  <si>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</si>
  <si>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</si>
  <si>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</si>
  <si>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</si>
  <si>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</si>
  <si>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</si>
  <si>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</si>
  <si>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</si>
  <si>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</si>
  <si>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</si>
  <si>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</si>
  <si>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</si>
  <si>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</si>
  <si>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</si>
  <si>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</si>
  <si>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</si>
  <si>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</si>
  <si>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</si>
  <si>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</si>
  <si>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</si>
  <si>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</si>
  <si>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</si>
  <si>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</si>
  <si>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</si>
  <si>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</si>
  <si>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</si>
  <si>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</si>
  <si>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</si>
  <si>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</si>
  <si>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</si>
  <si>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</si>
  <si>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</si>
  <si>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</si>
  <si>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</si>
  <si>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</si>
  <si>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</si>
  <si>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</si>
  <si>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</si>
  <si>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</si>
  <si>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</si>
  <si>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</si>
  <si>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</si>
  <si>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</si>
  <si>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</si>
  <si>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</si>
  <si>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</si>
  <si>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</si>
  <si>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</si>
  <si>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</si>
  <si>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</si>
  <si>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</si>
  <si>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</si>
  <si>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</si>
  <si>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</si>
  <si>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</si>
  <si>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</si>
  <si>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</si>
  <si>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</si>
  <si>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</si>
  <si>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</si>
  <si>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</si>
  <si>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</si>
  <si>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</si>
  <si>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</si>
  <si>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</si>
  <si>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</si>
  <si>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</si>
  <si>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</si>
  <si>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</si>
  <si>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</si>
  <si>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</si>
  <si>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</si>
  <si>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</si>
  <si>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</si>
  <si>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</si>
  <si>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</si>
  <si>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</si>
  <si>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</si>
  <si>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</si>
  <si>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</si>
  <si>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</si>
  <si>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</si>
  <si>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</si>
  <si>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</si>
  <si>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</si>
  <si>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</si>
  <si>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</si>
  <si>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</si>
  <si>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</si>
  <si>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</si>
  <si>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</si>
  <si>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</si>
  <si>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</si>
  <si>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</si>
  <si>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</si>
  <si>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</si>
  <si>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</si>
  <si>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</si>
  <si>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</si>
  <si>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</si>
  <si>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</si>
  <si>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</si>
  <si>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</si>
  <si>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</si>
  <si>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</si>
  <si>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</si>
  <si>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</si>
  <si>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</si>
  <si>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</si>
  <si>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</si>
  <si>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</si>
  <si>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</si>
  <si>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</si>
  <si>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</si>
  <si>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</si>
  <si>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</si>
  <si>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</si>
  <si>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</si>
  <si>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</si>
  <si>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</si>
  <si>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</si>
  <si>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</si>
  <si>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</si>
  <si>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</si>
  <si>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</si>
  <si>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</si>
  <si>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</si>
  <si>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</si>
  <si>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</si>
  <si>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</si>
  <si>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</si>
  <si>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</si>
  <si>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</si>
  <si>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</si>
  <si>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</si>
  <si>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</si>
  <si>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</si>
  <si>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</si>
  <si>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</si>
  <si>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</si>
  <si>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</si>
  <si>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</si>
  <si>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</si>
  <si>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</si>
  <si>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</si>
  <si>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</si>
  <si>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</si>
  <si>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</si>
  <si>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</si>
  <si>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</si>
  <si>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</si>
  <si>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</si>
  <si>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</si>
  <si>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</si>
  <si>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</si>
  <si>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</si>
  <si>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</si>
  <si>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</si>
  <si>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</si>
  <si>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</si>
  <si>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</si>
  <si>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</si>
  <si>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</si>
  <si>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</si>
  <si>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</si>
  <si>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</si>
  <si>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</si>
  <si>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</si>
  <si>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</si>
  <si>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</si>
  <si>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</si>
  <si>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</si>
  <si>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</si>
  <si>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</si>
  <si>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</si>
  <si>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</si>
  <si>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</si>
  <si>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</si>
  <si>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</si>
  <si>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</si>
  <si>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</si>
  <si>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</si>
  <si>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</si>
  <si>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</si>
  <si>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</si>
  <si>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</si>
  <si>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</si>
  <si>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</si>
  <si>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</si>
  <si>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</si>
  <si>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</si>
  <si>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</si>
  <si>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</si>
  <si>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</si>
  <si>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</si>
  <si>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</si>
  <si>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</si>
  <si>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</si>
  <si>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</si>
  <si>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</si>
  <si>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</si>
  <si>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</si>
  <si>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</si>
  <si>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</si>
  <si>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</si>
  <si>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</si>
  <si>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</si>
  <si>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</si>
  <si>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</si>
  <si>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</si>
  <si>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</si>
  <si>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</si>
  <si>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</si>
  <si>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</si>
  <si>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</si>
  <si>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</si>
  <si>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</si>
  <si>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</si>
  <si>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</si>
  <si>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</si>
  <si>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</si>
  <si>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</si>
  <si>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</si>
  <si>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</si>
  <si>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</si>
  <si>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</si>
  <si>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</si>
  <si>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</si>
  <si>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</si>
  <si>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</si>
  <si>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</si>
  <si>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</si>
  <si>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</si>
  <si>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</si>
  <si>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</si>
  <si>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</si>
  <si>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</si>
  <si>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</si>
  <si>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</si>
  <si>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</si>
  <si>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</si>
  <si>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</si>
  <si>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</si>
  <si>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</si>
  <si>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</si>
  <si>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</si>
  <si>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</si>
  <si>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</si>
  <si>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</si>
  <si>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</si>
  <si>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</si>
  <si>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</si>
  <si>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</si>
  <si>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</si>
  <si>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</si>
  <si>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</si>
  <si>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</si>
  <si>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</si>
  <si>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</si>
  <si>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</si>
  <si>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</si>
  <si>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</si>
  <si>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</si>
  <si>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</si>
  <si>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</si>
  <si>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</si>
  <si>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</si>
  <si>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</si>
  <si>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</si>
  <si>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</si>
  <si>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</si>
  <si>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</si>
  <si>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</si>
  <si>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</si>
  <si>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</si>
  <si>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</si>
  <si>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</si>
  <si>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</si>
  <si>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</si>
  <si>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</si>
  <si>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</si>
  <si>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</si>
  <si>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</si>
  <si>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</si>
  <si>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</si>
  <si>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</si>
  <si>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</si>
  <si>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</si>
  <si>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</si>
  <si>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</si>
  <si>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</si>
  <si>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</si>
  <si>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</si>
  <si>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</si>
  <si>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</si>
  <si>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</si>
  <si>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</si>
  <si>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</si>
  <si>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</si>
  <si>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</si>
  <si>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</si>
  <si>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</si>
  <si>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</si>
  <si>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</si>
  <si>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</si>
  <si>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</si>
  <si>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</si>
  <si>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</si>
  <si>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</si>
  <si>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</si>
  <si>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</si>
  <si>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</si>
  <si>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</si>
  <si>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</si>
  <si>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</si>
  <si>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</si>
  <si>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</si>
  <si>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</si>
  <si>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</si>
  <si>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</si>
  <si>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</si>
  <si>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</si>
  <si>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</si>
  <si>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</si>
  <si>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</si>
  <si>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</si>
  <si>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</si>
  <si>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</si>
  <si>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</si>
  <si>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</si>
  <si>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</si>
  <si>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</si>
  <si>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</si>
  <si>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</si>
  <si>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</si>
  <si>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</si>
  <si>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</si>
  <si>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</si>
  <si>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</si>
  <si>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</si>
  <si>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</si>
  <si>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</si>
  <si>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</si>
  <si>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</si>
  <si>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</si>
  <si>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</si>
  <si>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</si>
  <si>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</si>
  <si>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</si>
  <si>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</si>
  <si>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</si>
  <si>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</si>
  <si>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</si>
  <si>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</si>
  <si>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</si>
  <si>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</si>
  <si>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</si>
  <si>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</si>
  <si>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</si>
  <si>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</si>
  <si>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</si>
  <si>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</si>
  <si>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</si>
  <si>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</si>
  <si>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</si>
  <si>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</si>
  <si>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</si>
  <si>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</si>
  <si>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</si>
  <si>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</si>
  <si>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</si>
  <si>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</si>
  <si>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</si>
  <si>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</si>
  <si>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</si>
  <si>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</si>
  <si>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</si>
  <si>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</si>
  <si>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</si>
  <si>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</si>
  <si>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</si>
  <si>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</si>
  <si>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</si>
  <si>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</si>
  <si>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</si>
  <si>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</si>
  <si>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</si>
  <si>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</si>
  <si>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</si>
  <si>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</si>
  <si>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</si>
  <si>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</si>
  <si>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</si>
  <si>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</si>
  <si>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</si>
  <si>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</si>
  <si>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</si>
  <si>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</si>
  <si>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</si>
  <si>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</si>
  <si>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</si>
  <si>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</si>
  <si>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</si>
  <si>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</si>
  <si>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</si>
  <si>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</si>
  <si>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</si>
  <si>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</si>
  <si>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</si>
  <si>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</si>
  <si>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</si>
  <si>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</si>
  <si>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</si>
  <si>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</si>
  <si>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</si>
  <si>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</si>
  <si>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</si>
  <si>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</si>
  <si>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</si>
  <si>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</si>
  <si>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</si>
  <si>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</si>
  <si>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</si>
  <si>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</si>
  <si>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</si>
  <si>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</si>
  <si>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</si>
  <si>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</si>
  <si>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</si>
  <si>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</si>
  <si>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</si>
  <si>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</si>
  <si>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</si>
  <si>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</si>
  <si>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</si>
  <si>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</si>
  <si>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</si>
  <si>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</si>
  <si>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</si>
  <si>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</si>
  <si>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</si>
  <si>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</si>
  <si>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</si>
  <si>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</si>
  <si>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</si>
  <si>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</si>
  <si>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</si>
  <si>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</si>
  <si>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</si>
  <si>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</si>
  <si>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</si>
  <si>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</si>
  <si>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</si>
  <si>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</si>
  <si>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</si>
  <si>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</si>
  <si>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</si>
  <si>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</si>
  <si>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</si>
  <si>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</si>
  <si>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</si>
  <si>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</si>
  <si>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</si>
  <si>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</si>
  <si>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</si>
  <si>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</si>
  <si>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</si>
  <si>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</si>
  <si>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</si>
  <si>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</si>
  <si>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</si>
  <si>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</si>
  <si>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</si>
  <si>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</si>
  <si>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</si>
  <si>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</si>
  <si>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</si>
  <si>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</si>
  <si>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</si>
  <si>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</si>
  <si>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</si>
  <si>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</si>
  <si>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</si>
  <si>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</si>
  <si>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</si>
  <si>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</si>
  <si>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</si>
  <si>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</si>
  <si>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</si>
  <si>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</si>
  <si>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</si>
  <si>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</si>
  <si>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</si>
  <si>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</si>
  <si>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</si>
  <si>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</si>
  <si>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</si>
  <si>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</si>
  <si>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</si>
  <si>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</si>
  <si>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</si>
  <si>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</si>
  <si>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</si>
  <si>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</si>
  <si>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</si>
  <si>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</si>
  <si>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</si>
  <si>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</si>
  <si>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</si>
  <si>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</si>
  <si>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</si>
  <si>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</si>
  <si>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</si>
  <si>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</si>
  <si>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</si>
  <si>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</si>
  <si>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</si>
  <si>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</si>
  <si>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</si>
  <si>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</si>
  <si>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</si>
  <si>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</si>
  <si>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</si>
  <si>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</si>
  <si>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</si>
  <si>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</si>
  <si>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</si>
  <si>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</si>
  <si>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</si>
  <si>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</si>
  <si>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</si>
  <si>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</si>
  <si>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</si>
  <si>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</si>
  <si>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</si>
  <si>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</si>
  <si>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</si>
  <si>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</si>
  <si>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</si>
  <si>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</si>
  <si>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</si>
  <si>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</si>
  <si>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</si>
  <si>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</si>
  <si>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</si>
  <si>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</si>
  <si>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</si>
  <si>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</si>
  <si>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</si>
  <si>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</si>
  <si>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</si>
  <si>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</si>
  <si>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</si>
  <si>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</si>
  <si>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</si>
  <si>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</si>
  <si>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</si>
  <si>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</si>
  <si>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</si>
  <si>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</si>
  <si>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</si>
  <si>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</si>
  <si>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</si>
  <si>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</si>
  <si>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</si>
  <si>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</si>
  <si>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</si>
  <si>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</si>
  <si>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</si>
  <si>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</si>
  <si>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</si>
  <si>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</si>
  <si>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</si>
  <si>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</si>
  <si>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</si>
  <si>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</si>
  <si>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</si>
  <si>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</si>
  <si>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</si>
  <si>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</si>
  <si>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</si>
  <si>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</si>
  <si>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</si>
  <si>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</si>
  <si>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</si>
  <si>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</si>
  <si>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</si>
  <si>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</si>
  <si>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</si>
  <si>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</si>
  <si>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</si>
  <si>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</si>
  <si>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</si>
  <si>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</si>
  <si>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</si>
  <si>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</si>
  <si>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</si>
  <si>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</si>
  <si>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</si>
  <si>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</si>
  <si>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</si>
  <si>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</si>
  <si>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</si>
  <si>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</si>
  <si>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</si>
  <si>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</si>
  <si>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</si>
  <si>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</si>
  <si>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</si>
  <si>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</si>
  <si>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</si>
  <si>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</si>
  <si>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</si>
  <si>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</si>
  <si>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</si>
  <si>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</si>
  <si>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</si>
  <si>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</si>
  <si>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</si>
  <si>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</si>
  <si>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</si>
  <si>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</si>
  <si>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</si>
  <si>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</si>
  <si>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</si>
  <si>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</si>
  <si>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</si>
  <si>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</si>
  <si>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</si>
  <si>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</si>
  <si>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</si>
  <si>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</si>
  <si>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</si>
  <si>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</si>
  <si>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</si>
  <si>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</si>
  <si>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</si>
  <si>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</si>
  <si>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</si>
  <si>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</si>
  <si>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</si>
  <si>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</si>
  <si>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</si>
  <si>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</si>
  <si>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</si>
  <si>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</si>
  <si>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</si>
  <si>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</si>
  <si>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</si>
  <si>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</si>
  <si>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</si>
  <si>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</si>
  <si>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</si>
  <si>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</si>
  <si>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</si>
  <si>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</si>
  <si>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</si>
  <si>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</si>
  <si>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</si>
  <si>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</si>
  <si>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</si>
  <si>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</si>
  <si>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</si>
  <si>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</si>
  <si>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</si>
  <si>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</si>
  <si>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</si>
  <si>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</si>
  <si>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</si>
  <si>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</si>
  <si>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</si>
  <si>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</si>
  <si>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</si>
  <si>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</si>
  <si>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</si>
  <si>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</si>
  <si>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</si>
  <si>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</si>
  <si>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</si>
  <si>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</si>
  <si>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</si>
  <si>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</si>
  <si>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</si>
  <si>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</si>
  <si>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</si>
  <si>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</si>
  <si>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</si>
  <si>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</si>
  <si>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</si>
  <si>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</si>
  <si>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</si>
  <si>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</si>
  <si>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</si>
  <si>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</si>
  <si>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</si>
  <si>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</si>
  <si>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</si>
  <si>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</si>
  <si>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</si>
  <si>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</si>
  <si>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</si>
  <si>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</si>
  <si>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</si>
  <si>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</si>
  <si>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</si>
  <si>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</si>
  <si>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</si>
  <si>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</si>
  <si>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</si>
  <si>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</si>
  <si>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</si>
  <si>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</si>
  <si>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</si>
  <si>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</si>
  <si>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</si>
  <si>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</si>
  <si>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</si>
  <si>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</si>
  <si>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</si>
  <si>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</si>
  <si>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</si>
  <si>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</si>
  <si>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</si>
  <si>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</si>
  <si>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</si>
  <si>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</si>
  <si>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</si>
  <si>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</si>
  <si>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</si>
  <si>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</si>
  <si>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</si>
  <si>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</si>
  <si>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</si>
  <si>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</si>
  <si>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</si>
  <si>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</si>
  <si>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</si>
  <si>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</si>
  <si>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</si>
  <si>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</si>
  <si>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</si>
  <si>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</si>
  <si>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</si>
  <si>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</si>
  <si>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</si>
  <si>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</si>
  <si>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</si>
  <si>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</si>
  <si>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</si>
  <si>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</si>
  <si>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</si>
  <si>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</si>
  <si>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</si>
  <si>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</si>
  <si>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</si>
  <si>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</si>
  <si>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</si>
  <si>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</si>
  <si>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</si>
  <si>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</si>
  <si>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</si>
  <si>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</si>
  <si>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</si>
  <si>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</si>
  <si>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</si>
  <si>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</si>
  <si>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</si>
  <si>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</si>
  <si>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</si>
  <si>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</si>
  <si>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</si>
  <si>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</si>
  <si>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</si>
  <si>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</si>
  <si>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</si>
  <si>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</si>
  <si>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</si>
  <si>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</si>
  <si>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</si>
  <si>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</si>
  <si>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</si>
  <si>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</si>
  <si>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</si>
  <si>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</si>
  <si>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</si>
  <si>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</si>
  <si>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</si>
  <si>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</si>
  <si>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</si>
  <si>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</si>
  <si>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</si>
  <si>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</si>
  <si>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</si>
  <si>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</si>
  <si>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</si>
  <si>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</si>
  <si>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</si>
  <si>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</si>
  <si>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</si>
  <si>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</si>
  <si>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</si>
  <si>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</si>
  <si>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</si>
  <si>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</si>
  <si>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</si>
  <si>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</si>
  <si>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</si>
  <si>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</si>
  <si>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</si>
  <si>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</si>
  <si>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</si>
  <si>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</si>
  <si>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</si>
  <si>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</si>
  <si>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</si>
  <si>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</si>
  <si>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</si>
  <si>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</si>
  <si>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</si>
  <si>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</si>
  <si>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</si>
  <si>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</si>
  <si>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</si>
  <si>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</si>
  <si>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</si>
  <si>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</si>
  <si>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</si>
  <si>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</si>
  <si>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</si>
  <si>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</si>
  <si>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</si>
  <si>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</si>
  <si>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</si>
  <si>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</si>
  <si>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</si>
  <si>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</si>
  <si>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</si>
  <si>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</si>
  <si>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</si>
  <si>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</si>
  <si>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</si>
  <si>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</si>
  <si>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</si>
  <si>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</si>
  <si>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</si>
  <si>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</si>
  <si>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</si>
  <si>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</si>
  <si>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</si>
  <si>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</si>
  <si>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</si>
  <si>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</si>
  <si>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</si>
  <si>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</si>
  <si>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</si>
  <si>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</si>
  <si>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</si>
  <si>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</si>
  <si>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</si>
  <si>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</si>
  <si>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</si>
  <si>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</si>
  <si>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</si>
  <si>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</si>
  <si>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</si>
  <si>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</si>
  <si>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</si>
  <si>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</si>
  <si>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</si>
  <si>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</si>
  <si>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</si>
  <si>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</si>
  <si>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</si>
  <si>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</si>
  <si>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</si>
  <si>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</si>
  <si>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</si>
  <si>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</si>
  <si>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</si>
  <si>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</si>
  <si>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</si>
  <si>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</si>
  <si>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</si>
  <si>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</si>
  <si>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</si>
  <si>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</si>
  <si>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</si>
  <si>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</si>
  <si>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</si>
  <si>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</si>
  <si>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</si>
  <si>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</si>
  <si>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</si>
  <si>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</si>
  <si>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</si>
  <si>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</si>
  <si>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</si>
  <si>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</si>
  <si>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</si>
  <si>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</si>
  <si>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</si>
  <si>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</si>
  <si>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</si>
  <si>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</si>
  <si>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</si>
  <si>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</si>
  <si>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</si>
  <si>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</si>
  <si>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</si>
  <si>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</si>
  <si>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</si>
  <si>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</si>
  <si>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</si>
  <si>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</si>
  <si>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</si>
  <si>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</si>
  <si>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</si>
  <si>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</si>
  <si>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</si>
  <si>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</si>
  <si>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</si>
  <si>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</si>
  <si>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</si>
  <si>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</si>
  <si>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</si>
  <si>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</si>
  <si>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</si>
  <si>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</si>
  <si>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</si>
  <si>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</si>
  <si>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</si>
  <si>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</si>
  <si>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</si>
  <si>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</si>
  <si>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</si>
  <si>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</si>
  <si>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</si>
  <si>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</si>
  <si>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</si>
  <si>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</si>
  <si>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</si>
  <si>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</si>
  <si>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</si>
  <si>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</si>
  <si>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</si>
  <si>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</si>
  <si>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</si>
  <si>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</si>
  <si>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</si>
  <si>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</si>
  <si>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</si>
  <si>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</si>
  <si>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</si>
  <si>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</si>
  <si>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</si>
  <si>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</si>
  <si>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</si>
  <si>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</si>
  <si>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</si>
  <si>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</si>
  <si>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</si>
  <si>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</si>
  <si>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</si>
  <si>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</si>
  <si>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</si>
  <si>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</si>
  <si>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</si>
  <si>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</si>
  <si>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</si>
  <si>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</si>
  <si>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</si>
  <si>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</si>
  <si>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</si>
  <si>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</si>
  <si>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</si>
  <si>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</si>
  <si>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</si>
  <si>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</si>
  <si>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</si>
  <si>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</si>
  <si>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</si>
  <si>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</si>
  <si>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</si>
  <si>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</si>
  <si>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</si>
  <si>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</si>
  <si>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</si>
  <si>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</si>
  <si>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</si>
  <si>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</si>
  <si>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</si>
  <si>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</si>
  <si>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</si>
  <si>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</si>
  <si>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</si>
  <si>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</si>
  <si>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</si>
  <si>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</si>
  <si>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</si>
  <si>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</si>
  <si>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</si>
  <si>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</si>
  <si>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</si>
  <si>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</si>
  <si>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</si>
  <si>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</si>
  <si>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</si>
  <si>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</si>
  <si>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</si>
  <si>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</si>
  <si>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</si>
  <si>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</si>
  <si>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</si>
  <si>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</si>
  <si>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</si>
  <si>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</si>
  <si>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</si>
  <si>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</si>
  <si>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</si>
  <si>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</si>
  <si>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</si>
  <si>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</si>
  <si>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</si>
  <si>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</si>
  <si>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</si>
  <si>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</si>
  <si>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</si>
  <si>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</si>
  <si>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</si>
  <si>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</si>
  <si>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</si>
  <si>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</si>
  <si>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</si>
  <si>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</si>
  <si>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</si>
  <si>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</si>
  <si>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</si>
  <si>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</si>
  <si>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</si>
  <si>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</si>
  <si>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</si>
  <si>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</si>
  <si>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</si>
  <si>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</si>
  <si>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</si>
  <si>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</si>
  <si>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</si>
  <si>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</si>
  <si>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</si>
  <si>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</si>
  <si>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</si>
  <si>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</si>
  <si>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</si>
  <si>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</si>
  <si>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</si>
  <si>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</si>
  <si>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</si>
  <si>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</si>
  <si>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</si>
  <si>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</si>
  <si>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</si>
  <si>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</si>
  <si>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</si>
  <si>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</si>
  <si>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</si>
  <si>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</si>
  <si>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</si>
  <si>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</si>
  <si>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</si>
  <si>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</si>
  <si>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</si>
  <si>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</si>
  <si>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</si>
  <si>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</si>
  <si>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</si>
  <si>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</si>
  <si>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</si>
  <si>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</si>
  <si>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</si>
  <si>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</si>
  <si>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</si>
  <si>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</si>
  <si>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</si>
  <si>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</si>
  <si>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</si>
  <si>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</si>
  <si>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</si>
  <si>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</si>
  <si>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</si>
  <si>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</si>
  <si>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</si>
  <si>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</si>
  <si>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</si>
  <si>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</si>
  <si>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</si>
  <si>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</si>
  <si>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</si>
  <si>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</si>
  <si>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</si>
  <si>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</si>
  <si>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</si>
  <si>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</si>
  <si>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</si>
  <si>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</si>
  <si>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</si>
  <si>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</si>
  <si>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</si>
  <si>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</si>
  <si>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</si>
  <si>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</si>
  <si>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</si>
  <si>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</si>
  <si>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</si>
  <si>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</si>
  <si>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</si>
  <si>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</si>
  <si>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</si>
  <si>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</si>
  <si>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</si>
  <si>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</si>
  <si>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</si>
  <si>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</si>
  <si>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</si>
  <si>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</si>
  <si>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</si>
  <si>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</si>
  <si>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</si>
  <si>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</si>
  <si>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</si>
  <si>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</si>
  <si>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</si>
  <si>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</si>
  <si>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</si>
  <si>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</si>
  <si>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</si>
  <si>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</si>
  <si>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</si>
  <si>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</si>
  <si>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</si>
  <si>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</si>
  <si>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</si>
  <si>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</si>
  <si>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</si>
  <si>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</si>
  <si>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</si>
  <si>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</si>
  <si>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</si>
  <si>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</si>
  <si>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</si>
  <si>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</si>
  <si>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</si>
  <si>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</si>
  <si>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</si>
  <si>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</si>
  <si>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</si>
  <si>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</si>
  <si>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</si>
  <si>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</si>
  <si>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</si>
  <si>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</si>
  <si>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</si>
  <si>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</si>
  <si>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</si>
  <si>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</si>
  <si>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</si>
  <si>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</si>
  <si>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</si>
  <si>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</si>
  <si>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</si>
  <si>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</si>
  <si>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</si>
  <si>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</si>
  <si>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</si>
  <si>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</si>
  <si>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</si>
  <si>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</si>
  <si>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</si>
  <si>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</si>
  <si>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</si>
  <si>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</si>
  <si>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</si>
  <si>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</si>
  <si>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</si>
  <si>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</si>
  <si>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</si>
  <si>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</si>
  <si>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</si>
  <si>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</si>
  <si>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</si>
  <si>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</si>
  <si>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</si>
  <si>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</si>
  <si>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</si>
  <si>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</si>
  <si>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</si>
  <si>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</si>
  <si>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</si>
  <si>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</si>
  <si>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</si>
  <si>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</si>
  <si>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</si>
  <si>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</si>
  <si>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</si>
  <si>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</si>
  <si>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</si>
  <si>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</si>
  <si>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</si>
  <si>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</si>
  <si>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</si>
  <si>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</si>
  <si>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</si>
  <si>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</si>
  <si>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</si>
  <si>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</si>
  <si>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</si>
  <si>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</si>
  <si>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</si>
  <si>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</si>
  <si>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</si>
  <si>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</si>
  <si>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</si>
  <si>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</si>
  <si>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</si>
  <si>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</si>
  <si>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</si>
  <si>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</si>
  <si>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</si>
  <si>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</si>
  <si>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</si>
  <si>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</si>
  <si>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</si>
  <si>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</si>
  <si>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</si>
  <si>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</si>
  <si>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</si>
  <si>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</si>
  <si>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</si>
  <si>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</si>
  <si>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</si>
  <si>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</si>
  <si>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</si>
  <si>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</si>
  <si>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</si>
  <si>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</si>
  <si>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</si>
  <si>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</si>
  <si>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</si>
  <si>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</si>
  <si>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</si>
  <si>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</si>
  <si>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</si>
  <si>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</si>
  <si>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</si>
  <si>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</si>
  <si>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</si>
  <si>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</si>
  <si>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</si>
  <si>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</si>
  <si>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</si>
  <si>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</si>
  <si>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</si>
  <si>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</si>
  <si>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</si>
  <si>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</si>
  <si>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</si>
  <si>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</si>
  <si>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</si>
  <si>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</si>
  <si>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</si>
  <si>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</si>
  <si>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</si>
  <si>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</si>
  <si>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</si>
  <si>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</si>
  <si>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</si>
  <si>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</si>
  <si>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</si>
  <si>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</si>
  <si>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</si>
  <si>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</si>
  <si>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</si>
  <si>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</si>
  <si>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</si>
  <si>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</si>
  <si>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</si>
  <si>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</si>
  <si>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</si>
  <si>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</si>
  <si>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</si>
  <si>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</si>
  <si>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</si>
  <si>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</si>
  <si>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</si>
  <si>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</si>
  <si>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</si>
  <si>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</si>
  <si>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</si>
  <si>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</si>
  <si>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</si>
  <si>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</si>
  <si>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</si>
  <si>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</si>
  <si>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</si>
  <si>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</si>
  <si>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</si>
  <si>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</si>
  <si>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</si>
  <si>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</si>
  <si>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</si>
  <si>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</si>
  <si>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</si>
  <si>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</si>
  <si>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</si>
  <si>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</si>
  <si>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</si>
  <si>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</si>
  <si>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</si>
  <si>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</si>
  <si>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</si>
  <si>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</si>
  <si>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</si>
  <si>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</si>
  <si>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</si>
  <si>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</si>
  <si>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</si>
  <si>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</si>
  <si>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</si>
  <si>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</si>
  <si>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</si>
  <si>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</si>
  <si>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</si>
  <si>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</si>
  <si>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</si>
  <si>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</si>
  <si>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</si>
  <si>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</si>
  <si>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</si>
  <si>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</si>
  <si>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</si>
  <si>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</si>
  <si>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</si>
  <si>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</si>
  <si>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</si>
  <si>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</si>
  <si>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</si>
  <si>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</si>
  <si>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</si>
  <si>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</si>
  <si>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</si>
  <si>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</si>
  <si>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</si>
  <si>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</si>
  <si>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</si>
  <si>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</si>
  <si>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</si>
  <si>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</si>
  <si>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</si>
  <si>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</si>
  <si>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</si>
  <si>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</si>
  <si>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</si>
  <si>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</si>
  <si>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</si>
  <si>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</si>
  <si>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</si>
  <si>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</si>
  <si>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</si>
  <si>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</si>
  <si>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</si>
  <si>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</si>
  <si>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</si>
  <si>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</si>
  <si>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</si>
  <si>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</si>
  <si>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</si>
  <si>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</si>
  <si>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</si>
  <si>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</si>
  <si>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</si>
  <si>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</si>
  <si>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</si>
  <si>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</si>
  <si>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</si>
  <si>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</si>
  <si>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</si>
  <si>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</si>
  <si>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</si>
  <si>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</si>
  <si>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</si>
  <si>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</si>
  <si>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</si>
  <si>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</si>
  <si>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</si>
  <si>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</si>
  <si>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</si>
  <si>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</si>
  <si>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</si>
  <si>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</si>
  <si>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</si>
  <si>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</si>
  <si>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</si>
  <si>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</si>
  <si>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</si>
  <si>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</si>
  <si>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</si>
  <si>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</si>
  <si>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</si>
  <si>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</si>
  <si>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</si>
  <si>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</si>
  <si>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</si>
  <si>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</si>
  <si>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</si>
  <si>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</si>
  <si>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</si>
  <si>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</si>
  <si>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</si>
  <si>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</si>
  <si>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</si>
  <si>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</si>
  <si>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</si>
  <si>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</si>
  <si>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</si>
  <si>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</si>
  <si>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</si>
  <si>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</si>
  <si>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</si>
  <si>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</si>
  <si>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</si>
  <si>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</si>
  <si>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</si>
  <si>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</si>
  <si>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</si>
  <si>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</si>
  <si>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</si>
  <si>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</si>
  <si>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</si>
  <si>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</si>
  <si>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</si>
  <si>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</si>
  <si>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</si>
  <si>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</si>
  <si>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</si>
  <si>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</si>
  <si>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</si>
  <si>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</si>
  <si>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</si>
  <si>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</si>
  <si>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</si>
  <si>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</si>
  <si>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</si>
  <si>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</si>
  <si>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</si>
  <si>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</si>
  <si>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</si>
  <si>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</si>
  <si>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</si>
  <si>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</si>
  <si>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</si>
  <si>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</si>
  <si>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</si>
  <si>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</si>
  <si>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</si>
  <si>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</si>
  <si>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</si>
  <si>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</si>
  <si>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</si>
  <si>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</si>
  <si>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</si>
  <si>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</si>
  <si>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</si>
  <si>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</si>
  <si>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</si>
  <si>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</si>
  <si>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</si>
  <si>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</si>
  <si>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</si>
  <si>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</si>
  <si>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</si>
  <si>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</si>
  <si>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</si>
  <si>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</si>
  <si>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</si>
  <si>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</si>
  <si>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</si>
  <si>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</si>
  <si>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</si>
  <si>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</si>
  <si>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</si>
  <si>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</si>
  <si>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</si>
  <si>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</si>
  <si>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</si>
  <si>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</si>
  <si>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</si>
  <si>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</si>
  <si>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</si>
  <si>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</si>
  <si>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</si>
  <si>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</si>
  <si>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</si>
  <si>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</si>
  <si>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</si>
  <si>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</si>
  <si>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</si>
  <si>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</si>
  <si>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</si>
  <si>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</si>
  <si>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</si>
  <si>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</si>
  <si>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</si>
  <si>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</si>
  <si>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</si>
  <si>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</si>
  <si>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</si>
  <si>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</si>
  <si>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</si>
  <si>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</si>
  <si>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</si>
  <si>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</si>
  <si>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</si>
  <si>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</si>
  <si>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</si>
  <si>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</si>
  <si>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</si>
  <si>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</si>
  <si>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</si>
  <si>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</si>
  <si>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</si>
  <si>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</si>
  <si>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</si>
  <si>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</si>
  <si>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</si>
  <si>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</si>
  <si>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</si>
  <si>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</si>
  <si>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</si>
  <si>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</si>
  <si>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</si>
  <si>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</si>
  <si>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</si>
  <si>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</si>
  <si>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</si>
  <si>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</si>
  <si>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</si>
  <si>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</si>
  <si>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</si>
  <si>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</si>
  <si>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</si>
  <si>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</si>
  <si>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</si>
  <si>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</si>
  <si>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</si>
  <si>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</si>
  <si>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</si>
  <si>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</si>
  <si>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</si>
  <si>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</si>
  <si>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</si>
  <si>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</si>
  <si>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</si>
  <si>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</si>
  <si>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</si>
  <si>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</si>
  <si>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</si>
  <si>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</si>
  <si>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</si>
  <si>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</si>
  <si>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</si>
  <si>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</si>
  <si>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</si>
  <si>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</si>
  <si>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</si>
  <si>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</si>
  <si>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</si>
  <si>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</si>
  <si>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</si>
  <si>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</si>
  <si>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</si>
  <si>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</si>
  <si>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</si>
  <si>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</si>
  <si>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</si>
  <si>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</si>
  <si>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</si>
  <si>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</si>
  <si>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</si>
  <si>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</si>
  <si>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</si>
  <si>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</si>
  <si>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</si>
  <si>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</si>
  <si>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</si>
  <si>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</si>
  <si>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</si>
  <si>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</si>
  <si>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</si>
  <si>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</si>
  <si>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</si>
  <si>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</si>
  <si>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</si>
  <si>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</si>
  <si>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</si>
  <si>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</si>
  <si>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</si>
  <si>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</si>
  <si>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</si>
  <si>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</si>
  <si>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</si>
  <si>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</si>
  <si>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</si>
  <si>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</si>
  <si>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</si>
  <si>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</si>
  <si>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</si>
  <si>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</si>
  <si>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</si>
  <si>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</si>
  <si>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</si>
  <si>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</si>
  <si>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</si>
  <si>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</si>
  <si>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</si>
  <si>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</si>
  <si>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</si>
  <si>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</si>
  <si>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</si>
  <si>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</si>
  <si>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</si>
  <si>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</si>
  <si>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</si>
  <si>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</si>
  <si>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</si>
  <si>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</si>
  <si>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</si>
  <si>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</si>
  <si>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</si>
  <si>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</si>
  <si>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</si>
  <si>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</si>
  <si>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</si>
  <si>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</si>
  <si>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</si>
  <si>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</si>
  <si>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</si>
  <si>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</si>
  <si>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</si>
  <si>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</si>
  <si>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</si>
  <si>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</si>
  <si>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</si>
  <si>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</si>
  <si>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</si>
  <si>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</si>
  <si>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</si>
  <si>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</si>
  <si>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</si>
  <si>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</si>
  <si>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</si>
  <si>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</si>
  <si>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</si>
  <si>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</si>
  <si>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</si>
  <si>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</si>
  <si>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</si>
  <si>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</si>
  <si>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</si>
  <si>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</si>
  <si>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</si>
  <si>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</si>
  <si>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</si>
  <si>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</si>
  <si>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</si>
  <si>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</si>
  <si>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</si>
  <si>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</si>
  <si>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</si>
  <si>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</si>
  <si>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</si>
  <si>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</si>
  <si>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</si>
  <si>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</si>
  <si>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</si>
  <si>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</si>
  <si>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</si>
  <si>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</si>
  <si>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</si>
  <si>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</si>
  <si>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</si>
  <si>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</si>
  <si>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</si>
  <si>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</si>
  <si>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</si>
  <si>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</si>
  <si>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</si>
  <si>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</si>
  <si>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</si>
  <si>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</si>
  <si>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</si>
  <si>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</si>
  <si>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</si>
  <si>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</si>
  <si>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</si>
  <si>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</si>
  <si>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</si>
  <si>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</si>
  <si>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</si>
  <si>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</si>
  <si>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</si>
  <si>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</si>
  <si>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</si>
  <si>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</si>
  <si>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</si>
  <si>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</si>
  <si>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</si>
  <si>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</si>
  <si>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</si>
  <si>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</si>
  <si>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</si>
  <si>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</si>
  <si>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</si>
  <si>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</si>
  <si>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</si>
  <si>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</si>
  <si>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</si>
  <si>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</si>
  <si>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</si>
  <si>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</si>
  <si>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</si>
  <si>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</si>
  <si>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</si>
  <si>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</si>
  <si>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</si>
  <si>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</si>
  <si>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</si>
  <si>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</si>
  <si>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</si>
  <si>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</si>
  <si>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</si>
  <si>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</si>
  <si>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</si>
  <si>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</si>
  <si>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</si>
  <si>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</si>
  <si>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</si>
  <si>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</si>
  <si>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</si>
  <si>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</si>
  <si>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</si>
  <si>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</si>
  <si>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</si>
  <si>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</si>
  <si>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</si>
  <si>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</si>
  <si>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</si>
  <si>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</si>
  <si>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</si>
  <si>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</si>
  <si>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</si>
  <si>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</si>
  <si>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</si>
  <si>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</si>
  <si>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</si>
  <si>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</si>
  <si>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</si>
  <si>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</si>
  <si>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</si>
  <si>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</si>
  <si>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</si>
  <si>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</si>
  <si>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</si>
  <si>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</si>
  <si>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</si>
  <si>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</si>
  <si>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</si>
  <si>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</si>
  <si>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</si>
  <si>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</si>
  <si>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</si>
  <si>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</si>
  <si>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</si>
  <si>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</si>
  <si>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</si>
  <si>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</si>
  <si>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</si>
  <si>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</si>
  <si>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</si>
  <si>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</si>
  <si>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</si>
  <si>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</si>
  <si>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</si>
  <si>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</si>
  <si>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</si>
  <si>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</si>
  <si>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</si>
  <si>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</si>
  <si>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</si>
  <si>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</si>
  <si>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</si>
  <si>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</si>
  <si>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</si>
  <si>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</si>
  <si>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</si>
  <si>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</si>
  <si>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</si>
  <si>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</si>
  <si>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</si>
  <si>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</si>
  <si>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</si>
  <si>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</si>
  <si>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</si>
  <si>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</si>
  <si>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</si>
  <si>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</si>
  <si>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</si>
  <si>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</si>
  <si>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</si>
  <si>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</si>
  <si>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</si>
  <si>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</si>
  <si>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</si>
  <si>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</si>
  <si>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</si>
  <si>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</si>
  <si>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</si>
  <si>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</si>
  <si>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</si>
  <si>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</si>
  <si>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</si>
  <si>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</si>
  <si>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</si>
  <si>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</si>
  <si>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</si>
  <si>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</si>
  <si>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</si>
  <si>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</si>
  <si>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</si>
  <si>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</si>
  <si>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</si>
  <si>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</si>
  <si>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</si>
  <si>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</si>
  <si>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</si>
  <si>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</si>
  <si>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</si>
  <si>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</si>
  <si>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</si>
  <si>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</si>
  <si>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</si>
  <si>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</si>
  <si>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</si>
  <si>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</si>
  <si>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</si>
  <si>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</si>
  <si>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</si>
  <si>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</si>
  <si>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</si>
  <si>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</si>
  <si>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</si>
  <si>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</si>
  <si>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</si>
  <si>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</si>
  <si>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</si>
  <si>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</si>
  <si>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</si>
  <si>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</si>
  <si>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</si>
  <si>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</si>
  <si>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</si>
  <si>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</si>
  <si>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</si>
  <si>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</si>
  <si>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</si>
  <si>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</si>
  <si>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</si>
  <si>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</si>
  <si>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</si>
  <si>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</si>
  <si>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</si>
  <si>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</si>
  <si>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</si>
  <si>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</si>
  <si>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</si>
  <si>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</si>
  <si>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</si>
  <si>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</si>
  <si>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</si>
  <si>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</si>
  <si>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</si>
  <si>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</si>
  <si>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</si>
  <si>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</si>
  <si>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</si>
  <si>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</si>
  <si>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</si>
  <si>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</si>
  <si>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</si>
  <si>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</si>
  <si>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</si>
  <si>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</si>
  <si>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</si>
  <si>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</si>
  <si>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</si>
  <si>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</si>
  <si>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</si>
  <si>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</si>
  <si>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</si>
  <si>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</si>
  <si>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</si>
  <si>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</si>
  <si>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</si>
  <si>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</si>
  <si>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</si>
  <si>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</si>
  <si>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</si>
  <si>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</si>
  <si>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</si>
  <si>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</si>
  <si>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</si>
  <si>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</si>
  <si>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</si>
  <si>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</si>
  <si>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</si>
  <si>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</si>
  <si>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</si>
  <si>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</si>
  <si>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</si>
  <si>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</si>
  <si>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</si>
  <si>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</si>
  <si>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</si>
  <si>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</si>
  <si>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</si>
  <si>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</si>
  <si>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</si>
  <si>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</si>
  <si>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</si>
  <si>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</si>
  <si>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</si>
  <si>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</si>
  <si>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</si>
  <si>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</si>
  <si>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</si>
  <si>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</si>
  <si>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</si>
  <si>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</si>
  <si>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</si>
  <si>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</si>
  <si>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</si>
  <si>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</si>
  <si>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</si>
  <si>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</si>
  <si>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</si>
  <si>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</si>
  <si>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</si>
  <si>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</si>
  <si>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</si>
  <si>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</si>
  <si>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</si>
  <si>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</si>
  <si>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</si>
  <si>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</si>
  <si>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</si>
  <si>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</si>
  <si>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</si>
  <si>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</si>
  <si>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</si>
  <si>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</si>
  <si>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</si>
  <si>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</si>
  <si>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</si>
  <si>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</si>
  <si>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</si>
  <si>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</si>
  <si>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</si>
  <si>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</si>
  <si>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</si>
  <si>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</si>
  <si>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</si>
  <si>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</si>
  <si>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</si>
  <si>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</si>
  <si>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</si>
  <si>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</si>
  <si>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</si>
  <si>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</si>
  <si>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</si>
  <si>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</si>
  <si>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</si>
  <si>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</si>
  <si>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</si>
  <si>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</si>
  <si>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</si>
  <si>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</si>
  <si>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</si>
  <si>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</si>
  <si>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</si>
  <si>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</si>
  <si>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</si>
  <si>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</si>
  <si>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</si>
  <si>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</si>
  <si>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</si>
  <si>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</si>
  <si>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</si>
  <si>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</si>
  <si>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</si>
  <si>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</si>
  <si>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</si>
  <si>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</si>
  <si>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</si>
  <si>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</si>
  <si>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</si>
  <si>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</si>
  <si>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</si>
  <si>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</si>
  <si>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</si>
  <si>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</si>
  <si>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</si>
  <si>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</si>
  <si>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</si>
  <si>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</si>
  <si>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</si>
  <si>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</si>
  <si>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</si>
  <si>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</si>
  <si>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</si>
  <si>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</si>
  <si>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</si>
  <si>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</si>
  <si>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</si>
  <si>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</si>
  <si>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</si>
  <si>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</si>
  <si>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</si>
  <si>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</si>
  <si>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</si>
  <si>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</si>
  <si>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</si>
  <si>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</si>
  <si>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</si>
  <si>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</si>
  <si>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</si>
  <si>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</si>
  <si>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</si>
  <si>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</si>
  <si>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</si>
  <si>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</si>
  <si>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</si>
  <si>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</si>
  <si>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</si>
  <si>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</si>
  <si>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</si>
  <si>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</si>
  <si>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</si>
  <si>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</si>
  <si>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</si>
  <si>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</si>
  <si>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</si>
  <si>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</si>
  <si>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</si>
  <si>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</si>
  <si>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</si>
  <si>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</si>
  <si>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</si>
  <si>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</si>
  <si>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</si>
  <si>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</si>
  <si>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</si>
  <si>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</si>
  <si>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</si>
  <si>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</si>
  <si>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</si>
  <si>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</si>
  <si>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</si>
  <si>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</si>
  <si>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</si>
  <si>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</si>
  <si>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</si>
  <si>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</si>
  <si>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</si>
  <si>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</si>
  <si>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</si>
  <si>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</si>
  <si>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</si>
  <si>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</si>
  <si>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</si>
  <si>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</si>
  <si>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</si>
  <si>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</si>
  <si>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</si>
  <si>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</si>
  <si>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</si>
  <si>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</si>
  <si>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</si>
  <si>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</si>
  <si>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</si>
  <si>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</si>
  <si>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</si>
  <si>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</si>
  <si>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</si>
  <si>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</si>
  <si>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</si>
  <si>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</si>
  <si>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</si>
  <si>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</si>
  <si>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</si>
  <si>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</si>
  <si>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</si>
  <si>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</si>
  <si>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</si>
  <si>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</si>
  <si>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</si>
  <si>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</si>
  <si>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</si>
  <si>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</si>
  <si>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</si>
  <si>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</si>
  <si>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</si>
  <si>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</si>
  <si>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</si>
  <si>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</si>
  <si>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</si>
  <si>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</si>
  <si>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</si>
  <si>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</si>
  <si>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</si>
  <si>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</si>
  <si>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</si>
  <si>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</si>
  <si>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</si>
  <si>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</si>
  <si>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</si>
  <si>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</si>
  <si>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</si>
  <si>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</si>
  <si>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</si>
  <si>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</si>
  <si>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</si>
  <si>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</si>
  <si>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</si>
  <si>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</si>
  <si>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</si>
  <si>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</si>
  <si>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</si>
  <si>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</si>
  <si>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</si>
  <si>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</si>
  <si>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</si>
  <si>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</si>
  <si>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</si>
  <si>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</si>
  <si>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</si>
  <si>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</si>
  <si>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</si>
  <si>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</si>
  <si>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</si>
  <si>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</si>
  <si>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</si>
  <si>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</si>
  <si>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</si>
  <si>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</si>
  <si>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</si>
  <si>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</si>
  <si>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</si>
  <si>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</si>
  <si>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</si>
  <si>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</si>
  <si>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</si>
  <si>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</si>
  <si>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</si>
  <si>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</si>
  <si>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</si>
  <si>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</si>
  <si>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</si>
  <si>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</si>
  <si>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</si>
  <si>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</si>
  <si>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</si>
  <si>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</si>
  <si>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</si>
  <si>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</si>
  <si>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</si>
  <si>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</si>
  <si>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</si>
  <si>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</si>
  <si>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</si>
  <si>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</si>
  <si>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</si>
  <si>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</si>
  <si>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</si>
  <si>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</si>
  <si>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</si>
  <si>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</si>
  <si>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</si>
  <si>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</si>
  <si>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</si>
  <si>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</si>
  <si>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</si>
  <si>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</si>
  <si>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</si>
  <si>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</si>
  <si>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</si>
  <si>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</si>
  <si>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</si>
  <si>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</si>
  <si>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</si>
  <si>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</si>
  <si>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</si>
  <si>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</si>
  <si>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</si>
  <si>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</si>
  <si>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</si>
  <si>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</si>
  <si>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</si>
  <si>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</si>
  <si>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</si>
  <si>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</si>
  <si>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</si>
  <si>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</si>
  <si>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</si>
  <si>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</si>
  <si>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</si>
  <si>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</si>
  <si>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</si>
  <si>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</si>
  <si>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</si>
  <si>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</si>
  <si>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</si>
  <si>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</si>
  <si>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</si>
  <si>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</si>
  <si>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</si>
  <si>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</si>
  <si>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</si>
  <si>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</si>
  <si>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</si>
  <si>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</si>
  <si>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</si>
  <si>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</si>
  <si>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</si>
  <si>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</si>
  <si>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</si>
  <si>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</si>
  <si>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</si>
  <si>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</si>
  <si>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</si>
  <si>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</si>
  <si>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</si>
  <si>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</si>
  <si>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</si>
  <si>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</si>
  <si>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</si>
  <si>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</si>
  <si>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</si>
  <si>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</si>
  <si>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</si>
  <si>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</si>
  <si>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</si>
  <si>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</si>
  <si>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</si>
  <si>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</si>
  <si>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</si>
  <si>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</si>
  <si>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</si>
  <si>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</si>
  <si>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</si>
  <si>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</si>
  <si>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</si>
  <si>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</si>
  <si>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</si>
  <si>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</si>
  <si>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</si>
  <si>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</si>
  <si>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</si>
  <si>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</si>
  <si>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</si>
  <si>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</si>
  <si>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</si>
  <si>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</si>
  <si>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</si>
  <si>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</si>
  <si>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</si>
  <si>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</si>
  <si>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</si>
  <si>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</si>
  <si>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</si>
  <si>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</si>
  <si>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</si>
  <si>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</si>
  <si>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</si>
  <si>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</si>
  <si>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</si>
  <si>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</si>
  <si>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</si>
  <si>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</si>
  <si>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</si>
  <si>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</si>
  <si>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</si>
  <si>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</si>
  <si>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</si>
  <si>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</si>
  <si>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</si>
  <si>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</si>
  <si>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</si>
  <si>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</si>
  <si>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</si>
  <si>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</si>
  <si>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</si>
  <si>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</si>
  <si>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</si>
  <si>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</si>
  <si>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</si>
  <si>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</si>
  <si>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</si>
  <si>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</si>
  <si>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</si>
  <si>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</si>
  <si>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</si>
  <si>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</si>
  <si>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</si>
  <si>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</si>
  <si>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</si>
  <si>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</si>
  <si>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</si>
  <si>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</si>
  <si>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</si>
  <si>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</si>
  <si>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</si>
  <si>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</si>
  <si>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</si>
  <si>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</si>
  <si>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</si>
  <si>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</si>
  <si>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</si>
  <si>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</si>
  <si>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</si>
  <si>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</si>
  <si>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</si>
  <si>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</si>
  <si>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</si>
  <si>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</si>
  <si>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</si>
  <si>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</si>
  <si>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</si>
  <si>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</si>
  <si>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</si>
  <si>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</si>
  <si>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</si>
  <si>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</si>
  <si>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</si>
  <si>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</si>
  <si>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</si>
  <si>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</si>
  <si>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</si>
  <si>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</si>
  <si>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</si>
  <si>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</si>
  <si>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</si>
  <si>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</si>
  <si>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</si>
  <si>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</si>
  <si>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</si>
  <si>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</si>
  <si>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</si>
  <si>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</si>
  <si>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</si>
  <si>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</si>
  <si>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</si>
  <si>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</si>
  <si>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</si>
  <si>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</si>
  <si>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</si>
  <si>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</si>
  <si>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</si>
  <si>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</si>
  <si>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</si>
  <si>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</si>
  <si>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</si>
  <si>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</si>
  <si>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</si>
  <si>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</si>
  <si>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</si>
  <si>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</si>
  <si>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</si>
  <si>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</si>
  <si>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</si>
  <si>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</si>
  <si>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</si>
  <si>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</si>
  <si>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</si>
  <si>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</si>
  <si>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</si>
  <si>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</si>
  <si>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</si>
  <si>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</si>
  <si>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</si>
  <si>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</si>
  <si>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</si>
  <si>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</si>
  <si>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</si>
  <si>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</si>
  <si>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</si>
  <si>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</si>
  <si>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</si>
  <si>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</si>
  <si>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</si>
  <si>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</si>
  <si>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</si>
  <si>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</si>
  <si>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</si>
  <si>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</si>
  <si>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</si>
  <si>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</si>
  <si>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</si>
  <si>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</si>
  <si>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</si>
  <si>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</si>
  <si>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</si>
  <si>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</si>
  <si>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</si>
  <si>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</si>
  <si>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</si>
  <si>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</si>
  <si>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</si>
  <si>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</si>
  <si>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</si>
  <si>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</si>
  <si>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</si>
  <si>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</si>
  <si>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</si>
  <si>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</si>
  <si>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</si>
  <si>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</si>
  <si>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</si>
  <si>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</si>
  <si>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</si>
  <si>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</si>
  <si>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</si>
  <si>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</si>
  <si>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</si>
  <si>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</si>
  <si>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</si>
  <si>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</si>
  <si>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</si>
  <si>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</si>
  <si>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</si>
  <si>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</si>
  <si>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</si>
  <si>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</si>
  <si>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</si>
  <si>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</si>
  <si>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</si>
  <si>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</si>
  <si>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</si>
  <si>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</si>
  <si>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</si>
  <si>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</si>
  <si>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</si>
  <si>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</si>
  <si>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</si>
  <si>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</si>
  <si>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</si>
  <si>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</si>
  <si>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</si>
  <si>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</si>
  <si>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</si>
  <si>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</si>
  <si>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</si>
  <si>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</si>
  <si>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</si>
  <si>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</si>
  <si>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</si>
  <si>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</si>
  <si>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</si>
  <si>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</si>
  <si>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</si>
  <si>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</si>
  <si>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</si>
  <si>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</si>
  <si>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</si>
  <si>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</si>
  <si>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</si>
  <si>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</si>
  <si>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</si>
  <si>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</si>
  <si>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</si>
  <si>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</si>
  <si>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</si>
  <si>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</si>
  <si>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</si>
  <si>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</si>
  <si>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</si>
  <si>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</si>
  <si>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</si>
  <si>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</si>
  <si>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</si>
  <si>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</si>
  <si>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</si>
  <si>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</si>
  <si>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</si>
  <si>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</si>
  <si>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</si>
  <si>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</si>
  <si>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</si>
  <si>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</si>
  <si>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</si>
  <si>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</si>
  <si>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</si>
  <si>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</si>
  <si>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</si>
  <si>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</si>
  <si>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</si>
  <si>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</si>
  <si>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</si>
  <si>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</si>
  <si>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</si>
  <si>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</si>
  <si>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</si>
  <si>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</si>
  <si>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</si>
  <si>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</si>
  <si>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</si>
  <si>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</si>
  <si>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</si>
  <si>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</si>
  <si>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</si>
  <si>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</si>
  <si>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</si>
  <si>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</si>
  <si>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</si>
  <si>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</si>
  <si>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</si>
  <si>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</si>
  <si>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</si>
  <si>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</si>
  <si>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</si>
  <si>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</si>
  <si>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</si>
  <si>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</si>
  <si>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</si>
  <si>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</si>
  <si>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</si>
  <si>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</si>
  <si>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</si>
  <si>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</si>
  <si>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</si>
  <si>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</si>
  <si>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</si>
  <si>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</si>
  <si>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</si>
  <si>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</si>
  <si>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</si>
  <si>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</si>
  <si>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</si>
  <si>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</si>
  <si>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</si>
  <si>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</si>
  <si>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</si>
  <si>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</si>
  <si>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</si>
  <si>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</si>
  <si>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</si>
  <si>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</si>
  <si>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</si>
  <si>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</si>
  <si>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</si>
  <si>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</si>
  <si>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</si>
  <si>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</si>
  <si>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</si>
  <si>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</si>
  <si>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</si>
  <si>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</si>
  <si>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</si>
  <si>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</si>
  <si>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</si>
  <si>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</si>
  <si>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</si>
  <si>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</si>
  <si>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</si>
  <si>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</si>
  <si>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</si>
  <si>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</si>
  <si>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</si>
  <si>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</si>
  <si>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</si>
  <si>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</si>
  <si>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</si>
  <si>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</si>
  <si>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</si>
  <si>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</si>
  <si>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</si>
  <si>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</si>
  <si>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</si>
  <si>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</si>
  <si>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</si>
  <si>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</si>
  <si>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</si>
  <si>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</si>
  <si>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</si>
  <si>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</si>
  <si>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</si>
  <si>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</si>
  <si>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</si>
  <si>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</si>
  <si>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</si>
  <si>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</si>
  <si>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</si>
  <si>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</si>
  <si>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</si>
  <si>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</si>
  <si>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</si>
  <si>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</si>
  <si>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</si>
  <si>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</si>
  <si>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</si>
  <si>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</si>
  <si>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</si>
  <si>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</si>
  <si>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</si>
  <si>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</si>
  <si>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</si>
  <si>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</si>
  <si>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</si>
  <si>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</si>
  <si>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</si>
  <si>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</si>
  <si>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</si>
  <si>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</si>
  <si>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</si>
  <si>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</si>
  <si>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</si>
  <si>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</si>
  <si>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</si>
  <si>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</si>
  <si>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</si>
  <si>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</si>
  <si>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</si>
  <si>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</si>
  <si>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</si>
  <si>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</si>
  <si>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</si>
  <si>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</si>
  <si>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</si>
  <si>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</si>
  <si>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</si>
  <si>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</si>
  <si>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</si>
  <si>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</si>
  <si>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</si>
  <si>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</si>
  <si>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</si>
  <si>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</si>
  <si>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</si>
  <si>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</si>
  <si>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</si>
  <si>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</si>
  <si>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</si>
  <si>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</si>
  <si>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</si>
  <si>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</si>
  <si>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</si>
  <si>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</si>
  <si>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</si>
  <si>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</si>
  <si>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</si>
  <si>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</si>
  <si>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</si>
  <si>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</si>
  <si>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</si>
  <si>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</si>
  <si>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</si>
  <si>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</si>
  <si>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</si>
  <si>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</si>
  <si>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</si>
  <si>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</si>
  <si>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</si>
  <si>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</si>
  <si>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</si>
  <si>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</si>
  <si>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</si>
  <si>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</si>
  <si>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</si>
  <si>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</si>
  <si>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</si>
  <si>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</si>
  <si>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</si>
  <si>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</si>
  <si>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</si>
  <si>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</si>
  <si>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</si>
  <si>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</si>
  <si>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</si>
  <si>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</si>
  <si>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</si>
  <si>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</si>
  <si>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</si>
  <si>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</si>
  <si>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</si>
  <si>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</si>
  <si>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</si>
  <si>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</si>
  <si>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</si>
  <si>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</si>
  <si>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</si>
  <si>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</si>
  <si>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</si>
  <si>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</si>
  <si>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</si>
  <si>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</si>
  <si>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</si>
  <si>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</si>
  <si>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</si>
  <si>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</si>
  <si>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</si>
  <si>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</si>
  <si>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</si>
  <si>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</si>
  <si>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</si>
  <si>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</si>
  <si>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</si>
  <si>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</si>
  <si>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</si>
  <si>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</si>
  <si>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</si>
  <si>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</si>
  <si>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</si>
  <si>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</si>
  <si>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</si>
  <si>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</si>
  <si>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</si>
  <si>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</si>
  <si>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</si>
  <si>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</si>
  <si>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</si>
  <si>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</si>
  <si>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</si>
  <si>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</si>
  <si>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</si>
  <si>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</si>
  <si>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</si>
  <si>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</si>
  <si>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</si>
  <si>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</si>
  <si>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</si>
  <si>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</si>
  <si>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</si>
  <si>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</si>
  <si>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</si>
  <si>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</si>
  <si>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</si>
  <si>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</si>
  <si>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</si>
  <si>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</si>
  <si>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</si>
  <si>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</si>
  <si>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</si>
  <si>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</si>
  <si>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</si>
  <si>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</si>
  <si>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</si>
  <si>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</si>
  <si>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</si>
  <si>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</si>
  <si>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</si>
  <si>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</si>
  <si>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</si>
  <si>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</si>
  <si>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</si>
  <si>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</si>
  <si>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</si>
  <si>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</si>
  <si>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</si>
  <si>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</si>
  <si>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</si>
  <si>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</si>
  <si>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</si>
  <si>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</si>
  <si>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</si>
  <si>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</si>
  <si>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</si>
  <si>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</si>
  <si>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</si>
  <si>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</si>
  <si>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</si>
  <si>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</si>
  <si>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</si>
  <si>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</si>
  <si>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</si>
  <si>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</si>
  <si>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</si>
  <si>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</si>
  <si>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</si>
  <si>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</si>
  <si>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</si>
  <si>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</si>
  <si>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</si>
  <si>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</si>
  <si>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</si>
  <si>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</si>
  <si>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</si>
  <si>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</si>
  <si>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</si>
  <si>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</si>
  <si>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</si>
  <si>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</si>
  <si>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</si>
  <si>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</si>
  <si>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</si>
  <si>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</si>
  <si>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</si>
  <si>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</si>
  <si>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</si>
  <si>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</si>
  <si>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</si>
  <si>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</si>
  <si>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</si>
  <si>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</si>
  <si>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</si>
  <si>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</si>
  <si>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</si>
  <si>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</si>
  <si>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</si>
  <si>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</si>
  <si>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</si>
  <si>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</si>
  <si>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</si>
  <si>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</si>
  <si>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</si>
  <si>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</si>
  <si>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</si>
  <si>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</si>
  <si>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</si>
  <si>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</si>
  <si>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</si>
  <si>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</si>
  <si>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</si>
  <si>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</si>
  <si>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</si>
  <si>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</si>
  <si>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</si>
  <si>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</si>
  <si>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</si>
  <si>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</si>
  <si>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</si>
  <si>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</si>
  <si>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</si>
  <si>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</si>
  <si>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</si>
  <si>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</si>
  <si>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</si>
  <si>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</si>
  <si>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</si>
  <si>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</si>
  <si>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</si>
  <si>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</si>
  <si>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</si>
  <si>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</si>
  <si>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</si>
  <si>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</si>
  <si>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</si>
  <si>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</si>
  <si>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</si>
  <si>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</si>
  <si>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</si>
  <si>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</si>
  <si>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</si>
  <si>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</si>
  <si>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</si>
  <si>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</si>
  <si>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</si>
  <si>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</si>
  <si>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</si>
  <si>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</si>
  <si>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</si>
  <si>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</si>
  <si>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</si>
  <si>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</si>
  <si>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</si>
  <si>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</si>
  <si>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</si>
  <si>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</si>
  <si>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</si>
  <si>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</si>
  <si>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</si>
  <si>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</si>
  <si>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</si>
  <si>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</si>
  <si>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</si>
  <si>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</si>
  <si>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</si>
  <si>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</si>
  <si>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</si>
  <si>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</si>
  <si>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</si>
  <si>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</si>
  <si>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</si>
  <si>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</si>
  <si>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</si>
  <si>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</si>
  <si>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</si>
  <si>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</si>
  <si>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</si>
  <si>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</si>
  <si>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</si>
  <si>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</si>
  <si>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</si>
  <si>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</si>
  <si>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</si>
  <si>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</si>
  <si>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</si>
  <si>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</si>
  <si>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</si>
  <si>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</si>
  <si>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</si>
  <si>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</si>
  <si>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</si>
  <si>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</si>
  <si>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</si>
  <si>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</si>
  <si>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</si>
  <si>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</si>
  <si>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</si>
  <si>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</si>
  <si>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</si>
  <si>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</si>
  <si>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</si>
  <si>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</si>
  <si>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</si>
  <si>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</si>
  <si>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</si>
  <si>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</si>
  <si>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</si>
  <si>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</si>
  <si>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</si>
  <si>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</si>
  <si>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</si>
  <si>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</si>
  <si>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</si>
  <si>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</si>
  <si>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</si>
  <si>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</si>
  <si>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</si>
  <si>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</si>
  <si>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</si>
  <si>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</si>
  <si>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</si>
  <si>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</si>
  <si>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</si>
  <si>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</si>
  <si>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</si>
  <si>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</si>
  <si>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</si>
  <si>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</si>
  <si>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</si>
  <si>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</si>
  <si>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</si>
  <si>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</si>
  <si>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</si>
  <si>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</si>
  <si>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</si>
  <si>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</si>
  <si>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</si>
  <si>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</si>
  <si>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</si>
  <si>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</si>
  <si>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</si>
  <si>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</si>
  <si>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</si>
  <si>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</si>
  <si>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</si>
  <si>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</si>
  <si>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</si>
  <si>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</si>
  <si>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</si>
  <si>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</si>
  <si>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</si>
  <si>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</si>
  <si>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</si>
  <si>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</si>
  <si>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</si>
  <si>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</si>
  <si>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</si>
  <si>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</si>
  <si>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</si>
  <si>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</si>
  <si>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</si>
  <si>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</si>
  <si>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</si>
  <si>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</si>
  <si>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</si>
  <si>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</si>
  <si>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</si>
  <si>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</si>
  <si>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</si>
  <si>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</si>
  <si>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</si>
  <si>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</si>
  <si>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</si>
  <si>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</si>
  <si>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</si>
  <si>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</si>
  <si>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</si>
  <si>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</si>
  <si>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</si>
  <si>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</si>
  <si>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</si>
  <si>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</si>
  <si>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</si>
  <si>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</si>
  <si>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</si>
  <si>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</si>
  <si>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</si>
  <si>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</si>
  <si>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</si>
  <si>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</si>
  <si>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</si>
  <si>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</si>
  <si>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</si>
  <si>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</si>
  <si>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</si>
  <si>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</si>
  <si>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</si>
  <si>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</si>
  <si>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</si>
  <si>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</si>
  <si>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</si>
  <si>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</si>
  <si>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</si>
  <si>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</si>
  <si>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</si>
  <si>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</si>
  <si>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</si>
  <si>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</si>
  <si>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</si>
  <si>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</si>
  <si>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</si>
  <si>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</si>
  <si>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</si>
  <si>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</si>
  <si>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</si>
  <si>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</si>
  <si>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</si>
  <si>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</si>
  <si>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</si>
  <si>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</si>
  <si>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</si>
  <si>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</si>
  <si>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</si>
  <si>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</si>
  <si>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</si>
  <si>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</si>
  <si>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</si>
  <si>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</si>
  <si>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</si>
  <si>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</si>
  <si>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</si>
  <si>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</si>
  <si>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</si>
  <si>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</si>
  <si>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</si>
  <si>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</si>
  <si>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</si>
  <si>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</si>
  <si>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</si>
  <si>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</si>
  <si>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</si>
  <si>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</si>
  <si>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</si>
  <si>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</si>
  <si>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</si>
  <si>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</si>
  <si>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</si>
  <si>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</si>
  <si>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</si>
  <si>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</si>
  <si>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</si>
  <si>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</si>
  <si>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</si>
  <si>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</si>
  <si>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</si>
  <si>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</si>
  <si>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</si>
  <si>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</si>
  <si>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</si>
  <si>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</si>
  <si>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</si>
  <si>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</si>
  <si>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</si>
  <si>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</si>
  <si>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</si>
  <si>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</si>
  <si>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</si>
  <si>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</si>
  <si>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</si>
  <si>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</si>
  <si>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</si>
  <si>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</si>
  <si>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</si>
  <si>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</si>
  <si>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</si>
  <si>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</si>
  <si>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</si>
  <si>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</si>
  <si>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</si>
  <si>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</si>
  <si>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</si>
  <si>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</si>
  <si>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</si>
  <si>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</si>
  <si>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</si>
  <si>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</si>
  <si>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</si>
  <si>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</si>
  <si>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</si>
  <si>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</si>
  <si>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</si>
  <si>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</si>
  <si>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</si>
  <si>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</si>
  <si>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</si>
  <si>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</si>
  <si>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</si>
  <si>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</si>
  <si>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</si>
  <si>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</si>
  <si>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</si>
  <si>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</si>
  <si>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</si>
  <si>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</si>
  <si>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</si>
  <si>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</si>
  <si>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</si>
  <si>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</si>
  <si>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</si>
  <si>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</si>
  <si>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</si>
  <si>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</si>
  <si>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</si>
  <si>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</si>
  <si>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</si>
  <si>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</si>
  <si>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</si>
  <si>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</si>
  <si>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</si>
  <si>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</si>
  <si>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</si>
  <si>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</si>
  <si>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</si>
  <si>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</si>
  <si>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</si>
  <si>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</si>
  <si>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</si>
  <si>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</si>
  <si>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</si>
  <si>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</si>
  <si>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</si>
  <si>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</si>
  <si>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</si>
  <si>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</si>
  <si>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</si>
  <si>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</si>
  <si>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</si>
  <si>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</si>
  <si>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</si>
  <si>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</si>
  <si>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</si>
  <si>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</si>
  <si>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</si>
  <si>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</si>
  <si>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</si>
  <si>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</si>
  <si>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</si>
  <si>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</si>
  <si>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</si>
  <si>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</si>
  <si>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</si>
  <si>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</si>
  <si>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</si>
  <si>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</si>
  <si>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</si>
  <si>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</si>
  <si>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</si>
  <si>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</si>
  <si>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</si>
  <si>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</si>
  <si>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</si>
  <si>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</si>
  <si>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</si>
  <si>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</si>
  <si>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</si>
  <si>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</si>
  <si>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</si>
  <si>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</si>
  <si>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</si>
  <si>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</si>
  <si>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</si>
  <si>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</si>
  <si>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</si>
  <si>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</si>
  <si>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</si>
  <si>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</si>
  <si>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</si>
  <si>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</si>
  <si>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</si>
  <si>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</si>
  <si>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</si>
  <si>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</si>
  <si>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</si>
  <si>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</si>
  <si>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</si>
  <si>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</si>
  <si>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</si>
  <si>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</si>
  <si>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</si>
  <si>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</si>
  <si>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</si>
  <si>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</si>
  <si>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</si>
  <si>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</si>
  <si>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</si>
  <si>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</si>
  <si>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</si>
  <si>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</si>
  <si>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</si>
  <si>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</si>
  <si>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</si>
  <si>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</si>
  <si>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</si>
  <si>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</si>
  <si>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</si>
  <si>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</si>
  <si>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</si>
  <si>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</si>
  <si>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</si>
  <si>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</si>
  <si>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</si>
  <si>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</si>
  <si>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</si>
  <si>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</si>
  <si>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</si>
  <si>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</si>
  <si>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</si>
  <si>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</si>
  <si>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</si>
  <si>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</si>
  <si>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</si>
  <si>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</si>
  <si>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</si>
  <si>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</si>
  <si>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</si>
  <si>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</si>
  <si>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</si>
  <si>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</si>
  <si>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</si>
  <si>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</si>
  <si>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</si>
  <si>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</si>
  <si>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</si>
  <si>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</si>
  <si>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</si>
  <si>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</si>
  <si>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</si>
  <si>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</si>
  <si>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</si>
  <si>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</si>
  <si>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</si>
  <si>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</si>
  <si>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</si>
  <si>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</si>
  <si>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</si>
  <si>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</si>
  <si>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</si>
  <si>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</si>
  <si>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</si>
  <si>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</si>
  <si>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</si>
  <si>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</si>
  <si>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</si>
  <si>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</si>
  <si>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</si>
  <si>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</si>
  <si>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</si>
  <si>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</si>
  <si>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</si>
  <si>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</si>
  <si>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</si>
  <si>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</si>
  <si>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</si>
  <si>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</si>
  <si>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</si>
  <si>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</si>
  <si>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</si>
  <si>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</si>
  <si>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</si>
  <si>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</si>
  <si>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</si>
  <si>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</si>
  <si>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</si>
  <si>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</si>
  <si>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</si>
  <si>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</si>
  <si>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</si>
  <si>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</si>
  <si>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</si>
  <si>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</si>
  <si>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</si>
  <si>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</si>
  <si>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</si>
  <si>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</si>
  <si>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</si>
  <si>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</si>
  <si>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</si>
  <si>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</si>
  <si>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</si>
  <si>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</si>
  <si>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</si>
  <si>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</si>
  <si>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</si>
  <si>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</si>
  <si>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</si>
  <si>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</si>
  <si>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</si>
  <si>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</si>
  <si>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</si>
  <si>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</si>
  <si>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</si>
  <si>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</si>
  <si>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</si>
  <si>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</si>
  <si>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</si>
  <si>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</si>
  <si>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</si>
  <si>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</si>
  <si>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</si>
  <si>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</si>
  <si>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</si>
  <si>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</si>
  <si>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</si>
  <si>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</si>
  <si>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</si>
  <si>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</si>
  <si>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</si>
  <si>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</si>
  <si>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</si>
  <si>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</si>
  <si>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</si>
  <si>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</si>
  <si>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</si>
  <si>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</si>
  <si>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</si>
  <si>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</si>
  <si>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</si>
  <si>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</si>
  <si>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</si>
  <si>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</si>
  <si>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</si>
  <si>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</si>
  <si>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</si>
  <si>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</si>
  <si>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</si>
  <si>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</si>
  <si>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</si>
  <si>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</si>
  <si>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</si>
  <si>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</si>
  <si>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</si>
  <si>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</si>
  <si>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</si>
  <si>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</si>
  <si>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</si>
  <si>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</si>
  <si>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</si>
  <si>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</si>
  <si>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</si>
  <si>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</si>
  <si>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</si>
  <si>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</si>
  <si>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</si>
  <si>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</si>
  <si>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</si>
  <si>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</si>
  <si>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</si>
  <si>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</si>
  <si>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</si>
  <si>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</si>
  <si>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</si>
  <si>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</si>
  <si>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</si>
  <si>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</si>
  <si>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</si>
  <si>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</si>
  <si>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</si>
  <si>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</si>
  <si>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</si>
  <si>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</si>
  <si>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</si>
  <si>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</si>
  <si>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</si>
  <si>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</si>
  <si>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</si>
  <si>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</si>
  <si>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</si>
  <si>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</si>
  <si>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</si>
  <si>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</si>
  <si>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</si>
  <si>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</si>
  <si>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</si>
  <si>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</si>
  <si>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</si>
  <si>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</si>
  <si>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</si>
  <si>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</si>
  <si>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</si>
  <si>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</si>
  <si>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</si>
  <si>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</si>
  <si>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</si>
  <si>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</si>
  <si>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</si>
  <si>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</si>
  <si>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</si>
  <si>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</si>
  <si>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</si>
  <si>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</si>
  <si>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</si>
  <si>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</si>
  <si>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</si>
  <si>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</si>
  <si>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</si>
  <si>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</si>
  <si>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</si>
  <si>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</si>
  <si>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</si>
  <si>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</si>
  <si>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</si>
  <si>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</si>
  <si>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</si>
  <si>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</si>
  <si>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</si>
  <si>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</si>
  <si>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</si>
  <si>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</si>
  <si>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</si>
  <si>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</si>
  <si>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</si>
  <si>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</si>
  <si>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</si>
  <si>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</si>
  <si>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</si>
  <si>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</si>
  <si>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</si>
  <si>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</si>
  <si>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</si>
  <si>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</si>
  <si>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</si>
  <si>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</si>
  <si>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</si>
  <si>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</si>
  <si>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</si>
  <si>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</si>
  <si>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</si>
  <si>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</si>
  <si>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</si>
  <si>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</si>
  <si>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</si>
  <si>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</si>
  <si>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</si>
  <si>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</si>
  <si>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</si>
  <si>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</si>
  <si>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</si>
  <si>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</si>
  <si>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</si>
  <si>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</si>
  <si>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</si>
  <si>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</si>
  <si>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</si>
  <si>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</si>
  <si>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</si>
  <si>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</si>
  <si>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</si>
  <si>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</si>
  <si>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</si>
  <si>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</si>
  <si>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</si>
  <si>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</si>
  <si>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</si>
  <si>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</si>
  <si>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</si>
  <si>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</si>
  <si>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</si>
  <si>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</si>
  <si>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</si>
  <si>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</si>
  <si>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</si>
  <si>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</si>
  <si>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</si>
  <si>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</si>
  <si>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</si>
  <si>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</si>
  <si>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</si>
  <si>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</si>
  <si>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</si>
  <si>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</si>
  <si>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</si>
  <si>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</si>
  <si>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</si>
  <si>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</si>
  <si>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</si>
  <si>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</si>
  <si>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</si>
  <si>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</si>
  <si>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</si>
  <si>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</si>
  <si>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</si>
  <si>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</si>
  <si>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</si>
  <si>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</si>
  <si>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</si>
  <si>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</si>
  <si>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</si>
  <si>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</si>
  <si>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</si>
  <si>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</si>
  <si>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</si>
  <si>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</si>
  <si>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</si>
  <si>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</si>
  <si>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</si>
  <si>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</si>
  <si>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</si>
  <si>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</si>
  <si>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</si>
  <si>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</si>
  <si>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</si>
  <si>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</si>
  <si>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</si>
  <si>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</si>
  <si>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</si>
  <si>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</si>
  <si>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</si>
  <si>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</si>
  <si>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</si>
  <si>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</si>
  <si>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</si>
  <si>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</si>
  <si>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</si>
  <si>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</si>
  <si>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</si>
  <si>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</si>
  <si>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</si>
  <si>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</si>
  <si>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</si>
  <si>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</si>
  <si>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</si>
  <si>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</si>
  <si>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</si>
  <si>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</si>
  <si>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</si>
  <si>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</si>
  <si>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</si>
  <si>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</si>
  <si>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</si>
  <si>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</si>
  <si>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</si>
  <si>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</si>
  <si>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</si>
  <si>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</si>
  <si>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</si>
  <si>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</si>
  <si>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</si>
  <si>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</si>
  <si>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</si>
  <si>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</si>
  <si>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</si>
  <si>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</si>
  <si>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</si>
  <si>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</si>
  <si>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</si>
  <si>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</si>
  <si>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</si>
  <si>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</si>
  <si>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</si>
  <si>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</si>
  <si>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</si>
  <si>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</si>
  <si>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</si>
  <si>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</si>
  <si>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</si>
  <si>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</si>
  <si>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</si>
  <si>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</si>
  <si>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</si>
  <si>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</si>
  <si>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</si>
  <si>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</si>
  <si>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</si>
  <si>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</si>
  <si>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</si>
  <si>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</si>
  <si>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</si>
  <si>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</si>
  <si>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</si>
  <si>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</si>
  <si>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</si>
  <si>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</si>
  <si>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</si>
  <si>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</si>
  <si>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</si>
  <si>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</si>
  <si>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</si>
  <si>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</si>
  <si>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</si>
  <si>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</si>
  <si>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</si>
  <si>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</si>
  <si>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</si>
  <si>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</si>
  <si>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</si>
  <si>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</si>
  <si>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</si>
  <si>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</si>
  <si>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</si>
  <si>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</si>
  <si>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</si>
  <si>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</si>
  <si>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</si>
  <si>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</si>
  <si>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</si>
  <si>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</si>
  <si>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</si>
  <si>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</si>
  <si>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</si>
  <si>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</si>
  <si>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</si>
  <si>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</si>
  <si>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</si>
  <si>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</si>
  <si>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</si>
  <si>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</si>
  <si>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</si>
  <si>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</si>
  <si>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</si>
  <si>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</si>
  <si>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</si>
  <si>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</si>
  <si>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</si>
  <si>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</si>
  <si>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</si>
  <si>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</si>
  <si>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</si>
  <si>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</si>
  <si>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</si>
  <si>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</si>
  <si>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</si>
  <si>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</si>
  <si>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</si>
  <si>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</si>
  <si>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</si>
  <si>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</si>
  <si>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</si>
  <si>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</si>
  <si>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</si>
  <si>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</si>
  <si>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</si>
  <si>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</si>
  <si>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</si>
  <si>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</si>
  <si>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</si>
  <si>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</si>
  <si>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</si>
  <si>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</si>
  <si>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</si>
  <si>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</si>
  <si>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</si>
  <si>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</si>
  <si>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</si>
  <si>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</si>
  <si>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</si>
  <si>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</si>
  <si>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</si>
  <si>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</si>
  <si>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</si>
  <si>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</si>
  <si>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</si>
  <si>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</si>
  <si>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</si>
  <si>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</si>
  <si>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</si>
  <si>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</si>
  <si>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</si>
  <si>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</si>
  <si>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</si>
  <si>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</si>
  <si>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</si>
  <si>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</si>
  <si>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</si>
  <si>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</si>
  <si>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</si>
  <si>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</si>
  <si>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</si>
  <si>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</si>
  <si>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</si>
  <si>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</si>
  <si>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</si>
  <si>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</si>
  <si>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</si>
  <si>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</si>
  <si>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</si>
  <si>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</si>
  <si>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</si>
  <si>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</si>
  <si>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</si>
  <si>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</si>
  <si>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</si>
  <si>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</si>
  <si>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</si>
  <si>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</si>
  <si>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</si>
  <si>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</si>
  <si>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</si>
  <si>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</si>
  <si>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</si>
  <si>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</si>
  <si>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</si>
  <si>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</si>
  <si>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</si>
  <si>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</si>
  <si>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</si>
  <si>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</si>
  <si>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</si>
  <si>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</si>
  <si>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</si>
  <si>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</si>
  <si>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</si>
  <si>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</si>
  <si>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</si>
  <si>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</si>
  <si>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</si>
  <si>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</si>
  <si>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</si>
  <si>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</si>
  <si>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</si>
  <si>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</si>
  <si>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</si>
  <si>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</si>
  <si>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</si>
  <si>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</si>
  <si>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</si>
  <si>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</si>
  <si>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</si>
  <si>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</si>
  <si>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</si>
  <si>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</si>
  <si>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</si>
  <si>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</si>
  <si>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</si>
  <si>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</si>
  <si>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</si>
  <si>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</si>
  <si>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</si>
  <si>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</si>
  <si>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</si>
  <si>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</si>
  <si>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</si>
  <si>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</si>
  <si>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</si>
  <si>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</si>
  <si>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</si>
  <si>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</si>
  <si>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</si>
  <si>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</si>
  <si>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</si>
  <si>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</si>
  <si>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</si>
  <si>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</si>
  <si>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</si>
  <si>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</si>
  <si>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</si>
  <si>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</si>
  <si>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</si>
  <si>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</si>
  <si>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</si>
  <si>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</si>
  <si>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</si>
  <si>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</si>
  <si>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</si>
  <si>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</si>
  <si>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</si>
  <si>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</si>
  <si>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</si>
  <si>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</si>
  <si>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</si>
  <si>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</si>
  <si>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</si>
  <si>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</si>
  <si>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</si>
  <si>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</si>
  <si>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</si>
  <si>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</si>
  <si>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</si>
  <si>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</si>
  <si>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</si>
  <si>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</si>
  <si>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</si>
  <si>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</si>
  <si>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</si>
  <si>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</si>
  <si>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</si>
  <si>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</si>
  <si>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</si>
  <si>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</si>
  <si>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</si>
  <si>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</si>
  <si>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</si>
  <si>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</si>
  <si>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</si>
  <si>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</si>
  <si>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</si>
  <si>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</si>
  <si>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</si>
  <si>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</si>
  <si>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</si>
  <si>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</si>
  <si>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</si>
  <si>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</si>
  <si>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</si>
  <si>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</si>
  <si>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</si>
  <si>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</si>
  <si>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</si>
  <si>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</si>
  <si>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</si>
  <si>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</si>
  <si>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</si>
  <si>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</si>
  <si>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</si>
  <si>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</si>
  <si>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</si>
  <si>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</si>
  <si>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</si>
  <si>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</si>
  <si>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</si>
  <si>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</si>
  <si>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</si>
  <si>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</si>
  <si>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</si>
  <si>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</si>
  <si>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</si>
  <si>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</si>
  <si>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</si>
  <si>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</si>
  <si>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</si>
  <si>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</si>
  <si>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</si>
  <si>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</si>
  <si>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</si>
  <si>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</si>
  <si>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</si>
  <si>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</si>
  <si>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</si>
  <si>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</si>
  <si>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</si>
  <si>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</si>
  <si>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</si>
  <si>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</si>
  <si>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</si>
  <si>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</si>
  <si>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</si>
  <si>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</si>
  <si>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</si>
  <si>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</si>
  <si>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</si>
  <si>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</si>
  <si>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</si>
  <si>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</si>
  <si>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</si>
  <si>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</si>
  <si>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</si>
  <si>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</si>
  <si>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</si>
  <si>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</si>
  <si>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</si>
  <si>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</si>
  <si>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</si>
  <si>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</si>
  <si>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</si>
  <si>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</si>
  <si>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</si>
  <si>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</si>
  <si>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</si>
  <si>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</si>
  <si>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</si>
  <si>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</si>
  <si>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</si>
  <si>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</si>
  <si>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</si>
  <si>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</si>
  <si>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</si>
  <si>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</si>
  <si>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</si>
  <si>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</si>
  <si>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</si>
  <si>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</si>
  <si>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</si>
  <si>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</si>
  <si>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</si>
  <si>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</si>
  <si>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</si>
  <si>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</si>
  <si>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</si>
  <si>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</si>
  <si>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</si>
  <si>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</si>
  <si>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</si>
  <si>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</si>
  <si>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</si>
  <si>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</si>
  <si>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</si>
  <si>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</si>
  <si>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</si>
  <si>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</si>
  <si>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</si>
  <si>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</si>
  <si>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</si>
  <si>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</si>
  <si>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</si>
  <si>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</si>
  <si>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</si>
  <si>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</si>
  <si>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</si>
  <si>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</si>
  <si>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</si>
  <si>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</si>
  <si>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</si>
  <si>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</si>
  <si>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</si>
  <si>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</si>
  <si>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</si>
  <si>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</si>
  <si>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</si>
  <si>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</si>
  <si>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</si>
  <si>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</si>
  <si>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</si>
  <si>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</si>
  <si>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</si>
  <si>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</si>
  <si>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</si>
  <si>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</si>
  <si>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</si>
  <si>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</si>
  <si>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</si>
  <si>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</si>
  <si>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</si>
  <si>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</si>
  <si>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</si>
  <si>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</si>
  <si>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</si>
  <si>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</si>
  <si>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</si>
  <si>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</si>
  <si>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</si>
  <si>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</si>
  <si>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</si>
  <si>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</si>
  <si>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</si>
  <si>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</si>
  <si>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</si>
  <si>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</si>
  <si>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</si>
  <si>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</si>
  <si>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</si>
  <si>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</si>
  <si>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</si>
  <si>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</si>
  <si>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</si>
  <si>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</si>
  <si>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</si>
  <si>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</si>
  <si>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</si>
  <si>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</si>
  <si>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</si>
  <si>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</si>
  <si>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</si>
  <si>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</si>
  <si>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</si>
  <si>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</si>
  <si>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</si>
  <si>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</si>
  <si>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</si>
  <si>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</si>
  <si>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</si>
  <si>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</si>
  <si>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</si>
  <si>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</si>
  <si>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</si>
  <si>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</si>
  <si>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</si>
  <si>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</si>
  <si>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</si>
  <si>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</si>
  <si>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</si>
  <si>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</si>
  <si>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</si>
  <si>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</si>
  <si>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</si>
  <si>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</si>
  <si>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</si>
  <si>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</si>
  <si>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</si>
  <si>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</si>
  <si>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</si>
  <si>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</si>
  <si>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</si>
  <si>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</si>
  <si>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</si>
  <si>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</si>
  <si>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</si>
  <si>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</si>
  <si>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</si>
  <si>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</si>
  <si>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</si>
  <si>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</si>
  <si>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</si>
  <si>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</si>
  <si>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</si>
  <si>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</si>
  <si>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</si>
  <si>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</si>
  <si>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</si>
  <si>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</si>
  <si>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</si>
  <si>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</si>
  <si>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</si>
  <si>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</si>
  <si>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</si>
  <si>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</si>
  <si>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</si>
  <si>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</si>
  <si>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</si>
  <si>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</si>
  <si>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</si>
  <si>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</si>
  <si>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</si>
  <si>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</si>
  <si>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</si>
  <si>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</si>
  <si>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</si>
  <si>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</si>
  <si>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</si>
  <si>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</si>
  <si>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</si>
  <si>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</si>
  <si>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</si>
  <si>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</si>
  <si>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</si>
  <si>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</si>
  <si>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</si>
  <si>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</si>
  <si>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</si>
  <si>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</si>
  <si>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</si>
  <si>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</si>
  <si>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</si>
  <si>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</si>
  <si>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</si>
  <si>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</si>
  <si>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</si>
  <si>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</si>
  <si>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</si>
  <si>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</si>
  <si>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</si>
  <si>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</si>
  <si>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</si>
  <si>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</si>
  <si>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</si>
  <si>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</si>
  <si>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</si>
  <si>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</si>
  <si>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</si>
  <si>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</si>
  <si>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</si>
  <si>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</si>
  <si>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</si>
  <si>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</si>
  <si>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</si>
  <si>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</si>
  <si>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</si>
  <si>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</si>
  <si>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</si>
  <si>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</si>
  <si>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</si>
  <si>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</si>
  <si>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</si>
  <si>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</si>
  <si>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</si>
  <si>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</si>
  <si>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</si>
  <si>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</si>
  <si>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</si>
  <si>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</si>
  <si>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</si>
  <si>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</si>
  <si>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</si>
  <si>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</si>
  <si>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</si>
  <si>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</si>
  <si>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</si>
  <si>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</si>
  <si>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</si>
  <si>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</si>
  <si>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</si>
  <si>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</si>
  <si>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</si>
  <si>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</si>
  <si>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</si>
  <si>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</si>
  <si>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</si>
  <si>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</si>
  <si>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</si>
  <si>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</si>
  <si>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</si>
  <si>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</si>
  <si>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</si>
  <si>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</si>
  <si>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</si>
  <si>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</si>
  <si>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</si>
  <si>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</si>
  <si>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</si>
  <si>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</si>
  <si>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</si>
  <si>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</si>
  <si>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</si>
  <si>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</si>
  <si>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</si>
  <si>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</si>
  <si>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</si>
  <si>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</si>
  <si>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</si>
  <si>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</si>
  <si>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</si>
  <si>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</si>
  <si>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</si>
  <si>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</si>
  <si>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</si>
  <si>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</si>
  <si>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</si>
  <si>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</si>
  <si>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</si>
  <si>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</si>
  <si>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</si>
  <si>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</si>
  <si>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</si>
  <si>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</si>
  <si>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</si>
  <si>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</si>
  <si>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</si>
  <si>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</si>
  <si>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</si>
  <si>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</si>
  <si>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</si>
  <si>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</si>
  <si>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</si>
  <si>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</si>
  <si>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</si>
  <si>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</si>
  <si>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</si>
  <si>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</si>
  <si>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</si>
  <si>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</si>
  <si>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</si>
  <si>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</si>
  <si>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</si>
  <si>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</si>
  <si>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</si>
  <si>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</si>
  <si>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</si>
  <si>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</si>
  <si>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</si>
  <si>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</si>
  <si>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</si>
  <si>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</si>
  <si>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</si>
  <si>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</si>
  <si>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</si>
  <si>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</si>
  <si>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</si>
  <si>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</si>
  <si>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</si>
  <si>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</si>
  <si>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</si>
  <si>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</si>
  <si>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</si>
  <si>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</si>
  <si>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</si>
  <si>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</si>
  <si>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</si>
  <si>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</si>
  <si>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</si>
  <si>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</si>
  <si>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</si>
  <si>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</si>
  <si>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</si>
  <si>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</si>
  <si>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</si>
  <si>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</si>
  <si>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</si>
  <si>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</si>
  <si>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</si>
  <si>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</si>
  <si>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</si>
  <si>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</si>
  <si>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</si>
  <si>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</si>
  <si>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</si>
  <si>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</si>
  <si>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</si>
  <si>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</si>
  <si>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</si>
  <si>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</si>
  <si>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</si>
  <si>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</si>
  <si>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</si>
  <si>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</si>
  <si>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</si>
  <si>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</si>
  <si>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</si>
  <si>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</si>
  <si>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</si>
  <si>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</si>
  <si>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</si>
  <si>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</si>
  <si>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</si>
  <si>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</si>
  <si>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</si>
  <si>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</si>
  <si>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</si>
  <si>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</si>
  <si>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</si>
  <si>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</si>
  <si>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</si>
  <si>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</si>
  <si>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</si>
  <si>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</si>
  <si>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</si>
  <si>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</si>
  <si>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</si>
  <si>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</si>
  <si>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</si>
  <si>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</si>
  <si>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</si>
  <si>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</si>
  <si>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</si>
  <si>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</si>
  <si>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</si>
  <si>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</si>
  <si>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</si>
  <si>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</si>
  <si>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</si>
  <si>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</si>
  <si>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</si>
  <si>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</si>
  <si>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</si>
  <si>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</si>
  <si>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</si>
  <si>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</si>
  <si>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</si>
  <si>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</si>
  <si>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</si>
  <si>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</si>
  <si>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</si>
  <si>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</si>
  <si>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</si>
  <si>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</si>
  <si>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</si>
  <si>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Count of outcomes</t>
  </si>
  <si>
    <t>Column Labels</t>
  </si>
  <si>
    <t>Grand Total</t>
  </si>
  <si>
    <t>Row Labels</t>
  </si>
  <si>
    <t>Count of outcomes2</t>
  </si>
  <si>
    <t>(All)</t>
  </si>
  <si>
    <t>Date Created Conversion</t>
  </si>
  <si>
    <t>Deadline 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</si>
  <si>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</si>
  <si>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</si>
  <si>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</si>
  <si>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</si>
  <si>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</si>
  <si>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</si>
  <si>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</si>
  <si>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</si>
  <si>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</si>
  <si>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</si>
  <si>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</si>
  <si>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</si>
  <si>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</si>
  <si>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</si>
  <si>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</si>
  <si>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</si>
  <si>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</si>
  <si>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</si>
  <si>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</si>
  <si>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</si>
  <si>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</si>
  <si>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</si>
  <si>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</si>
  <si>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</si>
  <si>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</si>
  <si>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</si>
  <si>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</si>
  <si>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</si>
  <si>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</si>
  <si>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</si>
  <si>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</si>
  <si>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</si>
  <si>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</si>
  <si>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</si>
  <si>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</si>
  <si>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</si>
  <si>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</si>
  <si>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</si>
  <si>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</si>
  <si>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</si>
  <si>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</si>
  <si>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</si>
  <si>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</si>
  <si>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</si>
  <si>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29000</t>
  </si>
  <si>
    <t>30000 to 34999</t>
  </si>
  <si>
    <t>35000 to 39000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</si>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</sst>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-F800]dddd\,\ mmmm\ dd\,\ yyyy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9" fontId="0" fillId="0" borderId="0" xfId="1" applyFont="1"/>
    <xf numFmtId="10" fontId="1" fillId="0" borderId="0" xfId="0" applyNumberFormat="1" applyFont="1" applyFill="1" applyAlignment="1">
      <alignment horizontal="center"/>
    </xf>
    <xf numFmtId="0" fontId="0" fillId="0" borderId="0" xfId="0" applyFill="1"/>
    <xf numFmtId="10" fontId="0" fillId="0" borderId="0" xfId="0" applyNumberFormat="1" applyFill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6" fontId="0" fillId="0" borderId="0" xfId="2" applyNumberFormat="1" applyFont="1"/>
    <xf numFmtId="166" fontId="0" fillId="0" borderId="0" xfId="0" applyNumberFormat="1"/>
    <xf numFmtId="0" fontId="1" fillId="0" borderId="0" xfId="0" applyFont="1"/>
    <xf numFmtId="9" fontId="1" fillId="0" borderId="0" xfId="0" applyNumberFormat="1" applyFont="1" applyFill="1" applyAlignment="1">
      <alignment horizontal="center"/>
    </xf>
    <xf numFmtId="9" fontId="0" fillId="0" borderId="0" xfId="0" applyNumberFormat="1" applyFill="1"/>
    <xf numFmtId="9" fontId="0" fillId="0" borderId="0" xfId="0" applyNumberFormat="1"/>
    <xf numFmtId="0" fontId="1" fillId="0" borderId="0" xfId="2" applyNumberFormat="1" applyFont="1"/>
    <xf numFmtId="0" fontId="0" fillId="0" borderId="0" xfId="2" applyNumberFormat="1" applyFont="1"/>
    <xf numFmtId="10" fontId="0" fillId="0" borderId="0" xfId="0" applyNumberFormat="1"/>
    <xf numFmtId="9" fontId="1" fillId="0" borderId="0" xfId="0" applyNumberFormat="1" applyFont="1"/>
    <xf numFmtId="10" fontId="1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27">
    <dxf>
      <font>
        <color rgb="FF0070C0"/>
      </font>
      <fill>
        <patternFill>
          <bgColor rgb="FFFFC7CE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0"/>
      </font>
      <numFmt numFmtId="30" formatCode="@"/>
      <fill>
        <patternFill>
          <bgColor rgb="FF7030A0"/>
        </patternFill>
      </fill>
    </dxf>
    <dxf>
      <font>
        <color rgb="FF0070C0"/>
      </font>
      <fill>
        <patternFill>
          <bgColor rgb="FFFFC7CE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0"/>
      </font>
      <numFmt numFmtId="30" formatCode="@"/>
      <fill>
        <patternFill>
          <bgColor rgb="FF7030A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70C0"/>
        </patternFill>
      </fill>
    </dxf>
    <dxf>
      <font>
        <color rgb="FF0070C0"/>
      </font>
      <fill>
        <patternFill>
          <bgColor rgb="FFFFC7CE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0"/>
      </font>
      <numFmt numFmtId="30" formatCode="@"/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6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.xml"/><Relationship Id="rId20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Sheet5!$B$3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1-BB43-A38E-D97985B7CBE8}"/>
            </c:ext>
          </c:extLst>
        </c:ser>
        <c:ser>
          <c:idx val="1"/>
          <c:order val="1"/>
          <c:tx>
            <c:strRef>
              <c:f>Sheet5!$C$1:$C$2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Sheet5!$C$3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1-BB43-A38E-D97985B7CBE8}"/>
            </c:ext>
          </c:extLst>
        </c:ser>
        <c:ser>
          <c:idx val="2"/>
          <c:order val="2"/>
          <c:tx>
            <c:strRef>
              <c:f>Sheet5!$D$1:$D$2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Sheet5!$D$3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1-BB43-A38E-D97985B7CBE8}"/>
            </c:ext>
          </c:extLst>
        </c:ser>
        <c:ser>
          <c:idx val="3"/>
          <c:order val="3"/>
          <c:tx>
            <c:strRef>
              <c:f>Sheet5!$E$1:$E$2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Sheet5!$E$3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1-BB43-A38E-D97985B7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1174911"/>
        <c:axId val="2142482847"/>
      </c:barChart>
      <c:catAx>
        <c:axId val="214117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482847"/>
        <c:crosses val="autoZero"/>
        <c:auto val="1"/>
        <c:lblAlgn val="ctr"/>
        <c:lblOffset val="100"/>
        <c:noMultiLvlLbl val="0"/>
      </c:catAx>
      <c:valAx>
        <c:axId val="214248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17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A-5441-99F1-3EE614C9B69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6-4C44-8A3D-86A9A528618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96-4C44-8A3D-86A9A528618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96-4C44-8A3D-86A9A5286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3964559"/>
        <c:axId val="1304410991"/>
      </c:barChart>
      <c:catAx>
        <c:axId val="130396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10991"/>
        <c:crosses val="autoZero"/>
        <c:auto val="1"/>
        <c:lblAlgn val="ctr"/>
        <c:lblOffset val="100"/>
        <c:noMultiLvlLbl val="0"/>
      </c:catAx>
      <c:valAx>
        <c:axId val="130441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96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</a:t>
            </a:r>
            <a:r>
              <a:rPr lang="en-US" baseline="0"/>
              <a:t> for Great Britain </a:t>
            </a:r>
            <a:endParaRPr lang="en-US"/>
          </a:p>
        </c:rich>
      </c:tx>
      <c:layout>
        <c:manualLayout>
          <c:xMode val="edge"/>
          <c:yMode val="edge"/>
          <c:x val="2.7516523938157307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3-0B43-BDBD-85363EF86F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EC-4F4A-A1B5-881BCD42CA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EC-4F4A-A1B5-881BCD42CA2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EC-4F4A-A1B5-881BCD42C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1647471"/>
        <c:axId val="1281950271"/>
      </c:barChart>
      <c:catAx>
        <c:axId val="12816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950271"/>
        <c:crosses val="autoZero"/>
        <c:auto val="1"/>
        <c:lblAlgn val="ctr"/>
        <c:lblOffset val="100"/>
        <c:noMultiLvlLbl val="0"/>
      </c:catAx>
      <c:valAx>
        <c:axId val="128195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6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4C5-5040-AFE9-42E7DC8A9E0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4C5-5040-AFE9-42E7DC8A9E0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4C5-5040-AFE9-42E7DC8A9E0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C5-5040-AFE9-42E7DC8A9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225599"/>
        <c:axId val="1346227279"/>
      </c:lineChart>
      <c:catAx>
        <c:axId val="13462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27279"/>
        <c:crosses val="autoZero"/>
        <c:auto val="1"/>
        <c:lblAlgn val="ctr"/>
        <c:lblOffset val="100"/>
        <c:noMultiLvlLbl val="0"/>
      </c:catAx>
      <c:valAx>
        <c:axId val="134622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2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8-0545-9071-46388881B0F3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7-234F-9A2A-F507A565A1E3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47-234F-9A2A-F507A565A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413551"/>
        <c:axId val="1816743727"/>
      </c:lineChart>
      <c:catAx>
        <c:axId val="190641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743727"/>
        <c:crosses val="autoZero"/>
        <c:auto val="1"/>
        <c:lblAlgn val="ctr"/>
        <c:lblOffset val="100"/>
        <c:noMultiLvlLbl val="0"/>
      </c:catAx>
      <c:valAx>
        <c:axId val="181674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41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86111111111111"/>
          <c:y val="2.5416666666666667E-2"/>
          <c:w val="0.84069444444444441"/>
          <c:h val="0.6150681685622631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0.4246987951807229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2-1C4D-BA69-F2988F548BC8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0.13554216867469879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F2-1C4D-BA69-F2988F548BC8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F2-1C4D-BA69-F2988F54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2320"/>
        <c:axId val="53626176"/>
      </c:lineChart>
      <c:catAx>
        <c:axId val="5358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6176"/>
        <c:crosses val="autoZero"/>
        <c:auto val="1"/>
        <c:lblAlgn val="ctr"/>
        <c:lblOffset val="100"/>
        <c:noMultiLvlLbl val="0"/>
      </c:catAx>
      <c:valAx>
        <c:axId val="5362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</a:t>
          </a:r>
        </a:p>
      </cx:txPr>
    </cx:title>
    <cx:plotArea>
      <cx:plotAreaRegion>
        <cx:series layoutId="boxWhisker" uniqueId="{C844CF83-B153-0B46-B540-9D5F886B8E2F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D5BE53C-7102-9F42-A0A9-1EEAF5EE58B8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E89DDD-EB54-5F45-ADBE-A14E8381D0BD}">
  <sheetPr codeName="Chart15"/>
  <sheetViews>
    <sheetView zoomScale="1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D91C1-C0E4-7F4F-BC4A-83823E3C3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692150</xdr:colOff>
      <xdr:row>2</xdr:row>
      <xdr:rowOff>171450</xdr:rowOff>
    </xdr:from>
    <xdr:to>
      <xdr:col>10</xdr:col>
      <xdr:colOff>190500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C18C1-A1F4-744C-8EE3-87E23F1D1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9</xdr:row>
      <xdr:rowOff>31750</xdr:rowOff>
    </xdr:from>
    <xdr:to>
      <xdr:col>12</xdr:col>
      <xdr:colOff>330200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68464-7E6B-E94B-BA91-FF143CEA6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0</xdr:rowOff>
    </xdr:from>
    <xdr:to>
      <xdr:col>11</xdr:col>
      <xdr:colOff>1422400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31E18-F754-344D-A615-50AC6193A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9443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256EF5-B69C-F24B-97B6-C884B92256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1E373ED-E723-A549-A214-45B3535F81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625" cy="629443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57150</xdr:rowOff>
    </xdr:from>
    <xdr:to>
      <xdr:col>8</xdr:col>
      <xdr:colOff>1511300</xdr:colOff>
      <xdr:row>15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D5B49A-6F88-754E-9192-4C8B08127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15</xdr:row>
      <xdr:rowOff>12700</xdr:rowOff>
    </xdr:from>
    <xdr:to>
      <xdr:col>7</xdr:col>
      <xdr:colOff>1066800</xdr:colOff>
      <xdr:row>29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393E79-B525-7340-A926-1E3C63E05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462478703703" createdVersion="6" refreshedVersion="6" minRefreshableVersion="3" recordCount="4114" xr:uid="{B27C3F42-105C-7646-B868-99CE734A5EC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584484722225" createdVersion="6" refreshedVersion="6" minRefreshableVersion="3" recordCount="4114" xr:uid="{BB650666-A3CB-2D4E-91B7-D0CD6CBB172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eadline date created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586336574073" createdVersion="6" refreshedVersion="6" minRefreshableVersion="3" recordCount="4115" xr:uid="{D1CE32FE-FF9A-1F4D-9D03-42251D477CD1}">
  <cacheSource type="worksheet">
    <worksheetSource ref="S1:S1048576" sheet="Kickstarter"/>
  </cacheSource>
  <cacheFields count="1">
    <cacheField name="Date Created Conversion" numFmtId="0">
      <sharedItems containsNonDate="0" containsDate="1" containsString="0" containsBlank="1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5.609899537034" createdVersion="6" refreshedVersion="6" minRefreshableVersion="3" recordCount="4114" xr:uid="{1FE1F8A5-4D3F-8B42-98BF-43166A7F395C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The Toy Box by Anthony H. Wallace"/>
        <s v="KabarettstÃ¼ck &quot;Dicht in da Nochtschicht&quot;"/>
        <s v="REBORN IN LOVE"/>
        <s v="The Black Woman's Attitude Stage Play"/>
        <s v="Sacrifice"/>
        <s v="David Facer, Paradox Magic"/>
        <s v="100, Acre Wood"/>
        <s v="Weather Men"/>
        <s v="The Divideâ€ A Great New Controversial Play."/>
        <s v="4th Wall Theatre Project"/>
        <s v="Eighteen Months- A Love Story Interrupted"/>
        <s v="Ultimate Political Selfie!"/>
        <s v="Meet The Claires - Valentine's Day Weekend Comedy Stage Play"/>
        <s v="America is at the Mall: A Play in Three Acts"/>
        <s v="Los Tradicionales"/>
        <s v="Gay Party Superposh 'Winter Wonderland'"/>
        <s v="Grover Theatre Company (GTC)"/>
        <s v="L.U.N.A. Theatre Company produces &quot;Steel Magnolias&quot;"/>
        <s v="Julius Caesar"/>
        <s v="Life is simple"/>
        <s v="Live at the Speakeasy with Ryan Anderson"/>
        <s v="'Haunting Julia' by Alan Ayckbourn"/>
        <s v="A CRY FOR HELP"/>
        <s v="The 'Theater of Community' Tour"/>
        <s v="&quot; Sweet O'l Mama &quot; Theater Production"/>
        <s v="THE SNAIL: a comedy play at Hollywood Fringe Festival 2015"/>
        <s v="Stage Production &quot;The Nail Shop&quot;"/>
        <s v="Carpe Diem Theater Troupe"/>
        <s v="Age of Valor: Heritage - The Audio Drama"/>
        <s v="Defendant Maurice Chevalier"/>
        <s v="Blazed Donuts: An Orginial One Act"/>
        <s v="AU Theatre Wing (Pygmalion Sound and Lighting Fees)"/>
        <s v="Uncommonnotions"/>
        <s v="Professor O'Hannigan's Time Machine (Student Directed)"/>
        <s v="Citrus Heights Theatre In The Heights"/>
        <s v="(TBC) I'M JUST HERE TO BUY SOY SAUCE by Jingan Young"/>
        <s v="The Walls of Jericho ( A Voice for Warrior Families)"/>
        <s v="OTHELLO, by William Shakespeare ( FUNDRAISER)"/>
        <s v="Southern Utah University: V-Day 2015"/>
        <s v="Produce BELLE DAME SANS MERCI a stage play"/>
        <s v="Help Shakespeare Troupe accept invite to perform in UK!"/>
        <s v="Divine Connection Performing Arts Leadership Program"/>
        <s v="A Midsummer's Night's Dream"/>
        <s v="Motorcycle MacBeth...NOT your grandmother's Shakespeare!"/>
        <s v="PRODUCE the Stage Play SKYLAR'S SYNDROME by Gavin Kayner"/>
        <s v="Secret of Shahrazad (World Premier)"/>
        <s v="American Pride"/>
        <s v="Truth is..&quot;Real Love Ain't Suppose to Hurt&quot;"/>
        <s v="Throw Like A Girl"/>
        <s v="Phantom of the Kun Opera"/>
        <s v="Ø¢Ù…ÙŠÙ† (Amen)"/>
        <s v="The Hounds of Reservoir - A Shakesperian Heist film"/>
        <s v="The Bridge That Brought Us Over: The History of Gospel Music"/>
        <s v="Glenn Herman's EXPRESSIONS: The UnKnown"/>
        <s v="Cielito Lindo (Pretty Little One)"/>
        <s v="Messages"/>
        <s v="The Last Encore Musical"/>
        <s v="Defiant Entertainment presents: The Park Bench"/>
        <s v="Take the Vagina Monologues to Main Street in Lexington, NC!"/>
        <s v="The Pelican, by August Strindberg"/>
        <s v="3 Days In Savannah"/>
        <s v="The Love Shack"/>
        <s v="The Lost Boy"/>
        <s v="Technical Design for Liberty Lake Community Theatre"/>
        <s v="The Modern Theater's 'Play It Forward' Fund"/>
        <s v="As You Like It in The Enchanted Forest Wildlife Sanctuary"/>
        <s v="The Martin and Lewis Tribute Show"/>
        <s v="Strive"/>
        <s v="Next 2 the Stage"/>
        <s v="The Last King of the I.D.A. (Minnesota Fringe)"/>
        <s v="Lincoln High School presents: Little Shop of Horrors"/>
        <s v="Hercules the Panto"/>
        <s v="A Grimm Night for Hans Christian Anderson"/>
        <s v="An Interview With Gaddafi - The Stage Play"/>
        <s v="Speak to my Soul: A Montage of Voices"/>
        <s v="Super Date, The Dating Game Show for Superheroes"/>
        <s v="Forgive &amp; Forget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 Midsummer Night's Dream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The Merchant of Venice as Shakespeare Heard It"/>
        <s v="Angels in Houston"/>
        <s v="Those That Fly"/>
        <s v="We Don't Play Fight"/>
        <s v="Elektra Bekent - Afstudeervoorstelling"/>
        <s v="The Rights (and Wrongs) of Mary Wollstonecraft"/>
        <s v="Shakespeare In The Park"/>
        <s v="Women Beware Women"/>
        <s v="Hot Dogs a new play by Suhayla El-Bushra"/>
        <s v="Ministry theater"/>
        <s v="'GULF' - a new play by PIVOT THEATRE"/>
        <s v="Verge of Strife - The life and poetry of Rupert Brooke"/>
        <s v="Harriet Tubman Woman Of Faith"/>
        <s v="The Connection Play 2014"/>
        <s v="POLES APART - A PLAY IN 2 ACTS"/>
        <s v="&quot;The Norwegians&quot; Midwestern Tour"/>
        <s v="Bringing more Art to the Community"/>
        <s v="South Florida Tours"/>
        <s v="MAMA BA-B: The Stage Play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Terry Pratchett's Wyrd Sisters"/>
        <s v="Shakespeare's The Tempest: In-The-Round"/>
        <s v="The Escorts"/>
        <s v="The Sins of Seven Tables at the Edinburgh Fringe Festival"/>
        <s v="Forsaken Angels-A New Play"/>
        <s v="Anansi the Spider - An African Folktale"/>
        <s v="Invincible Diamonds: A Survivor's Guide"/>
        <s v="Auf geht's beim Schichtl"/>
        <s v="Tearing Down Cabrini-Green, a dynamic social commentary."/>
        <s v="Waving Goodbye"/>
        <s v="NTACTheatre - North Texas Actor's Collaborative Theatre"/>
        <s v="A Gentleman, A Lady and A Thug"/>
        <s v="Folk-Tales: What Stories Do Your Folks Tell?"/>
        <s v="A Facelift for the Facade--Spring Garden Mill, Newtown, PA"/>
        <s v="A Season of Love and Music (Spring 2014)"/>
        <s v="Hamlet by CattyWhamPuss (with non-traditional casting)"/>
        <s v="Romeo and Juliet: A Mesh-n-Groove Production"/>
        <s v="For Colored Girl Play Production"/>
        <s v="Tales of a Dragon KNIGHT"/>
        <s v="R.U.R. at New Muses Theatre Company"/>
        <s v="Moon Over Mangroves"/>
        <s v="Staged Right Theatre First Season Campaign"/>
        <s v="Fellatia's-Fantastic-Fun-Time-Show"/>
        <s v="Valkyrie Theatre Company"/>
        <s v="The Sentinel &amp; The Showman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GCU Follow Your Dreams Production"/>
        <s v="Ghost Pirate Cruise on the Hudson Sept. 3rd"/>
        <s v="Scarlet Letters (a play with songs)"/>
        <s v="Backdrops for Maplewood Barn Theatre Summer 2017 Production"/>
        <s v="Moroccan National Debate Team"/>
        <s v="Fringe Fest: Take Comfort in Falling Forever"/>
        <s v="MAMA'Z BA-B: The StagePlay"/>
        <s v="In The Time of New York"/>
        <s v="Terry Pratchett's Wyrd Sisters at Paeroa Little Theatre"/>
        <s v="The Return of The Walthamstow Mysteries"/>
        <s v="Central Coast Theatre Community Website - Plays &amp; Auditions"/>
        <s v="Shakespeare with Noodles:  Henry IV"/>
        <s v="Yada.Yada.Yada. An Unauthorized Seinfeld Event. 9 in 90"/>
        <s v="Over Here Theatre/Scotchbonnet present: Love, Sex and Apps"/>
        <s v="The Woman in Me"/>
        <s v="FHE High School Presents: Snow Queen and Once On This Island"/>
        <s v="Antonym Theatre - &quot;STAIRCASES&quot;"/>
        <s v="First Draft Theatre"/>
        <s v="A Time Pirate's Love"/>
        <s v="ThÃ©Ã¢tre Polichinelle Show &quot;Clown-Ballet&quot;"/>
        <s v="The Great Elephant Repertory Company"/>
        <s v="Tell'em I'm Gonna Make It"/>
        <s v="DR. Mecurio's Mythical Marvels &amp; Beastiry"/>
        <s v="Camp Curtain Call: Star Wars (A Parody)"/>
        <s v="Shakespeare Shortened School Plays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Alexandra Petri's &quot;The Scrum&quot;  - Field Trip Theatre"/>
        <s v="Mrs Roosevelt Flies to London UK tour"/>
        <s v="Epic Proportions"/>
        <s v="TWO for the PRICE OF ONE THEATRE"/>
        <s v="Caryl Churchill's 'Top Girls' - NSW HSC Text"/>
        <s v="'Journey's End' Tour of Dorset commemorating WW1"/>
        <s v="Attraction"/>
        <s v="Broken Alley â€”Â Year 3"/>
        <s v="Foundry Theatre Brisbane"/>
        <s v="Fever - a workshop production"/>
        <s v="End Breast Cancer"/>
        <s v="&quot;A Measure of Normalcy&quot;"/>
        <s v="Three for 5: A King's Story"/>
        <s v="Mr Mineshaft - A Play about Julius Eastman"/>
        <s v="Improv Patrol &quot;The Gift of Your Story is Our Script&quot;"/>
        <s v="Still I Weep"/>
        <s v="Comedy Of Errors: Antioch Community High School"/>
        <s v="'Potter.' Funding 2015"/>
        <s v="CHARM by Philip Dawkins"/>
        <s v="Help Save High School Theater"/>
        <s v="THE MAGIC OF LAUGHTER WITH REGGIE RICE'S #TEAMDREAMERS"/>
        <s v="Truth, Dare, Promise to be Faithful Stage Play"/>
        <s v="The Great Gatsby at All-of-us Express Children's Theatre"/>
        <s v="JoLee Productions"/>
        <s v="Ministers of Grace"/>
        <s v="&quot;SHERLOCK HOLMES AND THE SCARLET AVENGER&quot;"/>
        <s v="The Barbican Photography Trip 2015"/>
        <s v="Various Unfortunate Deaths of Tâ€™Abbott and Rue Doch Juniors"/>
        <s v="Woman2Woman"/>
        <s v="&quot;The Divide&quot; A Great New Play To Tour the USA"/>
        <s v="Unconscious Subconscious"/>
        <s v="Burqa&amp;Rifle: A Drama: Two Women, Two Cultues, Two Histories"/>
        <s v="City of Joy"/>
        <s v="Black America from Prophets to Pimps"/>
        <s v="Know Thy Law"/>
        <s v="De Lewe: A Youth Movement(Traveling Show)"/>
        <s v="HUB Theatre Group presents John Logan's RED"/>
        <s v="RAIN | a theatrical production of life-changing proportions"/>
        <s v="Yorick and Company"/>
        <s v="New Edinburgh play"/>
        <s v="The Story of the 1914 Christmas Truce is coming to America"/>
        <s v="Une minute de silence"/>
        <s v="Vestige"/>
        <s v="MADE-UP: A Sitcom Theater Special"/>
        <s v="MY PRIVATE REVOLUTION"/>
        <s v="The Sea Horse, presented by Different Stages"/>
        <s v="Out of the Box: A Mime Story"/>
        <s v="Something Wicked This Way Comes"/>
        <s v="Sherri's Playhouse Present's A Heavenly Hand!"/>
        <s v="RUSSIAN PLAY &quot;HOW TO BE BRAVE&quot;"/>
        <s v="a feminine ending, brought to you by the East End Theatre Co"/>
        <s v="Grammar Land Performances"/>
        <s v="The Taming of the Shrew"/>
        <s v="Umma Yemaya"/>
        <s v="The Container Play"/>
        <s v="READY OR NOT HERE I COME"/>
        <s v="Tennessee Williams' ONE ARM @ Minnesota Fringe"/>
        <s v="What a Gay Play - back, bigger and longer"/>
        <s v="What Dreams Were Made Of"/>
        <s v="I support Molding Heartz"/>
        <s v="Flush - David Dipper - Break Point Theatre"/>
        <s v="&quot;Trouble at the Gate&quot; play"/>
        <s v="Fantastic Mr Fox - Novus Theatre"/>
        <s v="The Happy Family and Devoted Dreams new theater plays NYC"/>
        <s v="Hippolytos - Polish Tour"/>
        <s v="Write Now 5"/>
        <s v="The Case Of Soghomon Tehlirian"/>
        <s v="The Original Laughter Therapist"/>
        <s v="&quot;The Day That Shakespeare Died&quot; - The book and the play."/>
        <s v="Rob Base Presents Unequally Yoked The Stage Play"/>
        <s v="The Vagina Monologues 2015"/>
        <s v="'LETTERS FROM WAR' Losing loved ones to Alzheimer's Disease"/>
        <s v="Madame X"/>
        <s v="Headaches - a play exploring the topic of mental health"/>
        <s v="My Insane Shakespeare"/>
        <s v="'Working Play Title'"/>
        <s v="Marilyn Madness &amp; Me"/>
        <s v="Get &quot;Walken in His Shoes&quot; to Capital Fringe Festival in DC!"/>
        <s v="Vengeance Can Wait"/>
        <s v="Help Launch LZA Theatre! The Eisteddfod + A Woman Alone"/>
        <s v="&quot;If They Come Back&quot;"/>
        <s v="Stage Play Production - &quot;I Love You to Death&quot;"/>
        <s v="Tyke Theatre Web Show"/>
        <s v="The Game's Afoot - Spotlight"/>
        <s v="Down the Mississippi"/>
        <s v="The Jennings Family Reunion"/>
        <s v="Lovers and Other Strangers at The Cockpit"/>
        <s v="A play by Gabriel Kemlo about lost ideals, and new starts"/>
        <s v="Open House Theater"/>
        <s v="Just Bryan, a radio drama"/>
        <s v="The Butterfly Catcher"/>
        <s v="dasGROUP Theatre: Savage in Limbo"/>
        <s v="Shakespeare in Sarajevo"/>
        <s v="MENTAL Play"/>
        <s v="laughter in the hood"/>
        <s v="Time Please Fringe"/>
        <s v="The Rabbit on the Moon"/>
        <s v="Mark Twain is Hell for the Company - Original Play"/>
        <s v="Picasso at The Lapin Agile, a play by Steve Martin"/>
        <s v="Bare Bones Shakespeare 2015-16 Season"/>
        <s v="While the Stars Fall"/>
        <s v="When Johnny Comes Marching Home"/>
        <s v="Financement et aide Ã  la crÃ©ation"/>
        <s v="Elevation Twelfth Night"/>
        <s v="The Salem Haunted Magic Show"/>
        <s v="Fair Play"/>
        <s v="The Drama Factory presents &quot; The Moon Princess &quot;"/>
        <s v="CONVERSATIONS WITH AN AVERAGE JOE"/>
        <s v="&quot;THIS THING OF OURS&quot;"/>
        <s v="Little Nell's - a play"/>
        <s v="2020 Vision: a love story told over sixty years"/>
        <s v="NO HOMO at Atwater Village Theatre"/>
        <s v="DIANA's &quot;Late: A Cowboy Song&quot; by Sarah Ruhl"/>
        <s v="GettingTeensSaved.org Play in Richmond, California 2016"/>
        <s v="Bring the iconic story of Leontyne Price to the stage."/>
        <s v="Avarimor Series (Audio Plays)"/>
        <s v="Bring Oedipus Revenant to Life!"/>
        <s v="The Esoteric Camgirl"/>
        <s v="In the Land of Gold"/>
        <s v="Galaxy Express - The Play"/>
        <s v="Not making potato salad here!"/>
        <s v="CAYCE"/>
        <s v="The Hostages"/>
        <s v="&quot;Miracle on 34th Street&quot; - We believe. Do you believe in us?"/>
        <s v="Alice In Wonderland (Polish) ALICJA W KRAINIE CZARÃ“W"/>
        <s v="Speechless"/>
        <s v="How Could You Do This To Me (The Stage Play)"/>
        <s v="REDISCOVERING KIA THE PLAY"/>
        <s v="Something Precious"/>
        <s v="Literacy for Brooklyn Kids"/>
        <s v="'Time at the Bar!' - Written and directed by Kieran Mellish"/>
        <s v="the Savannah Disputation"/>
        <s v="'The Tempest' at the Minack Theatre Cornwall, July 2014"/>
        <s v="Halfway, Nebraska"/>
        <s v="HOWARD BARKER DOUBLE BILL - Arcola Theatre 2015"/>
        <s v="ARTS to HEARTS - The Holidate (An Original Stage Play)"/>
        <s v="The Million Dollar Shot"/>
        <s v="Good Evening, I'm Robert Service"/>
        <s v="An Original Theater Play Entitled &quot;The Art of Love&quot;"/>
        <s v="Artists' tickets to VARIATIONS ON FAMILY"/>
        <s v="Whisper Me Happy Ever After (WMHEA)"/>
        <s v="Help us make &quot;The Odd Couple&quot; a show to remember."/>
        <s v="The Wedding"/>
        <s v="The Lizard King, a play by Jay Jeff Jones"/>
        <s v="&quot;Skip To My Lou,&quot; a NEW play by Steve Romagnoli"/>
        <s v="Images: Remembrances of the Holocaust-The Eva Schloss Story"/>
        <s v="The Pendulum Swings"/>
        <s v="&quot;God's Pinatas&quot; A Drama for the stage, with comic relief."/>
        <s v="ATEMPORAL"/>
        <s v="Oh! What a Lovely War - Salute the Centenary"/>
        <s v="BELIEF on the Isle of Skye"/>
        <s v="The Free Man - the story of Hurr"/>
        <s v="Julius Caesar - Which side will you choose?"/>
        <s v="Girls, Ladies and Women - A Gospel Drama"/>
        <s v="COLLABORATION: WARHOL &amp; BASQUIAT"/>
        <s v="Theatre Memoire"/>
        <s v="The Sins of Bad People  Urban Stage Play"/>
        <s v="Right Tracey!"/>
        <s v="Lead Players Theatre Company"/>
        <s v="&quot;Fortune's Child&quot; by Mark Scharf"/>
        <s v="Loud Arts"/>
        <s v="WANTS (We Are Not The Same)"/>
        <s v="The Bill Cosby Assault, a play"/>
        <s v="America is at the Mall: A Post 9/11 Happily  Never After"/>
        <s v="Theatre West97 - not-for-profit run Youth Theatre Program"/>
        <s v="Community Theatre Project-Children's Show (Arthur)"/>
        <s v="Becoming UNZIPPED"/>
        <s v="Church Folk Can Be Dangerous People"/>
        <s v="FRINGE 2015 by YER Productions"/>
        <s v="The Grouch Who Couldn't Steal Christmas"/>
        <s v="Equality Theatre"/>
        <s v="LOPE ENAMORADO"/>
        <s v="Theatre for Life, Youth Theatre Company, Southampton UK"/>
        <s v="And There Was War! Major Theatre Production"/>
        <s v="Get Your Life Back"/>
        <s v="Macbeth For President 2016"/>
        <s v="The JOkeress Going Live"/>
        <s v="STAGE READING for TETCNY"/>
        <s v="Freedom Train"/>
        <s v="Romeo and Juliet...Choose Your Own Ending"/>
        <s v="PETER PAN - a new play by Ebony Rattle"/>
        <s v="Â¡LlÃ©vame!"/>
        <s v="Hurricane Katrina 10th Anniversary: Brothers from the Bottom"/>
        <s v="COLOR ME"/>
        <s v="SIN, The Stage Play-Spreading Awareness One City At A Time"/>
        <s v="Jack the Lad"/>
        <s v="Take Tartuffe to Edinburgh Fringe Festival!"/>
        <s v="Haberdasher Theatre Inc. : Richard Greenbergâ€™s, The Maderati"/>
        <s v="A Great New Controversial Play - &quot;The Divide&quot;."/>
        <s v="Summer Adaptation of Fallen Angels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70"/>
        <n v="9600"/>
        <n v="2224"/>
        <n v="3495"/>
        <n v="525"/>
        <n v="8880"/>
        <n v="5600"/>
        <n v="13500"/>
        <n v="6048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11140"/>
        <n v="678"/>
        <n v="2413"/>
        <n v="13111"/>
        <n v="375000"/>
        <n v="2825"/>
        <n v="17600"/>
        <n v="3255"/>
        <n v="2885"/>
        <n v="1930"/>
        <n v="575"/>
        <n v="14440"/>
        <n v="23900"/>
        <n v="11200"/>
        <n v="2888"/>
      </sharedItems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 date created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Year" numFmtId="164">
      <sharedItems containsSemiMixedTypes="0" containsNonDate="0" containsDate="1" containsString="0" minDate="1905-07-01T00:00:00" maxDate="1905-07-1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s v="technology/hardware"/>
    <n v="46883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s v="technology/wearables"/>
    <n v="6730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s v="technology/hardware"/>
    <n v="21042"/>
    <x v="0"/>
    <x v="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s v="technology/hardware"/>
    <n v="19452"/>
    <x v="0"/>
    <x v="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s v="technology/hardware"/>
    <n v="16004"/>
    <x v="0"/>
    <x v="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s v="technology/hardware"/>
    <n v="15837"/>
    <x v="0"/>
    <x v="0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s v="publishing/radio &amp; podcasts"/>
    <n v="5908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s v="technology/hardware"/>
    <n v="10268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s v="technology/hardware"/>
    <n v="10171"/>
    <x v="0"/>
    <x v="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s v="technology/hardware"/>
    <n v="10016"/>
    <x v="0"/>
    <x v="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2"/>
    <s v="NOK"/>
    <n v="1458104697"/>
    <n v="1455516297"/>
    <b v="1"/>
    <n v="555"/>
    <b v="1"/>
    <s v="photography/photobooks"/>
    <n v="4964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3"/>
    <s v="EUR"/>
    <n v="1452553200"/>
    <n v="1449650173"/>
    <b v="1"/>
    <n v="971"/>
    <b v="1"/>
    <s v="technology/hardware"/>
    <n v="8196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4"/>
    <s v="EUR"/>
    <n v="1467128723"/>
    <n v="1464536723"/>
    <b v="0"/>
    <n v="1530"/>
    <b v="1"/>
    <s v="technology/hardware"/>
    <n v="7933"/>
    <x v="0"/>
    <x v="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s v="technology/hardware"/>
    <n v="6989"/>
    <x v="0"/>
    <x v="0"/>
  </r>
  <r>
    <n v="1945"/>
    <s v="Oval - The First Digital HandPan"/>
    <s v="A new electronic musical instrument which allows you to play, learn and perform music using any sound you can imagine."/>
    <n v="5000"/>
    <n v="348018"/>
    <x v="0"/>
    <x v="5"/>
    <s v="EUR"/>
    <n v="1436680958"/>
    <n v="1433224958"/>
    <b v="1"/>
    <n v="680"/>
    <b v="1"/>
    <s v="technology/hardware"/>
    <n v="6960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s v="technology/space exploration"/>
    <n v="11187"/>
    <x v="0"/>
    <x v="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s v="technology/hardware"/>
    <n v="630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s v="technology/hardware"/>
    <n v="6304"/>
    <x v="0"/>
    <x v="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4"/>
    <s v="EUR"/>
    <n v="1483397940"/>
    <n v="1480493014"/>
    <b v="1"/>
    <n v="3663"/>
    <b v="1"/>
    <s v="technology/space exploration"/>
    <n v="10232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s v="technology/hardware"/>
    <n v="6034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4"/>
    <s v="EUR"/>
    <n v="1439998674"/>
    <n v="1436888274"/>
    <b v="0"/>
    <n v="2174"/>
    <b v="1"/>
    <s v="technology/wearables"/>
    <n v="974"/>
    <x v="0"/>
    <x v="1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s v="games/tabletop games"/>
    <n v="5706"/>
    <x v="3"/>
    <x v="5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s v="games/tabletop games"/>
    <n v="5417"/>
    <x v="3"/>
    <x v="5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6"/>
    <s v="EUR"/>
    <n v="1461306772"/>
    <n v="1458714772"/>
    <b v="1"/>
    <n v="1281"/>
    <b v="1"/>
    <s v="technology/hardware"/>
    <n v="4631"/>
    <x v="0"/>
    <x v="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s v="technology/hardware"/>
    <n v="4596"/>
    <x v="0"/>
    <x v="0"/>
  </r>
  <r>
    <n v="2001"/>
    <s v="Nuimo: Seamless Smart Home Interface"/>
    <s v="Nuimo is a universal controller for the internet of things. Control your music, lights, locks and more."/>
    <n v="5000"/>
    <n v="210171"/>
    <x v="0"/>
    <x v="4"/>
    <s v="EUR"/>
    <n v="1434139200"/>
    <n v="1431406916"/>
    <b v="1"/>
    <n v="1637"/>
    <b v="1"/>
    <s v="technology/hardware"/>
    <n v="4203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s v="technology/hardware"/>
    <n v="4135"/>
    <x v="0"/>
    <x v="0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s v="technology/gadgets"/>
    <n v="3728"/>
    <x v="0"/>
    <x v="6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s v="games/tabletop games"/>
    <n v="4059"/>
    <x v="3"/>
    <x v="5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s v="technology/hardware"/>
    <n v="4023"/>
    <x v="0"/>
    <x v="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s v="games/tabletop games"/>
    <n v="396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s v="technology/hardware"/>
    <n v="3879"/>
    <x v="0"/>
    <x v="0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s v="food/small batch"/>
    <n v="4603"/>
    <x v="4"/>
    <x v="7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s v="games/tabletop games"/>
    <n v="4001"/>
    <x v="3"/>
    <x v="5"/>
  </r>
  <r>
    <n v="1980"/>
    <s v="YOUMO - Your Smart Modular Power Strip"/>
    <s v="Multi-power charging that is smarter, stylish and designed for you."/>
    <n v="5000"/>
    <n v="177412.01"/>
    <x v="0"/>
    <x v="4"/>
    <s v="EUR"/>
    <n v="1459684862"/>
    <n v="1456232462"/>
    <b v="1"/>
    <n v="1945"/>
    <b v="1"/>
    <s v="technology/hardware"/>
    <n v="3548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s v="technology/hardware"/>
    <n v="3530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s v="technology/hardware"/>
    <n v="3528"/>
    <x v="0"/>
    <x v="0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s v="film &amp; video/documentary"/>
    <n v="343"/>
    <x v="5"/>
    <x v="8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s v="technology/hardware"/>
    <n v="3411"/>
    <x v="0"/>
    <x v="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s v="technology/hardware"/>
    <n v="3405"/>
    <x v="0"/>
    <x v="0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s v="theater/spaces"/>
    <n v="8499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s v="film &amp; video/documentary"/>
    <n v="304"/>
    <x v="5"/>
    <x v="8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s v="technology/hardware"/>
    <n v="3377"/>
    <x v="0"/>
    <x v="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s v="technology/hardware"/>
    <n v="3356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s v="technology/hardware"/>
    <n v="3348"/>
    <x v="0"/>
    <x v="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s v="technology/hardware"/>
    <n v="322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4"/>
    <s v="EUR"/>
    <n v="1433996746"/>
    <n v="1431404746"/>
    <b v="1"/>
    <n v="729"/>
    <b v="1"/>
    <s v="technology/hardware"/>
    <n v="3218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s v="theater/spaces"/>
    <n v="5112"/>
    <x v="6"/>
    <x v="9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s v="technology/hardware"/>
    <n v="3052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4"/>
    <s v="EUR"/>
    <n v="1479890743"/>
    <n v="1476776743"/>
    <b v="1"/>
    <n v="398"/>
    <b v="1"/>
    <s v="technology/hardware"/>
    <n v="3052"/>
    <x v="0"/>
    <x v="0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8"/>
    <s v="AUD"/>
    <n v="1470319203"/>
    <n v="1467727203"/>
    <b v="0"/>
    <n v="1293"/>
    <b v="0"/>
    <s v="film &amp; video/drama"/>
    <n v="152"/>
    <x v="5"/>
    <x v="10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s v="technology/wearables"/>
    <n v="93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8"/>
    <s v="AUD"/>
    <n v="1487738622"/>
    <n v="1485146622"/>
    <b v="1"/>
    <n v="1596"/>
    <b v="1"/>
    <s v="film &amp; video/documentary"/>
    <n v="196"/>
    <x v="5"/>
    <x v="8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s v="technology/hardware"/>
    <n v="2850"/>
    <x v="0"/>
    <x v="0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s v="film &amp; video/documentary"/>
    <n v="211"/>
    <x v="5"/>
    <x v="8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s v="publishing/radio &amp; podcasts"/>
    <n v="1369"/>
    <x v="1"/>
    <x v="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s v="games/tabletop games"/>
    <n v="3022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s v="games/tabletop games"/>
    <n v="2595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s v="technology/hardware"/>
    <n v="252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s v="technology/hardware"/>
    <n v="2503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s v="technology/hardware"/>
    <n v="2478"/>
    <x v="0"/>
    <x v="0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s v="film &amp; video/documentary"/>
    <n v="247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s v="technology/hardware"/>
    <n v="2405"/>
    <x v="0"/>
    <x v="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s v="technology/hardware"/>
    <n v="2344"/>
    <x v="0"/>
    <x v="0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s v="film &amp; video/documentary"/>
    <n v="167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s v="technology/hardware"/>
    <n v="2316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s v="technology/wearables"/>
    <n v="461"/>
    <x v="0"/>
    <x v="1"/>
  </r>
  <r>
    <n v="2062"/>
    <s v="Rho Board"/>
    <s v="4K HEVC Android TV Media Player with optional DIY electronics, ideal for app development, home control, software developement, learning"/>
    <n v="5000"/>
    <n v="114977"/>
    <x v="0"/>
    <x v="9"/>
    <s v="DKK"/>
    <n v="1458807098"/>
    <n v="1456218698"/>
    <b v="0"/>
    <n v="203"/>
    <b v="1"/>
    <s v="technology/hardware"/>
    <n v="2300"/>
    <x v="0"/>
    <x v="0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s v="film &amp; video/documentary"/>
    <n v="205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s v="theater/spaces"/>
    <n v="5627"/>
    <x v="6"/>
    <x v="9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s v="technology/hardware"/>
    <n v="22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s v="technology/space exploration"/>
    <n v="3678"/>
    <x v="0"/>
    <x v="4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s v="technology/hardware"/>
    <n v="2168"/>
    <x v="0"/>
    <x v="0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s v="technology/space exploration"/>
    <n v="3581"/>
    <x v="0"/>
    <x v="4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s v="technology/wearables"/>
    <n v="429"/>
    <x v="0"/>
    <x v="1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s v="technology/space exploration"/>
    <n v="3544"/>
    <x v="0"/>
    <x v="4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s v="technology/hardware"/>
    <n v="212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s v="technology/wearables"/>
    <n v="366"/>
    <x v="0"/>
    <x v="1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s v="games/tabletop games"/>
    <n v="2353"/>
    <x v="3"/>
    <x v="5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s v="technology/hardware"/>
    <n v="3525"/>
    <x v="0"/>
    <x v="0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s v="food/small batch"/>
    <n v="2604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8"/>
    <s v="AUD"/>
    <n v="1429228800"/>
    <n v="1426714870"/>
    <b v="0"/>
    <n v="443"/>
    <b v="1"/>
    <s v="technology/hardware"/>
    <n v="2019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0"/>
    <s v="SEK"/>
    <n v="1432314209"/>
    <n v="1429722209"/>
    <b v="0"/>
    <n v="100"/>
    <b v="1"/>
    <s v="theater/plays"/>
    <n v="20165"/>
    <x v="6"/>
    <x v="11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s v="technology/hardware"/>
    <n v="2010"/>
    <x v="0"/>
    <x v="0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s v="theater/plays"/>
    <n v="10004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5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10"/>
    <s v="SEK"/>
    <n v="1456385101"/>
    <n v="1453793101"/>
    <b v="0"/>
    <n v="123"/>
    <b v="0"/>
    <s v="technology/wearables"/>
    <n v="540"/>
    <x v="0"/>
    <x v="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s v="technology/hardware"/>
    <n v="1925"/>
    <x v="0"/>
    <x v="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s v="technology/hardware"/>
    <n v="1920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8"/>
    <s v="AUD"/>
    <n v="1444525200"/>
    <n v="1441339242"/>
    <b v="1"/>
    <n v="1251"/>
    <b v="1"/>
    <s v="technology/space exploration"/>
    <n v="3112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3"/>
    <x v="5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s v="theater/spaces"/>
    <n v="3078"/>
    <x v="6"/>
    <x v="9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s v="technology/hardware"/>
    <n v="1843"/>
    <x v="0"/>
    <x v="0"/>
  </r>
  <r>
    <n v="1501"/>
    <s v="This is Nowhere"/>
    <s v="A hardcover book of surf, outdoor and nature photos from the British Columbia coast."/>
    <n v="10000"/>
    <n v="86492"/>
    <x v="0"/>
    <x v="11"/>
    <s v="CAD"/>
    <n v="1436364023"/>
    <n v="1433772023"/>
    <b v="1"/>
    <n v="885"/>
    <b v="1"/>
    <s v="photography/photobooks"/>
    <n v="865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s v="film &amp; video/documentary"/>
    <n v="108"/>
    <x v="5"/>
    <x v="8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s v="theater/spaces"/>
    <n v="4260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s v="technology/wearables"/>
    <n v="849"/>
    <x v="0"/>
    <x v="1"/>
  </r>
  <r>
    <n v="1960"/>
    <s v="TREKKAYAK"/>
    <s v="Trekkayak is an ultralight, durable and inflatable boat to be carried in your backpack to cross a lake or paddle down a river."/>
    <n v="5000"/>
    <n v="82532"/>
    <x v="0"/>
    <x v="10"/>
    <s v="SEK"/>
    <n v="1419151341"/>
    <n v="1416559341"/>
    <b v="1"/>
    <n v="33"/>
    <b v="1"/>
    <s v="technology/hardware"/>
    <n v="1651"/>
    <x v="0"/>
    <x v="0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s v="film &amp; video/documentary"/>
    <n v="163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s v="technology/wearables"/>
    <n v="801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s v="technology/hardware"/>
    <n v="1594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s v="music/indie rock"/>
    <n v="198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s v="technology/hardware"/>
    <n v="1583"/>
    <x v="0"/>
    <x v="0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s v="film &amp; video/documentary"/>
    <n v="141"/>
    <x v="5"/>
    <x v="8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s v="music/electronic music"/>
    <n v="513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s v="technology/hardware"/>
    <n v="1535"/>
    <x v="0"/>
    <x v="0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s v="film &amp; video/documentary"/>
    <n v="117"/>
    <x v="5"/>
    <x v="8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s v="games/tabletop games"/>
    <n v="1691"/>
    <x v="3"/>
    <x v="5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s v="technology/hardware"/>
    <n v="15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s v="technology/hardware"/>
    <n v="1502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s v="technology/wearables"/>
    <n v="250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s v="technology/hardware"/>
    <n v="1483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s v="technology/hardware"/>
    <n v="148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s v="technology/hardware"/>
    <n v="2465"/>
    <x v="0"/>
    <x v="0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s v="food/small batch"/>
    <n v="1839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s v="technology/wearables"/>
    <n v="718"/>
    <x v="0"/>
    <x v="1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s v="film &amp; video/documentary"/>
    <n v="96"/>
    <x v="5"/>
    <x v="8"/>
  </r>
  <r>
    <n v="1952"/>
    <s v="Nix Color Sensor"/>
    <s v="Nix is a breakthrough smartphone accessory. Just scan an object and instantly view the color on your iPhone, Android, PC, or Mac."/>
    <n v="5000"/>
    <n v="69465.33"/>
    <x v="0"/>
    <x v="11"/>
    <s v="CAD"/>
    <n v="1381934015"/>
    <n v="1378737215"/>
    <b v="1"/>
    <n v="682"/>
    <b v="1"/>
    <s v="technology/hardware"/>
    <n v="1389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s v="games/tabletop games"/>
    <n v="1357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s v="film &amp; video/documentary"/>
    <n v="102"/>
    <x v="5"/>
    <x v="8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2"/>
    <s v="EUR"/>
    <n v="1439455609"/>
    <n v="1436863609"/>
    <b v="1"/>
    <n v="450"/>
    <b v="1"/>
    <s v="technology/hardware"/>
    <n v="1329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s v="music/faith"/>
    <n v="879"/>
    <x v="7"/>
    <x v="14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s v="photography/photobooks"/>
    <n v="726"/>
    <x v="2"/>
    <x v="3"/>
  </r>
  <r>
    <n v="1748"/>
    <s v="So It Is: Vancouver"/>
    <s v="Telling the story of the city through remarkable people who live in Vancouver today."/>
    <n v="7000"/>
    <n v="64974"/>
    <x v="0"/>
    <x v="11"/>
    <s v="CAD"/>
    <n v="1441234143"/>
    <n v="1438642143"/>
    <b v="0"/>
    <n v="181"/>
    <b v="1"/>
    <s v="photography/photobooks"/>
    <n v="92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s v="technology/hardware"/>
    <n v="1284"/>
    <x v="0"/>
    <x v="0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s v="games/tabletop games"/>
    <n v="1381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s v="film &amp; video/documentary"/>
    <n v="127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s v="photography/photobooks"/>
    <n v="636"/>
    <x v="2"/>
    <x v="3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s v="theater/spaces"/>
    <n v="3009"/>
    <x v="6"/>
    <x v="9"/>
  </r>
  <r>
    <n v="2031"/>
    <s v="Linkio: the $100 Smart Home Devices Solution"/>
    <s v="With Linkio you can use your smartphone to control every electronic you own- for only $100!"/>
    <n v="5000"/>
    <n v="60175"/>
    <x v="0"/>
    <x v="13"/>
    <s v="EUR"/>
    <n v="1420765200"/>
    <n v="1417506853"/>
    <b v="1"/>
    <n v="508"/>
    <b v="1"/>
    <s v="technology/hardware"/>
    <n v="1204"/>
    <x v="0"/>
    <x v="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s v="technology/hardware"/>
    <n v="1202"/>
    <x v="0"/>
    <x v="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s v="music/rock"/>
    <n v="500"/>
    <x v="7"/>
    <x v="15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s v="publishing/radio &amp; podcasts"/>
    <n v="585"/>
    <x v="1"/>
    <x v="2"/>
  </r>
  <r>
    <n v="2725"/>
    <s v="Digital MPPT and Solar BMS for a Net Zero energy House"/>
    <s v="Best Net Zero energy solution for new or existing house (no more heating or electricity bills)."/>
    <n v="3000"/>
    <n v="57817"/>
    <x v="0"/>
    <x v="11"/>
    <s v="CAD"/>
    <n v="1488390735"/>
    <n v="1484070735"/>
    <b v="0"/>
    <n v="113"/>
    <b v="1"/>
    <s v="technology/hardware"/>
    <n v="1927"/>
    <x v="0"/>
    <x v="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s v="technology/hardware"/>
    <n v="115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s v="film &amp; video/documentary"/>
    <n v="76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s v="technology/wearables"/>
    <n v="381"/>
    <x v="0"/>
    <x v="1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s v="games/tabletop games"/>
    <n v="1264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s v="technology/hardware"/>
    <n v="1123"/>
    <x v="0"/>
    <x v="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s v="theater/plays"/>
    <n v="2804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5"/>
    <x v="8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s v="film &amp; video/documentary"/>
    <n v="110"/>
    <x v="5"/>
    <x v="8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s v="film &amp; video/television"/>
    <n v="1"/>
    <x v="5"/>
    <x v="16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s v="publishing/nonfiction"/>
    <n v="215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s v="technology/hardware"/>
    <n v="1792"/>
    <x v="0"/>
    <x v="0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s v="games/tabletop games"/>
    <n v="1075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s v="technology/wearables"/>
    <n v="215"/>
    <x v="0"/>
    <x v="1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s v="games/tabletop games"/>
    <n v="1063"/>
    <x v="3"/>
    <x v="5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s v="technology/hardware"/>
    <n v="1060"/>
    <x v="0"/>
    <x v="0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s v="theater/spaces"/>
    <n v="2629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s v="film &amp; video/documentary"/>
    <n v="9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s v="film &amp; video/documentary"/>
    <n v="76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s v="theater/spaces"/>
    <n v="2576"/>
    <x v="6"/>
    <x v="9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s v="theater/plays"/>
    <n v="639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s v="technology/wearables"/>
    <n v="511"/>
    <x v="0"/>
    <x v="1"/>
  </r>
  <r>
    <n v="1210"/>
    <s v="Det Andra GÃ¶teborg"/>
    <s v="En fotobok om livet i det enda andra GÃ¶teborg i vÃ¤rlden"/>
    <n v="12000"/>
    <n v="50863"/>
    <x v="0"/>
    <x v="10"/>
    <s v="SEK"/>
    <n v="1433106000"/>
    <n v="1431124572"/>
    <b v="0"/>
    <n v="103"/>
    <b v="1"/>
    <s v="photography/photobooks"/>
    <n v="424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s v="theater/spaces"/>
    <n v="1693"/>
    <x v="6"/>
    <x v="9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s v="music/indie rock"/>
    <n v="1266"/>
    <x v="7"/>
    <x v="12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s v="technology/hardware"/>
    <n v="1005"/>
    <x v="0"/>
    <x v="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s v="film &amp; video/documentary"/>
    <n v="9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9"/>
    <s v="DKK"/>
    <n v="1420648906"/>
    <n v="1415464906"/>
    <b v="0"/>
    <n v="144"/>
    <b v="1"/>
    <s v="music/rock"/>
    <n v="498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8"/>
    <s v="AUD"/>
    <n v="1435388154"/>
    <n v="1432796154"/>
    <b v="0"/>
    <n v="271"/>
    <b v="1"/>
    <s v="photography/photobooks"/>
    <n v="415"/>
    <x v="2"/>
    <x v="3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s v="film &amp; video/television"/>
    <n v="2"/>
    <x v="5"/>
    <x v="16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s v="technology/hardware"/>
    <n v="1644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s v="technology/hardware"/>
    <n v="982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s v="music/indie rock"/>
    <n v="969"/>
    <x v="7"/>
    <x v="12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s v="publishing/radio &amp; podcasts"/>
    <n v="480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s v="technology/wearables"/>
    <n v="159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s v="technology/hardware"/>
    <n v="947"/>
    <x v="0"/>
    <x v="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s v="photography/photobooks"/>
    <n v="524"/>
    <x v="2"/>
    <x v="3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s v="games/video games"/>
    <n v="314"/>
    <x v="3"/>
    <x v="1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s v="theater/spaces"/>
    <n v="1555"/>
    <x v="6"/>
    <x v="9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s v="theater/musical"/>
    <n v="1844"/>
    <x v="6"/>
    <x v="19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s v="publishing/radio &amp; podcasts"/>
    <n v="460"/>
    <x v="1"/>
    <x v="2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s v="technology/hardware"/>
    <n v="1533"/>
    <x v="0"/>
    <x v="0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s v="film &amp; video/documentary"/>
    <n v="65"/>
    <x v="5"/>
    <x v="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s v="theater/spaces"/>
    <n v="2256"/>
    <x v="6"/>
    <x v="9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s v="games/tabletop games"/>
    <n v="1001"/>
    <x v="3"/>
    <x v="5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s v="technology/hardware"/>
    <n v="89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s v="film &amp; video/documentary"/>
    <n v="89"/>
    <x v="5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s v="technology/wearables"/>
    <n v="148"/>
    <x v="0"/>
    <x v="1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s v="film &amp; video/documentary"/>
    <n v="88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5"/>
    <s v="EUR"/>
    <n v="1460066954"/>
    <n v="1456614554"/>
    <b v="1"/>
    <n v="964"/>
    <b v="1"/>
    <s v="film &amp; video/documentary"/>
    <n v="87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s v="technology/hardware"/>
    <n v="861"/>
    <x v="0"/>
    <x v="0"/>
  </r>
  <r>
    <n v="669"/>
    <s v="Christian DiLusso Watches"/>
    <s v="Beautiful automatic watches, made for every moment._x000a_Sports, business, casual.....it fits every moment of your life."/>
    <n v="27000"/>
    <n v="43015"/>
    <x v="2"/>
    <x v="10"/>
    <s v="SEK"/>
    <n v="1467817258"/>
    <n v="1465225258"/>
    <b v="0"/>
    <n v="28"/>
    <b v="0"/>
    <s v="technology/wearables"/>
    <n v="159"/>
    <x v="0"/>
    <x v="1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s v="film &amp; video/documentary"/>
    <n v="78"/>
    <x v="5"/>
    <x v="8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s v="food/small batch"/>
    <n v="1058"/>
    <x v="4"/>
    <x v="7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s v="technology/space exploration"/>
    <n v="1403"/>
    <x v="0"/>
    <x v="4"/>
  </r>
  <r>
    <n v="3066"/>
    <s v="Gold Coast Wake Park"/>
    <s v="Our mission is to offer an innovative family watersports attraction that is fun, safe, economical and a leader in its field."/>
    <n v="2000"/>
    <n v="41950"/>
    <x v="2"/>
    <x v="8"/>
    <s v="AUD"/>
    <n v="1468128537"/>
    <n v="1465536537"/>
    <b v="0"/>
    <n v="15"/>
    <b v="0"/>
    <s v="theater/spaces"/>
    <n v="2098"/>
    <x v="6"/>
    <x v="9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s v="film &amp; video/documentary"/>
    <n v="60"/>
    <x v="5"/>
    <x v="8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s v="theater/spaces"/>
    <n v="1383"/>
    <x v="6"/>
    <x v="9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s v="film &amp; video/documentary"/>
    <n v="48"/>
    <x v="5"/>
    <x v="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11"/>
    <s v="CAD"/>
    <n v="1450297080"/>
    <n v="1448565459"/>
    <b v="0"/>
    <n v="202"/>
    <b v="0"/>
    <s v="theater/spaces"/>
    <n v="1776"/>
    <x v="6"/>
    <x v="9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s v="film &amp; video/documentary"/>
    <n v="81"/>
    <x v="5"/>
    <x v="8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s v="film &amp; video/documentary"/>
    <n v="57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s v="food/small batch"/>
    <n v="1157"/>
    <x v="4"/>
    <x v="7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s v="technology/wearables"/>
    <n v="404"/>
    <x v="0"/>
    <x v="1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s v="film &amp; video/television"/>
    <n v="8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x v="2"/>
    <x v="3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s v="theater/plays"/>
    <n v="4015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s v="technology/hardware"/>
    <n v="803"/>
    <x v="0"/>
    <x v="0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s v="technology/wearables"/>
    <n v="223"/>
    <x v="0"/>
    <x v="1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s v="photography/photobooks"/>
    <n v="422"/>
    <x v="2"/>
    <x v="3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s v="theater/plays"/>
    <n v="4004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s v="technology/hardware"/>
    <n v="795"/>
    <x v="0"/>
    <x v="0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s v="publishing/radio &amp; podcasts"/>
    <n v="397"/>
    <x v="1"/>
    <x v="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s v="games/tabletop games"/>
    <n v="922"/>
    <x v="3"/>
    <x v="5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s v="technology/hardware"/>
    <n v="790"/>
    <x v="0"/>
    <x v="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s v="photography/photobooks"/>
    <n v="328"/>
    <x v="2"/>
    <x v="3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s v="theater/spaces"/>
    <n v="1310"/>
    <x v="6"/>
    <x v="9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s v="photography/photobooks"/>
    <n v="313"/>
    <x v="2"/>
    <x v="3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s v="technology/space exploration"/>
    <n v="130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s v="film &amp; video/documentary"/>
    <n v="78"/>
    <x v="5"/>
    <x v="8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s v="music/rock"/>
    <n v="367"/>
    <x v="7"/>
    <x v="15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s v="film &amp; video/documentary"/>
    <n v="77"/>
    <x v="5"/>
    <x v="8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s v="film &amp; video/television"/>
    <n v="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s v="photography/photobooks"/>
    <n v="305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s v="film &amp; video/documentary"/>
    <n v="50"/>
    <x v="5"/>
    <x v="8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s v="technology/hardware"/>
    <n v="742"/>
    <x v="0"/>
    <x v="0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s v="film &amp; video/documentary"/>
    <n v="72"/>
    <x v="5"/>
    <x v="8"/>
  </r>
  <r>
    <n v="321"/>
    <s v="An Impossible Project"/>
    <s v="The more digital the world, the more analog our dreams._x000a_A feature documentary shot on 35mm film."/>
    <n v="60000"/>
    <n v="35932"/>
    <x v="0"/>
    <x v="4"/>
    <s v="EUR"/>
    <n v="1478605386"/>
    <n v="1475577786"/>
    <b v="1"/>
    <n v="337"/>
    <b v="1"/>
    <s v="film &amp; video/documentary"/>
    <n v="60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s v="food/small batch"/>
    <n v="896"/>
    <x v="4"/>
    <x v="7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s v="film &amp; video/documentary"/>
    <n v="6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s v="music/rock"/>
    <n v="302"/>
    <x v="7"/>
    <x v="15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s v="technology/wearables"/>
    <n v="141"/>
    <x v="0"/>
    <x v="1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s v="theater/spaces"/>
    <n v="1765"/>
    <x v="6"/>
    <x v="9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s v="food/small batch"/>
    <n v="1008"/>
    <x v="4"/>
    <x v="7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s v="theater/plays"/>
    <n v="2352"/>
    <x v="6"/>
    <x v="11"/>
  </r>
  <r>
    <n v="998"/>
    <s v="Ollinfit: The Wearable Personal Trainer"/>
    <s v="Ollinfit is the first wearable fitness trainer with 3 sensors for superior accuracy, feedback and results."/>
    <n v="16700"/>
    <n v="35135"/>
    <x v="2"/>
    <x v="11"/>
    <s v="CAD"/>
    <n v="1447909401"/>
    <n v="1444017801"/>
    <b v="0"/>
    <n v="229"/>
    <b v="0"/>
    <s v="technology/wearables"/>
    <n v="210"/>
    <x v="0"/>
    <x v="1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s v="theater/plays"/>
    <n v="2066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s v="games/tabletop games"/>
    <n v="702"/>
    <x v="3"/>
    <x v="5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s v="publishing/radio &amp; podcasts"/>
    <n v="347"/>
    <x v="1"/>
    <x v="2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s v="music/rock"/>
    <n v="693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s v="film &amp; video/documentary"/>
    <n v="68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s v="music/rock"/>
    <n v="341"/>
    <x v="7"/>
    <x v="15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s v="technology/hardware"/>
    <n v="678"/>
    <x v="0"/>
    <x v="0"/>
  </r>
  <r>
    <n v="711"/>
    <s v="Anti Snore Wearable"/>
    <s v="Our wearable and app automates the poke you normally get from your bedpartner to make you stop snoring and making you turn to the side."/>
    <n v="25000"/>
    <n v="33791"/>
    <x v="2"/>
    <x v="13"/>
    <s v="EUR"/>
    <n v="1481716868"/>
    <n v="1478257268"/>
    <b v="0"/>
    <n v="338"/>
    <b v="0"/>
    <s v="technology/wearables"/>
    <n v="135"/>
    <x v="0"/>
    <x v="1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s v="technology/hardware"/>
    <n v="673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13"/>
    <s v="EUR"/>
    <n v="1446331500"/>
    <n v="1442531217"/>
    <b v="0"/>
    <n v="285"/>
    <b v="0"/>
    <s v="technology/gadgets"/>
    <n v="609"/>
    <x v="0"/>
    <x v="6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s v="technology/hardware"/>
    <n v="668"/>
    <x v="0"/>
    <x v="0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s v="publishing/radio &amp; podcasts"/>
    <n v="334"/>
    <x v="1"/>
    <x v="2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s v="technology/hardware"/>
    <n v="667"/>
    <x v="0"/>
    <x v="0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s v="publishing/radio &amp; podcasts"/>
    <n v="332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1"/>
    <x v="17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s v="theater/spaces"/>
    <n v="1645"/>
    <x v="6"/>
    <x v="9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s v="music/metal"/>
    <n v="164"/>
    <x v="7"/>
    <x v="2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s v="film &amp; video/television"/>
    <n v="7"/>
    <x v="5"/>
    <x v="1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s v="technology/space exploration"/>
    <n v="1087"/>
    <x v="0"/>
    <x v="4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s v="technology/space exploration"/>
    <n v="1072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s v="technology/wearables"/>
    <n v="111"/>
    <x v="0"/>
    <x v="1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s v="film &amp; video/documentary"/>
    <n v="46"/>
    <x v="5"/>
    <x v="8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s v="games/tabletop games"/>
    <n v="696"/>
    <x v="3"/>
    <x v="5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s v="film &amp; video/television"/>
    <n v="2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s v="theater/plays"/>
    <n v="2121"/>
    <x v="6"/>
    <x v="11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s v="theater/spaces"/>
    <n v="1058"/>
    <x v="6"/>
    <x v="9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s v="theater/spaces"/>
    <n v="1584"/>
    <x v="6"/>
    <x v="9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s v="film &amp; video/documentary"/>
    <n v="40"/>
    <x v="5"/>
    <x v="8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s v="music/rock"/>
    <n v="788"/>
    <x v="7"/>
    <x v="15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s v="film &amp; video/documentary"/>
    <n v="42"/>
    <x v="5"/>
    <x v="8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s v="photography/photobooks"/>
    <n v="348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s v="technology/hardware"/>
    <n v="1043"/>
    <x v="0"/>
    <x v="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s v="technology/hardware"/>
    <n v="626"/>
    <x v="0"/>
    <x v="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s v="games/video games"/>
    <n v="208"/>
    <x v="3"/>
    <x v="18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s v="theater/plays"/>
    <n v="2574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s v="film &amp; video/television"/>
    <n v="6"/>
    <x v="5"/>
    <x v="16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s v="photography/photobooks"/>
    <n v="324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5"/>
    <s v="EUR"/>
    <n v="1471985640"/>
    <n v="1469289685"/>
    <b v="0"/>
    <n v="179"/>
    <b v="0"/>
    <s v="technology/wearables"/>
    <n v="176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s v="food/small batch"/>
    <n v="876"/>
    <x v="4"/>
    <x v="7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s v="theater/plays"/>
    <n v="1913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s v="film &amp; video/documentary"/>
    <n v="61"/>
    <x v="5"/>
    <x v="8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s v="film &amp; video/documentary"/>
    <n v="61"/>
    <x v="5"/>
    <x v="8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s v="music/rock"/>
    <n v="25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s v="technology/hardware"/>
    <n v="607"/>
    <x v="0"/>
    <x v="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s v="film &amp; video/documentary"/>
    <n v="61"/>
    <x v="5"/>
    <x v="8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s v="games/tabletop games"/>
    <n v="618"/>
    <x v="3"/>
    <x v="5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s v="technology/hardware"/>
    <n v="1009"/>
    <x v="0"/>
    <x v="0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s v="film &amp; video/documentary"/>
    <n v="50"/>
    <x v="5"/>
    <x v="8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s v="food/small batch"/>
    <n v="864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s v="technology/wearables"/>
    <n v="108"/>
    <x v="0"/>
    <x v="1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s v="film &amp; video/science fiction"/>
    <n v="27"/>
    <x v="5"/>
    <x v="21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s v="technology/hardware"/>
    <n v="60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s v="photography/photobooks"/>
    <n v="334"/>
    <x v="2"/>
    <x v="3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s v="theater/spaces"/>
    <n v="1001"/>
    <x v="6"/>
    <x v="9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s v="theater/spaces"/>
    <n v="1497"/>
    <x v="6"/>
    <x v="9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s v="film &amp; video/documentary"/>
    <n v="46"/>
    <x v="5"/>
    <x v="8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s v="theater/spaces"/>
    <n v="984"/>
    <x v="6"/>
    <x v="9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s v="film &amp; video/documentary"/>
    <n v="39"/>
    <x v="5"/>
    <x v="8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s v="film &amp; video/documentary"/>
    <n v="54"/>
    <x v="5"/>
    <x v="8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s v="theater/spaces"/>
    <n v="970"/>
    <x v="6"/>
    <x v="9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s v="technology/wearables"/>
    <n v="161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s v="technology/hardware"/>
    <n v="576"/>
    <x v="0"/>
    <x v="0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s v="games/tabletop games"/>
    <n v="638"/>
    <x v="3"/>
    <x v="5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s v="film &amp; video/documentary"/>
    <n v="57"/>
    <x v="5"/>
    <x v="8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s v="technology/space exploration"/>
    <n v="954"/>
    <x v="0"/>
    <x v="4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s v="film &amp; video/television"/>
    <n v="6"/>
    <x v="5"/>
    <x v="16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s v="games/tabletop games"/>
    <n v="569"/>
    <x v="3"/>
    <x v="5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s v="publishing/radio &amp; podcasts"/>
    <n v="283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s v="theater/spaces"/>
    <n v="1414"/>
    <x v="6"/>
    <x v="9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s v="music/electronic music"/>
    <n v="563"/>
    <x v="7"/>
    <x v="13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s v="theater/spaces"/>
    <n v="936"/>
    <x v="6"/>
    <x v="9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s v="film &amp; video/documentary"/>
    <n v="35"/>
    <x v="5"/>
    <x v="8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s v="film &amp; video/drama"/>
    <n v="28"/>
    <x v="5"/>
    <x v="1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s v="photography/photobooks"/>
    <n v="306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s v="theater/spaces"/>
    <n v="1380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s v="theater/plays"/>
    <n v="1574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s v="photography/photobooks"/>
    <n v="302"/>
    <x v="2"/>
    <x v="3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s v="theater/spaces"/>
    <n v="1360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s v="photography/photobooks"/>
    <n v="227"/>
    <x v="2"/>
    <x v="3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s v="film &amp; video/documentary"/>
    <n v="45"/>
    <x v="5"/>
    <x v="8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s v="film &amp; video/documentary"/>
    <n v="37"/>
    <x v="5"/>
    <x v="8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s v="photography/photobooks"/>
    <n v="277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s v="food/small batch"/>
    <n v="664"/>
    <x v="4"/>
    <x v="7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s v="film &amp; video/documentary"/>
    <n v="53"/>
    <x v="5"/>
    <x v="8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s v="food/small batch"/>
    <n v="662"/>
    <x v="4"/>
    <x v="7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s v="technology/wearables"/>
    <n v="88"/>
    <x v="0"/>
    <x v="1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s v="film &amp; video/documentary"/>
    <n v="38"/>
    <x v="5"/>
    <x v="8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s v="publishing/nonfiction"/>
    <n v="106"/>
    <x v="1"/>
    <x v="17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s v="film &amp; video/documentary"/>
    <n v="41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6"/>
    <s v="EUR"/>
    <n v="1466323800"/>
    <n v="1463418120"/>
    <b v="0"/>
    <n v="310"/>
    <b v="0"/>
    <s v="technology/wearables"/>
    <n v="99"/>
    <x v="0"/>
    <x v="1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s v="technology/hardware"/>
    <n v="526"/>
    <x v="0"/>
    <x v="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5"/>
    <s v="EUR"/>
    <n v="1482085857"/>
    <n v="1479493857"/>
    <b v="0"/>
    <n v="48"/>
    <b v="1"/>
    <s v="technology/hardware"/>
    <n v="525"/>
    <x v="0"/>
    <x v="0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s v="music/pop"/>
    <n v="328"/>
    <x v="7"/>
    <x v="22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s v="film &amp; video/documentary"/>
    <n v="52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s v="film &amp; video/documentary"/>
    <n v="52"/>
    <x v="5"/>
    <x v="8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s v="photography/photobooks"/>
    <n v="217"/>
    <x v="2"/>
    <x v="3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s v="theater/musical"/>
    <n v="1032"/>
    <x v="6"/>
    <x v="19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s v="music/indie rock"/>
    <n v="735"/>
    <x v="7"/>
    <x v="12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s v="technology/wearables"/>
    <n v="143"/>
    <x v="0"/>
    <x v="1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s v="film &amp; video/documentary"/>
    <n v="31"/>
    <x v="5"/>
    <x v="8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s v="music/rock"/>
    <n v="222"/>
    <x v="7"/>
    <x v="15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s v="food/small batch"/>
    <n v="639"/>
    <x v="4"/>
    <x v="7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s v="food/small batch"/>
    <n v="636"/>
    <x v="4"/>
    <x v="7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s v="film &amp; video/documentary"/>
    <n v="42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s v="theater/plays"/>
    <n v="1693"/>
    <x v="6"/>
    <x v="11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s v="film &amp; video/documentary"/>
    <n v="51"/>
    <x v="5"/>
    <x v="8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s v="film &amp; video/documentary"/>
    <n v="42"/>
    <x v="5"/>
    <x v="8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s v="games/video games"/>
    <n v="16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s v="technology/wearables"/>
    <n v="84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s v="theater/spaces"/>
    <n v="1254"/>
    <x v="6"/>
    <x v="9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s v="games/tabletop games"/>
    <n v="506"/>
    <x v="3"/>
    <x v="5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s v="technology/wearables"/>
    <n v="247"/>
    <x v="0"/>
    <x v="1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s v="film &amp; video/animation"/>
    <n v="63"/>
    <x v="5"/>
    <x v="23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5"/>
    <s v="EUR"/>
    <n v="1470469938"/>
    <n v="1469173938"/>
    <b v="0"/>
    <n v="249"/>
    <b v="1"/>
    <s v="games/tabletop games"/>
    <n v="545"/>
    <x v="3"/>
    <x v="5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s v="film &amp; video/documentary"/>
    <n v="41"/>
    <x v="5"/>
    <x v="8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s v="theater/plays"/>
    <n v="1628"/>
    <x v="6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s v="music/rock"/>
    <n v="23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s v="games/tabletop games"/>
    <n v="486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s v="photography/photobooks"/>
    <n v="256"/>
    <x v="2"/>
    <x v="3"/>
  </r>
  <r>
    <n v="1532"/>
    <s v="Geiko and Maiko of Kyoto"/>
    <s v="Award winning photography celebrating the artistry of geiko and maiko and the exquisite traditions of their Kyoto communities."/>
    <n v="9000"/>
    <n v="24201"/>
    <x v="0"/>
    <x v="8"/>
    <s v="AUD"/>
    <n v="1455548400"/>
    <n v="1453461865"/>
    <b v="1"/>
    <n v="294"/>
    <b v="1"/>
    <s v="photography/photobooks"/>
    <n v="269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s v="technology/hardware"/>
    <n v="482"/>
    <x v="0"/>
    <x v="0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s v="technology/wearables"/>
    <n v="96"/>
    <x v="0"/>
    <x v="1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0"/>
    <s v="SEK"/>
    <n v="1454248563"/>
    <n v="1451656563"/>
    <b v="1"/>
    <n v="61"/>
    <b v="1"/>
    <s v="music/electronic music"/>
    <n v="158"/>
    <x v="7"/>
    <x v="1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s v="food/small batch"/>
    <n v="672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s v="theater/plays"/>
    <n v="1175"/>
    <x v="6"/>
    <x v="11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s v="technology/hardware"/>
    <n v="46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s v="theater/spaces"/>
    <n v="1164"/>
    <x v="6"/>
    <x v="9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s v="photography/photobooks"/>
    <n v="243"/>
    <x v="2"/>
    <x v="3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s v="photography/photobooks"/>
    <n v="182"/>
    <x v="2"/>
    <x v="3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s v="theater/spaces"/>
    <n v="1150"/>
    <x v="6"/>
    <x v="9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s v="technology/space exploration"/>
    <n v="764"/>
    <x v="0"/>
    <x v="4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8"/>
    <s v="AUD"/>
    <n v="1477414800"/>
    <n v="1474380241"/>
    <b v="0"/>
    <n v="514"/>
    <b v="1"/>
    <s v="games/tabletop games"/>
    <n v="453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s v="technology/hardware"/>
    <n v="753"/>
    <x v="0"/>
    <x v="0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s v="film &amp; video/documentary"/>
    <n v="45"/>
    <x v="5"/>
    <x v="8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s v="film &amp; video/documentary"/>
    <n v="45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s v="music/rock"/>
    <n v="204"/>
    <x v="7"/>
    <x v="15"/>
  </r>
  <r>
    <n v="27"/>
    <s v="B-Rabbit TV Comedy Pilot"/>
    <s v="B-Rabbit is a hilarious depiction of immigrating to New Zealand and the life you desperately tried to leave behind."/>
    <n v="850000"/>
    <n v="22345"/>
    <x v="0"/>
    <x v="15"/>
    <s v="NZD"/>
    <n v="1416113833"/>
    <n v="1413518233"/>
    <b v="0"/>
    <n v="150"/>
    <b v="1"/>
    <s v="film &amp; video/television"/>
    <n v="3"/>
    <x v="5"/>
    <x v="16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s v="photography/photobooks"/>
    <n v="223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s v="photography/photobooks"/>
    <n v="317"/>
    <x v="2"/>
    <x v="3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s v="photography/photobooks"/>
    <n v="185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s v="technology/makerspaces"/>
    <n v="733"/>
    <x v="0"/>
    <x v="24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s v="games/tabletop games"/>
    <n v="439"/>
    <x v="3"/>
    <x v="5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s v="theater/plays"/>
    <n v="219"/>
    <x v="6"/>
    <x v="11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s v="theater/plays"/>
    <n v="1460"/>
    <x v="6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s v="music/rock"/>
    <n v="438"/>
    <x v="7"/>
    <x v="15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s v="technology/space exploration"/>
    <n v="729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s v="photography/photobooks"/>
    <n v="175"/>
    <x v="2"/>
    <x v="3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s v="theater/spaces"/>
    <n v="1087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s v="music/indie rock"/>
    <n v="434"/>
    <x v="7"/>
    <x v="12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s v="film &amp; video/documentary"/>
    <n v="29"/>
    <x v="5"/>
    <x v="8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4"/>
    <s v="EUR"/>
    <n v="1487113140"/>
    <n v="1484570885"/>
    <b v="1"/>
    <n v="196"/>
    <b v="1"/>
    <s v="photography/photobooks"/>
    <n v="220"/>
    <x v="2"/>
    <x v="3"/>
  </r>
  <r>
    <n v="1537"/>
    <s v="FACE TO FAITH | MOUNT KAILASH | TIBET photobook"/>
    <s v="A Photobook about one of the most fascinating places on earth -     the sacred Mount Kailash in Tibet."/>
    <n v="9000"/>
    <n v="21588"/>
    <x v="0"/>
    <x v="4"/>
    <s v="EUR"/>
    <n v="1470506400"/>
    <n v="1467358427"/>
    <b v="1"/>
    <n v="224"/>
    <b v="1"/>
    <s v="photography/photobooks"/>
    <n v="240"/>
    <x v="2"/>
    <x v="3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s v="theater/plays"/>
    <n v="1348"/>
    <x v="6"/>
    <x v="11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s v="film &amp; video/documentary"/>
    <n v="29"/>
    <x v="5"/>
    <x v="8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s v="film &amp; video/documentary"/>
    <n v="36"/>
    <x v="5"/>
    <x v="8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s v="technology/gadgets"/>
    <n v="389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s v="film &amp; video/documentary"/>
    <n v="43"/>
    <x v="5"/>
    <x v="8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s v="technology/makerspaces"/>
    <n v="712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s v="film &amp; video/documentary"/>
    <n v="36"/>
    <x v="5"/>
    <x v="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s v="technology/wearables"/>
    <n v="142"/>
    <x v="0"/>
    <x v="1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s v="photography/photobooks"/>
    <n v="326"/>
    <x v="2"/>
    <x v="3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s v="games/video games"/>
    <n v="423"/>
    <x v="3"/>
    <x v="18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11"/>
    <s v="CAD"/>
    <n v="1441378800"/>
    <n v="1438873007"/>
    <b v="0"/>
    <n v="56"/>
    <b v="1"/>
    <s v="technology/makerspaces"/>
    <n v="697"/>
    <x v="0"/>
    <x v="24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s v="technology/space exploration"/>
    <n v="695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s v="film &amp; video/documentary"/>
    <n v="35"/>
    <x v="5"/>
    <x v="8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s v="music/classical music"/>
    <n v="64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s v="music/rock"/>
    <n v="345"/>
    <x v="7"/>
    <x v="15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11"/>
    <s v="CAD"/>
    <n v="1435418568"/>
    <n v="1432826568"/>
    <b v="0"/>
    <n v="100"/>
    <b v="1"/>
    <s v="games/tabletop games"/>
    <n v="413"/>
    <x v="3"/>
    <x v="5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s v="film &amp; video/documentary"/>
    <n v="29"/>
    <x v="5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s v="technology/wearables"/>
    <n v="128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s v="photography/photobooks"/>
    <n v="205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s v="games/tabletop games"/>
    <n v="409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s v="music/rock"/>
    <n v="186"/>
    <x v="7"/>
    <x v="15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s v="photography/photobooks"/>
    <n v="170"/>
    <x v="2"/>
    <x v="3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s v="theater/plays"/>
    <n v="1358"/>
    <x v="6"/>
    <x v="11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s v="music/classical music"/>
    <n v="656"/>
    <x v="7"/>
    <x v="25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s v="publishing/nonfiction"/>
    <n v="203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s v="film &amp; video/television"/>
    <n v="2"/>
    <x v="5"/>
    <x v="16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s v="film &amp; video/documentary"/>
    <n v="31"/>
    <x v="5"/>
    <x v="8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s v="film &amp; video/documentary"/>
    <n v="40"/>
    <x v="5"/>
    <x v="8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s v="theater/plays"/>
    <n v="1341"/>
    <x v="6"/>
    <x v="11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s v="publishing/nonfiction"/>
    <n v="80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s v="music/rock"/>
    <n v="334"/>
    <x v="7"/>
    <x v="15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s v="film &amp; video/television"/>
    <n v="7"/>
    <x v="5"/>
    <x v="1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s v="theater/plays"/>
    <n v="1192"/>
    <x v="6"/>
    <x v="11"/>
  </r>
  <r>
    <n v="2235"/>
    <s v="Miniature Scenery Terrain for Tabletop gaming and Wargames"/>
    <s v="An amazing set of sceneries to create unique atmospheres for your tabletop gaming."/>
    <n v="4800"/>
    <n v="19931"/>
    <x v="0"/>
    <x v="11"/>
    <s v="CAD"/>
    <n v="1427585511"/>
    <n v="1424997111"/>
    <b v="0"/>
    <n v="147"/>
    <b v="1"/>
    <s v="games/tabletop games"/>
    <n v="415"/>
    <x v="3"/>
    <x v="5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s v="film &amp; video/television"/>
    <n v="4"/>
    <x v="5"/>
    <x v="16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s v="technology/wearables"/>
    <n v="120"/>
    <x v="0"/>
    <x v="1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s v="games/video games"/>
    <n v="395"/>
    <x v="3"/>
    <x v="1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s v="technology/wearables"/>
    <n v="10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s v="photography/photobooks"/>
    <n v="202"/>
    <x v="2"/>
    <x v="3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s v="games/tabletop games"/>
    <n v="390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s v="technology/wearables"/>
    <n v="78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s v="technology/wearables"/>
    <n v="108"/>
    <x v="0"/>
    <x v="1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s v="games/tabletop games"/>
    <n v="429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s v="technology/hardware"/>
    <n v="386"/>
    <x v="0"/>
    <x v="0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s v="technology/wearables"/>
    <n v="102"/>
    <x v="0"/>
    <x v="1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s v="photography/photobooks"/>
    <n v="213"/>
    <x v="2"/>
    <x v="3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s v="film &amp; video/documentary"/>
    <n v="3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s v="technology/wearables"/>
    <n v="67"/>
    <x v="0"/>
    <x v="1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s v="games/tabletop games"/>
    <n v="419"/>
    <x v="3"/>
    <x v="5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s v="games/tabletop games"/>
    <n v="415"/>
    <x v="3"/>
    <x v="5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s v="film &amp; video/documentary"/>
    <n v="37"/>
    <x v="5"/>
    <x v="8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s v="theater/spaces"/>
    <n v="622"/>
    <x v="6"/>
    <x v="9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s v="photography/photobooks"/>
    <n v="196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s v="music/rock"/>
    <n v="183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s v="photography/photobooks"/>
    <n v="19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s v="music/indie rock"/>
    <n v="456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s v="theater/spaces"/>
    <n v="909"/>
    <x v="6"/>
    <x v="9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s v="technology/makerspaces"/>
    <n v="603"/>
    <x v="0"/>
    <x v="2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s v="film &amp; video/documentary"/>
    <n v="23"/>
    <x v="5"/>
    <x v="8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s v="photography/photobooks"/>
    <n v="181"/>
    <x v="2"/>
    <x v="3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s v="technology/space exploration"/>
    <n v="59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s v="film &amp; video/documentary"/>
    <n v="28"/>
    <x v="5"/>
    <x v="8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s v="film &amp; video/documentary"/>
    <n v="36"/>
    <x v="5"/>
    <x v="8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s v="film &amp; video/documentary"/>
    <n v="30"/>
    <x v="5"/>
    <x v="8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s v="technology/space exploration"/>
    <n v="59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s v="photography/photobooks"/>
    <n v="196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s v="technology/wearables"/>
    <n v="176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s v="technology/wearables"/>
    <n v="103"/>
    <x v="0"/>
    <x v="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s v="music/rock"/>
    <n v="292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s v="music/rock"/>
    <n v="79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s v="theater/plays"/>
    <n v="890"/>
    <x v="6"/>
    <x v="11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s v="film &amp; video/documentary"/>
    <n v="35"/>
    <x v="5"/>
    <x v="8"/>
  </r>
  <r>
    <n v="1207"/>
    <s v="ITALIANA"/>
    <s v="A humanistic photo book about ancestral &amp; post-modern Italy."/>
    <n v="12000"/>
    <n v="17396"/>
    <x v="0"/>
    <x v="6"/>
    <s v="EUR"/>
    <n v="1459418400"/>
    <n v="1456827573"/>
    <b v="0"/>
    <n v="141"/>
    <b v="1"/>
    <s v="photography/photobooks"/>
    <n v="145"/>
    <x v="2"/>
    <x v="3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s v="music/indie rock"/>
    <n v="348"/>
    <x v="7"/>
    <x v="12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s v="music/indie rock"/>
    <n v="315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s v="technology/hardware"/>
    <n v="346"/>
    <x v="0"/>
    <x v="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s v="publishing/radio &amp; podcasts"/>
    <n v="173"/>
    <x v="1"/>
    <x v="2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s v="technology/space exploration"/>
    <n v="573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s v="music/indie rock"/>
    <n v="343"/>
    <x v="7"/>
    <x v="12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s v="technology/space exploration"/>
    <n v="572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11"/>
    <s v="CAD"/>
    <n v="1418273940"/>
    <n v="1415398197"/>
    <b v="1"/>
    <n v="158"/>
    <b v="1"/>
    <s v="film &amp; video/documentary"/>
    <n v="28"/>
    <x v="5"/>
    <x v="8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s v="film &amp; video/documentary"/>
    <n v="34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s v="technology/wearables"/>
    <n v="9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s v="technology/hardware"/>
    <n v="337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s v="technology/hardware"/>
    <n v="560"/>
    <x v="0"/>
    <x v="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s v="photography/photobooks"/>
    <n v="139"/>
    <x v="2"/>
    <x v="3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s v="music/rock"/>
    <n v="15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4"/>
    <s v="EUR"/>
    <n v="1458676860"/>
    <n v="1455446303"/>
    <b v="1"/>
    <n v="345"/>
    <b v="1"/>
    <s v="photography/photobooks"/>
    <n v="166"/>
    <x v="2"/>
    <x v="3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s v="film &amp; video/documentary"/>
    <n v="32"/>
    <x v="5"/>
    <x v="8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11"/>
    <s v="CAD"/>
    <n v="1429152600"/>
    <n v="1426815699"/>
    <b v="0"/>
    <n v="128"/>
    <b v="1"/>
    <s v="theater/spaces"/>
    <n v="825"/>
    <x v="6"/>
    <x v="9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s v="theater/plays"/>
    <n v="1317"/>
    <x v="6"/>
    <x v="11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s v="film &amp; video/documentary"/>
    <n v="23"/>
    <x v="5"/>
    <x v="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s v="theater/plays"/>
    <n v="815"/>
    <x v="6"/>
    <x v="11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s v="technology/hardware"/>
    <n v="32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s v="music/rock"/>
    <n v="14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9"/>
    <s v="DKK"/>
    <n v="1458579568"/>
    <n v="1455991168"/>
    <b v="0"/>
    <n v="35"/>
    <b v="1"/>
    <s v="photography/photobooks"/>
    <n v="231"/>
    <x v="2"/>
    <x v="3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s v="photography/photobooks"/>
    <n v="165"/>
    <x v="2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s v="film &amp; video/documentary"/>
    <n v="19"/>
    <x v="5"/>
    <x v="8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s v="film &amp; video/documentary"/>
    <n v="32"/>
    <x v="5"/>
    <x v="8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s v="games/tabletop games"/>
    <n v="319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s v="technology/makerspaces"/>
    <n v="531"/>
    <x v="0"/>
    <x v="24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s v="music/rock"/>
    <n v="152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s v="games/tabletop games"/>
    <n v="353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s v="technology/wearables"/>
    <n v="159"/>
    <x v="0"/>
    <x v="1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s v="technology/space exploration"/>
    <n v="527"/>
    <x v="0"/>
    <x v="4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s v="theater/spaces"/>
    <n v="787"/>
    <x v="6"/>
    <x v="9"/>
  </r>
  <r>
    <n v="2182"/>
    <s v="Broken World - A Post-Apocalypse Tabletop RPG"/>
    <s v="An incredibly comprehensive tabletop rpg book for the post apocalypse, inspired by Dungeon World."/>
    <n v="5000"/>
    <n v="15725"/>
    <x v="0"/>
    <x v="11"/>
    <s v="CAD"/>
    <n v="1412285825"/>
    <n v="1409261825"/>
    <b v="0"/>
    <n v="356"/>
    <b v="1"/>
    <s v="games/tabletop games"/>
    <n v="315"/>
    <x v="3"/>
    <x v="5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s v="film &amp; video/documentary"/>
    <n v="23"/>
    <x v="5"/>
    <x v="8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s v="theater/plays"/>
    <n v="1047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2"/>
    <s v="NOK"/>
    <n v="1446418800"/>
    <n v="1443036470"/>
    <b v="0"/>
    <n v="48"/>
    <b v="1"/>
    <s v="theater/plays"/>
    <n v="45"/>
    <x v="6"/>
    <x v="11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s v="theater/spaces"/>
    <n v="785"/>
    <x v="6"/>
    <x v="9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s v="theater/plays"/>
    <n v="1045"/>
    <x v="6"/>
    <x v="11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s v="technology/hardware"/>
    <n v="313"/>
    <x v="0"/>
    <x v="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s v="photography/photobooks"/>
    <n v="160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s v="music/rock"/>
    <n v="6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s v="music/indie rock"/>
    <n v="390"/>
    <x v="7"/>
    <x v="12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s v="theater/musical"/>
    <n v="2600"/>
    <x v="6"/>
    <x v="19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s v="film &amp; video/documentary"/>
    <n v="31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s v="music/rock"/>
    <n v="195"/>
    <x v="7"/>
    <x v="15"/>
  </r>
  <r>
    <n v="1220"/>
    <s v="All The People"/>
    <s v="A beautiful photo art book of portraits and conversations with people that may expand your idea of gender."/>
    <n v="12000"/>
    <n v="15565"/>
    <x v="0"/>
    <x v="4"/>
    <s v="EUR"/>
    <n v="1440515112"/>
    <n v="1437923112"/>
    <b v="0"/>
    <n v="140"/>
    <b v="1"/>
    <s v="photography/photobooks"/>
    <n v="130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s v="theater/plays"/>
    <n v="1295"/>
    <x v="6"/>
    <x v="11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s v="photography/photobooks"/>
    <n v="129"/>
    <x v="2"/>
    <x v="3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s v="photography/photobooks"/>
    <n v="129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s v="theater/plays"/>
    <n v="1032"/>
    <x v="6"/>
    <x v="1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s v="theater/plays"/>
    <n v="1030"/>
    <x v="6"/>
    <x v="11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s v="film &amp; video/documentary"/>
    <n v="26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s v="technology/wearables"/>
    <n v="62"/>
    <x v="0"/>
    <x v="1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s v="theater/plays"/>
    <n v="153"/>
    <x v="6"/>
    <x v="11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s v="theater/plays"/>
    <n v="1022"/>
    <x v="6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s v="music/rock"/>
    <n v="255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s v="theater/plays"/>
    <n v="1021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s v="film &amp; video/television"/>
    <n v="5"/>
    <x v="5"/>
    <x v="16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s v="photography/photobooks"/>
    <n v="243"/>
    <x v="2"/>
    <x v="3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s v="film &amp; video/documentary"/>
    <n v="19"/>
    <x v="5"/>
    <x v="8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s v="theater/plays"/>
    <n v="1018"/>
    <x v="6"/>
    <x v="11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s v="food/small batch"/>
    <n v="435"/>
    <x v="4"/>
    <x v="7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s v="music/rock"/>
    <n v="254"/>
    <x v="7"/>
    <x v="15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s v="publishing/radio &amp; podcasts"/>
    <n v="152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s v="food/small batch"/>
    <n v="379"/>
    <x v="4"/>
    <x v="7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s v="theater/plays"/>
    <n v="917"/>
    <x v="6"/>
    <x v="1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s v="theater/plays"/>
    <n v="43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s v="music/rock"/>
    <n v="75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s v="theater/spaces"/>
    <n v="754"/>
    <x v="6"/>
    <x v="9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s v="games/tabletop games"/>
    <n v="320"/>
    <x v="3"/>
    <x v="5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s v="film &amp; video/documentary"/>
    <n v="17"/>
    <x v="5"/>
    <x v="8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s v="film &amp; video/television"/>
    <n v="0"/>
    <x v="5"/>
    <x v="16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s v="technology/wearables"/>
    <n v="58"/>
    <x v="0"/>
    <x v="1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s v="music/rock"/>
    <n v="181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s v="theater/plays"/>
    <n v="723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s v="music/rock"/>
    <n v="58"/>
    <x v="7"/>
    <x v="15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s v="technology/wearables"/>
    <n v="143"/>
    <x v="0"/>
    <x v="1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11"/>
    <s v="CAD"/>
    <n v="1417804229"/>
    <n v="1415212229"/>
    <b v="0"/>
    <n v="534"/>
    <b v="0"/>
    <s v="games/video games"/>
    <n v="284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s v="technology/hardware"/>
    <n v="473"/>
    <x v="0"/>
    <x v="0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s v="film &amp; video/documentary"/>
    <n v="24"/>
    <x v="5"/>
    <x v="8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s v="film &amp; video/television"/>
    <n v="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0"/>
    <x v="0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s v="technology/wearables"/>
    <n v="78"/>
    <x v="0"/>
    <x v="1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s v="music/rock"/>
    <n v="127"/>
    <x v="7"/>
    <x v="15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s v="music/rock"/>
    <n v="132"/>
    <x v="7"/>
    <x v="15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s v="technology/hardware"/>
    <n v="277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s v="photography/photobooks"/>
    <n v="213"/>
    <x v="2"/>
    <x v="3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s v="film &amp; video/documentary"/>
    <n v="27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s v="games/tabletop games"/>
    <n v="277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16"/>
    <s v="EUR"/>
    <n v="1447600389"/>
    <n v="1444140789"/>
    <b v="0"/>
    <n v="34"/>
    <b v="0"/>
    <s v="technology/web"/>
    <n v="39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s v="music/classical music"/>
    <n v="41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1"/>
    <x v="17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s v="games/tabletop games"/>
    <n v="305"/>
    <x v="3"/>
    <x v="5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s v="games/tabletop games"/>
    <n v="295"/>
    <x v="3"/>
    <x v="5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6"/>
    <s v="EUR"/>
    <n v="1450602000"/>
    <n v="1445415653"/>
    <b v="0"/>
    <n v="170"/>
    <b v="1"/>
    <s v="photography/photobooks"/>
    <n v="108"/>
    <x v="2"/>
    <x v="3"/>
  </r>
  <r>
    <n v="1855"/>
    <s v="Motion Device Debut EP"/>
    <s v="11 year old Sara &amp; Motion Device want rock &amp; metal fans all over the world to unite and join the ROCK REVOLUTION!!!"/>
    <n v="6000"/>
    <n v="13480.16"/>
    <x v="0"/>
    <x v="11"/>
    <s v="CAD"/>
    <n v="1389012940"/>
    <n v="1385124940"/>
    <b v="0"/>
    <n v="191"/>
    <b v="1"/>
    <s v="music/rock"/>
    <n v="225"/>
    <x v="7"/>
    <x v="15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s v="film &amp; video/documentary"/>
    <n v="27"/>
    <x v="5"/>
    <x v="8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s v="photography/photobooks"/>
    <n v="112"/>
    <x v="2"/>
    <x v="3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s v="music/rock"/>
    <n v="111"/>
    <x v="7"/>
    <x v="15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s v="technology/wearables"/>
    <n v="83"/>
    <x v="0"/>
    <x v="1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s v="publishing/nonfiction"/>
    <n v="53"/>
    <x v="1"/>
    <x v="17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s v="food/small batch"/>
    <n v="332"/>
    <x v="4"/>
    <x v="7"/>
  </r>
  <r>
    <n v="2199"/>
    <s v="Decadolo. Flip it!"/>
    <s v="A new strategic board game designed to flip out your opponent."/>
    <n v="5000"/>
    <n v="13228"/>
    <x v="0"/>
    <x v="12"/>
    <s v="EUR"/>
    <n v="1444903198"/>
    <n v="1442311198"/>
    <b v="1"/>
    <n v="251"/>
    <b v="1"/>
    <s v="games/tabletop games"/>
    <n v="265"/>
    <x v="3"/>
    <x v="5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s v="photography/photobooks"/>
    <n v="10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s v="theater/plays"/>
    <n v="878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s v="theater/spaces"/>
    <n v="656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0"/>
    <x v="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4"/>
    <s v="EUR"/>
    <n v="1434197351"/>
    <n v="1431605351"/>
    <b v="0"/>
    <n v="62"/>
    <b v="1"/>
    <s v="photography/photobooks"/>
    <n v="109"/>
    <x v="2"/>
    <x v="3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s v="film &amp; video/documentary"/>
    <n v="26"/>
    <x v="5"/>
    <x v="8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s v="film &amp; video/documentary"/>
    <n v="17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s v="film &amp; video/documentary"/>
    <n v="26"/>
    <x v="5"/>
    <x v="8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s v="technology/wearables"/>
    <n v="129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s v="film &amp; video/shorts"/>
    <n v="6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s v="technology/web"/>
    <n v="43"/>
    <x v="0"/>
    <x v="2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s v="theater/plays"/>
    <n v="854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s v="publishing/nonfiction"/>
    <n v="5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s v="theater/plays"/>
    <n v="512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6"/>
    <s v="EUR"/>
    <n v="1467106895"/>
    <n v="1463218895"/>
    <b v="0"/>
    <n v="96"/>
    <b v="0"/>
    <s v="technology/wearables"/>
    <n v="51"/>
    <x v="0"/>
    <x v="1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s v="theater/spaces"/>
    <n v="639"/>
    <x v="6"/>
    <x v="9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s v="theater/plays"/>
    <n v="849"/>
    <x v="6"/>
    <x v="1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s v="film &amp; video/documentary"/>
    <n v="2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s v="technology/hardware"/>
    <n v="421"/>
    <x v="0"/>
    <x v="0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s v="theater/plays"/>
    <n v="838"/>
    <x v="6"/>
    <x v="1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s v="music/rock"/>
    <n v="60"/>
    <x v="7"/>
    <x v="15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s v="theater/plays"/>
    <n v="5008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s v="technology/wearables"/>
    <n v="124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s v="music/rock"/>
    <n v="124"/>
    <x v="7"/>
    <x v="15"/>
  </r>
  <r>
    <n v="1749"/>
    <s v="E FOTOGRAFESCHE RECKBLECK - 367 DEEG AM AUSLAND ASAZ"/>
    <s v="Help me fund the production run of my first book by local Photographer Sandro Ortolani."/>
    <n v="7000"/>
    <n v="12410.5"/>
    <x v="0"/>
    <x v="17"/>
    <s v="EUR"/>
    <n v="1488394800"/>
    <n v="1485213921"/>
    <b v="0"/>
    <n v="131"/>
    <b v="1"/>
    <s v="photography/photobooks"/>
    <n v="177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s v="music/rock"/>
    <n v="207"/>
    <x v="7"/>
    <x v="15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s v="technology/hardware"/>
    <n v="247"/>
    <x v="0"/>
    <x v="0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s v="theater/plays"/>
    <n v="1453"/>
    <x v="6"/>
    <x v="11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s v="theater/plays"/>
    <n v="3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s v="theater/spaces"/>
    <n v="616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s v="theater/plays"/>
    <n v="721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s v="theater/plays"/>
    <n v="721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s v="photography/photobooks"/>
    <n v="177"/>
    <x v="2"/>
    <x v="3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s v="theater/plays"/>
    <n v="1218"/>
    <x v="6"/>
    <x v="11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s v="film &amp; video/documentary"/>
    <n v="24"/>
    <x v="5"/>
    <x v="8"/>
  </r>
  <r>
    <n v="2985"/>
    <s v="React Aerial Studio"/>
    <s v="From the moment we flew in to the world of The Circus, we have dreamed of opening our own studio. Help us get our dream off the ground!"/>
    <n v="2000"/>
    <n v="12165"/>
    <x v="0"/>
    <x v="15"/>
    <s v="NZD"/>
    <n v="1477886400"/>
    <n v="1476228128"/>
    <b v="0"/>
    <n v="111"/>
    <b v="1"/>
    <s v="theater/spaces"/>
    <n v="608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s v="technology/hardware"/>
    <n v="242"/>
    <x v="0"/>
    <x v="0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s v="technology/space exploration"/>
    <n v="404"/>
    <x v="0"/>
    <x v="4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s v="theater/plays"/>
    <n v="806"/>
    <x v="6"/>
    <x v="11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s v="film &amp; video/television"/>
    <n v="2"/>
    <x v="5"/>
    <x v="16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s v="music/metal"/>
    <n v="60"/>
    <x v="7"/>
    <x v="2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s v="film &amp; video/television"/>
    <n v="1"/>
    <x v="5"/>
    <x v="16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s v="film &amp; video/documentary"/>
    <n v="24"/>
    <x v="5"/>
    <x v="8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s v="photography/photobooks"/>
    <n v="125"/>
    <x v="2"/>
    <x v="3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s v="film &amp; video/television"/>
    <n v="3"/>
    <x v="5"/>
    <x v="16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s v="film &amp; video/documentary"/>
    <n v="24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s v="theater/plays"/>
    <n v="32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4"/>
    <s v="EUR"/>
    <n v="1444291193"/>
    <n v="1441699193"/>
    <b v="1"/>
    <n v="187"/>
    <b v="1"/>
    <s v="theater/spaces"/>
    <n v="400"/>
    <x v="6"/>
    <x v="9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s v="games/tabletop games"/>
    <n v="279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x v="5"/>
    <x v="1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s v="photography/photobooks"/>
    <n v="183"/>
    <x v="2"/>
    <x v="3"/>
  </r>
  <r>
    <n v="3481"/>
    <s v="FIX THE FITZ"/>
    <s v="One of Australia's greatest theatres needs your help. Please help us refurnish, fit out and restore this legendary storytelling venue."/>
    <n v="1000"/>
    <n v="11880"/>
    <x v="0"/>
    <x v="8"/>
    <s v="AUD"/>
    <n v="1420178188"/>
    <n v="1418709388"/>
    <b v="0"/>
    <n v="95"/>
    <b v="1"/>
    <s v="theater/plays"/>
    <n v="1188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s v="technology/wearables"/>
    <n v="45"/>
    <x v="0"/>
    <x v="1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s v="music/rock"/>
    <n v="197"/>
    <x v="7"/>
    <x v="15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s v="technology/wearables"/>
    <n v="41"/>
    <x v="0"/>
    <x v="1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s v="theater/plays"/>
    <n v="783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4"/>
    <s v="EUR"/>
    <n v="1439707236"/>
    <n v="1437115236"/>
    <b v="0"/>
    <n v="144"/>
    <b v="1"/>
    <s v="games/tabletop games"/>
    <n v="235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s v="music/electronic music"/>
    <n v="78"/>
    <x v="7"/>
    <x v="13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11"/>
    <s v="CAD"/>
    <n v="1415865720"/>
    <n v="1413270690"/>
    <b v="0"/>
    <n v="40"/>
    <b v="0"/>
    <s v="technology/wearables"/>
    <n v="71"/>
    <x v="0"/>
    <x v="1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s v="film &amp; video/documentary"/>
    <n v="23"/>
    <x v="5"/>
    <x v="8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s v="music/rock"/>
    <n v="146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s v="film &amp; video/television"/>
    <n v="0"/>
    <x v="5"/>
    <x v="16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s v="film &amp; video/television"/>
    <n v="3"/>
    <x v="5"/>
    <x v="16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s v="photography/photobooks"/>
    <n v="193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s v="technology/hardware"/>
    <n v="231"/>
    <x v="0"/>
    <x v="0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s v="food/small batch"/>
    <n v="289"/>
    <x v="4"/>
    <x v="7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s v="food/small batch"/>
    <n v="330"/>
    <x v="4"/>
    <x v="7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s v="theater/plays"/>
    <n v="153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11"/>
    <s v="CAD"/>
    <n v="1425937761"/>
    <n v="1422917361"/>
    <b v="0"/>
    <n v="84"/>
    <b v="1"/>
    <s v="technology/space exploration"/>
    <n v="383"/>
    <x v="0"/>
    <x v="4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s v="music/rock"/>
    <n v="104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9"/>
    <s v="DKK"/>
    <n v="1469109600"/>
    <n v="1464586746"/>
    <b v="0"/>
    <n v="19"/>
    <b v="0"/>
    <s v="technology/wearables"/>
    <n v="115"/>
    <x v="0"/>
    <x v="1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s v="theater/plays"/>
    <n v="881"/>
    <x v="6"/>
    <x v="11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s v="theater/spaces"/>
    <n v="572"/>
    <x v="6"/>
    <x v="9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s v="games/tabletop games"/>
    <n v="254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7"/>
    <x v="15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s v="music/indie rock"/>
    <n v="227"/>
    <x v="7"/>
    <x v="12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s v="theater/plays"/>
    <n v="541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s v="music/rock"/>
    <n v="114"/>
    <x v="7"/>
    <x v="15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s v="publishing/nonfiction"/>
    <n v="4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s v="theater/plays"/>
    <n v="648"/>
    <x v="6"/>
    <x v="11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s v="games/tabletop games"/>
    <n v="252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s v="film &amp; video/documentary"/>
    <n v="14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s v="technology/hardware"/>
    <n v="225"/>
    <x v="0"/>
    <x v="0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s v="film &amp; video/documentary"/>
    <n v="22"/>
    <x v="5"/>
    <x v="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s v="theater/spaces"/>
    <n v="561"/>
    <x v="6"/>
    <x v="9"/>
  </r>
  <r>
    <n v="1222"/>
    <s v="Project Pilgrim"/>
    <s v="Project Pilgrim is my effort to work towards normalizing mental health."/>
    <n v="12000"/>
    <n v="11215"/>
    <x v="0"/>
    <x v="11"/>
    <s v="CAD"/>
    <n v="1459483200"/>
    <n v="1456852647"/>
    <b v="0"/>
    <n v="138"/>
    <b v="1"/>
    <s v="photography/photobooks"/>
    <n v="93"/>
    <x v="2"/>
    <x v="3"/>
  </r>
  <r>
    <n v="1029"/>
    <s v="StrobeHouse presents Valborg 2015"/>
    <s v="We want to recreate last years massive Valborgparty in Lund but this time even bigger!"/>
    <n v="15000"/>
    <n v="11176"/>
    <x v="0"/>
    <x v="10"/>
    <s v="SEK"/>
    <n v="1428184740"/>
    <n v="1423501507"/>
    <b v="0"/>
    <n v="141"/>
    <b v="1"/>
    <s v="music/electronic music"/>
    <n v="7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7"/>
    <x v="15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s v="theater/plays"/>
    <n v="741"/>
    <x v="6"/>
    <x v="1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s v="film &amp; video/shorts"/>
    <n v="4"/>
    <x v="5"/>
    <x v="27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s v="film &amp; video/television"/>
    <n v="3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s v="music/indie rock"/>
    <n v="22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8"/>
    <s v="AUD"/>
    <n v="1437473005"/>
    <n v="1434881005"/>
    <b v="0"/>
    <n v="73"/>
    <b v="1"/>
    <s v="theater/plays"/>
    <n v="442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s v="theater/plays"/>
    <n v="1105"/>
    <x v="6"/>
    <x v="11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s v="technology/makerspaces"/>
    <n v="368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s v="technology/hardware"/>
    <n v="366"/>
    <x v="0"/>
    <x v="0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s v="music/pop"/>
    <n v="137"/>
    <x v="7"/>
    <x v="22"/>
  </r>
  <r>
    <n v="1795"/>
    <s v="THE AFGHANS - A Photo Book"/>
    <s v="A photography book documenting the impact of the ISAF mission on the Afghan people of Mazar-e Sharif."/>
    <n v="6000"/>
    <n v="10846"/>
    <x v="2"/>
    <x v="4"/>
    <s v="EUR"/>
    <n v="1476460800"/>
    <n v="1473922541"/>
    <b v="1"/>
    <n v="81"/>
    <b v="0"/>
    <s v="photography/photobooks"/>
    <n v="181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s v="games/tabletop games"/>
    <n v="217"/>
    <x v="3"/>
    <x v="5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s v="technology/wearables"/>
    <n v="42"/>
    <x v="0"/>
    <x v="1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s v="film &amp; video/documentary"/>
    <n v="2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s v="games/tabletop games"/>
    <n v="240"/>
    <x v="3"/>
    <x v="5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s v="food/small batch"/>
    <n v="309"/>
    <x v="4"/>
    <x v="7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s v="theater/plays"/>
    <n v="2155"/>
    <x v="6"/>
    <x v="11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s v="music/electronic music"/>
    <n v="72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s v="technology/space exploration"/>
    <n v="357"/>
    <x v="0"/>
    <x v="4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s v="games/tabletop games"/>
    <n v="218"/>
    <x v="3"/>
    <x v="5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s v="theater/plays"/>
    <n v="509"/>
    <x v="6"/>
    <x v="1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s v="food/small batch"/>
    <n v="305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s v="technology/wearables"/>
    <n v="38"/>
    <x v="0"/>
    <x v="1"/>
  </r>
  <r>
    <n v="734"/>
    <s v="Sideswiped"/>
    <s v="Sideswiped is my story of growing in and trusting God through the mess and mysteries of life."/>
    <n v="25000"/>
    <n v="10670"/>
    <x v="0"/>
    <x v="11"/>
    <s v="CAD"/>
    <n v="1431147600"/>
    <n v="1428465420"/>
    <b v="0"/>
    <n v="57"/>
    <b v="1"/>
    <s v="publishing/nonfiction"/>
    <n v="43"/>
    <x v="1"/>
    <x v="17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s v="film &amp; video/documentary"/>
    <n v="14"/>
    <x v="5"/>
    <x v="8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s v="music/rock"/>
    <n v="133"/>
    <x v="7"/>
    <x v="15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s v="theater/plays"/>
    <n v="424"/>
    <x v="6"/>
    <x v="11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s v="publishing/nonfiction"/>
    <n v="42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s v="music/indie rock"/>
    <n v="192"/>
    <x v="7"/>
    <x v="12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s v="theater/plays"/>
    <n v="880"/>
    <x v="6"/>
    <x v="11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s v="music/electronic music"/>
    <n v="70"/>
    <x v="7"/>
    <x v="13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s v="film &amp; video/documentary"/>
    <n v="19"/>
    <x v="5"/>
    <x v="8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s v="film &amp; video/documentary"/>
    <n v="21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7"/>
    <x v="15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s v="theater/plays"/>
    <n v="1044"/>
    <x v="6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s v="music/rock"/>
    <n v="261"/>
    <x v="7"/>
    <x v="15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s v="technology/hardware"/>
    <n v="209"/>
    <x v="0"/>
    <x v="0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s v="music/rock"/>
    <n v="130"/>
    <x v="7"/>
    <x v="15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s v="film &amp; video/television"/>
    <n v="0"/>
    <x v="5"/>
    <x v="16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s v="theater/spaces"/>
    <n v="519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s v="music/indie rock"/>
    <n v="207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11"/>
    <s v="CAD"/>
    <n v="1476158340"/>
    <n v="1472594585"/>
    <b v="0"/>
    <n v="114"/>
    <b v="1"/>
    <s v="theater/plays"/>
    <n v="1024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s v="film &amp; video/documentary"/>
    <n v="21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s v="film &amp; video/documentary"/>
    <n v="21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s v="theater/plays"/>
    <n v="515"/>
    <x v="6"/>
    <x v="11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s v="theater/plays"/>
    <n v="687"/>
    <x v="6"/>
    <x v="11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s v="film &amp; video/television"/>
    <n v="3"/>
    <x v="5"/>
    <x v="16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s v="photography/photobooks"/>
    <n v="147"/>
    <x v="2"/>
    <x v="3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s v="theater/musical"/>
    <n v="1579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7"/>
    <x v="15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s v="theater/plays"/>
    <n v="1365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11"/>
    <s v="CAD"/>
    <n v="1450249140"/>
    <n v="1447055935"/>
    <b v="0"/>
    <n v="172"/>
    <b v="1"/>
    <s v="publishing/nonfiction"/>
    <n v="102"/>
    <x v="1"/>
    <x v="17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s v="music/rock"/>
    <n v="128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s v="music/indie rock"/>
    <n v="29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s v="music/indie rock"/>
    <n v="291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s v="theater/plays"/>
    <n v="678"/>
    <x v="6"/>
    <x v="11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s v="theater/plays"/>
    <n v="1016"/>
    <x v="6"/>
    <x v="1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s v="music/rock"/>
    <n v="42"/>
    <x v="7"/>
    <x v="15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s v="theater/plays"/>
    <n v="1013"/>
    <x v="6"/>
    <x v="11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s v="film &amp; video/documentary"/>
    <n v="18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s v="theater/plays"/>
    <n v="843"/>
    <x v="6"/>
    <x v="11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s v="film &amp; video/television"/>
    <n v="3"/>
    <x v="5"/>
    <x v="16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s v="theater/musical"/>
    <n v="404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s v="theater/spaces"/>
    <n v="504"/>
    <x v="6"/>
    <x v="9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s v="theater/plays"/>
    <n v="28"/>
    <x v="6"/>
    <x v="11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s v="music/pop"/>
    <n v="134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s v="photography/photobooks"/>
    <n v="144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s v="music/rock"/>
    <n v="96"/>
    <x v="7"/>
    <x v="15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s v="theater/plays"/>
    <n v="503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s v="theater/plays"/>
    <n v="915"/>
    <x v="6"/>
    <x v="11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s v="film &amp; video/documentary"/>
    <n v="17"/>
    <x v="5"/>
    <x v="8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s v="technology/hardware"/>
    <n v="201"/>
    <x v="0"/>
    <x v="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s v="music/faith"/>
    <n v="134"/>
    <x v="7"/>
    <x v="14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s v="theater/plays"/>
    <n v="803"/>
    <x v="6"/>
    <x v="11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s v="theater/plays"/>
    <n v="836"/>
    <x v="6"/>
    <x v="11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s v="theater/plays"/>
    <n v="401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s v="theater/plays"/>
    <n v="668"/>
    <x v="6"/>
    <x v="11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s v="music/classical music"/>
    <n v="334"/>
    <x v="7"/>
    <x v="25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s v="music/rock"/>
    <n v="167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s v="publishing/nonfiction"/>
    <n v="40"/>
    <x v="1"/>
    <x v="17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s v="music/rock"/>
    <n v="125"/>
    <x v="7"/>
    <x v="15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s v="theater/spaces"/>
    <n v="500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s v="games/mobile games"/>
    <n v="66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11"/>
    <s v="CAD"/>
    <n v="1398268773"/>
    <n v="1395676773"/>
    <b v="0"/>
    <n v="58"/>
    <b v="1"/>
    <s v="technology/hardware"/>
    <n v="328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s v="theater/plays"/>
    <n v="653"/>
    <x v="6"/>
    <x v="11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s v="film &amp; video/documentary"/>
    <n v="16"/>
    <x v="5"/>
    <x v="8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s v="publishing/radio &amp; podcasts"/>
    <n v="97"/>
    <x v="1"/>
    <x v="2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s v="photography/photobooks"/>
    <n v="78"/>
    <x v="2"/>
    <x v="3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s v="music/rock"/>
    <n v="87"/>
    <x v="7"/>
    <x v="15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s v="theater/plays"/>
    <n v="381"/>
    <x v="6"/>
    <x v="11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s v="theater/plays"/>
    <n v="794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s v="publishing/nonfiction"/>
    <n v="38"/>
    <x v="1"/>
    <x v="17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s v="music/rock"/>
    <n v="95"/>
    <x v="7"/>
    <x v="15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s v="photography/photobooks"/>
    <n v="146"/>
    <x v="2"/>
    <x v="3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s v="photography/photobooks"/>
    <n v="158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s v="photography/photobooks"/>
    <n v="135"/>
    <x v="2"/>
    <x v="3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s v="theater/plays"/>
    <n v="471"/>
    <x v="6"/>
    <x v="11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s v="photography/photobooks"/>
    <n v="157"/>
    <x v="2"/>
    <x v="3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11"/>
    <s v="CAD"/>
    <n v="1428091353"/>
    <n v="1425502953"/>
    <b v="0"/>
    <n v="90"/>
    <b v="1"/>
    <s v="photography/photobooks"/>
    <n v="134"/>
    <x v="2"/>
    <x v="3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s v="film &amp; video/documentary"/>
    <n v="19"/>
    <x v="5"/>
    <x v="8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s v="music/indie rock"/>
    <n v="234"/>
    <x v="7"/>
    <x v="12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s v="music/rock"/>
    <n v="93"/>
    <x v="7"/>
    <x v="15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s v="photography/photobooks"/>
    <n v="98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s v="games/tabletop games"/>
    <n v="207"/>
    <x v="3"/>
    <x v="5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s v="film &amp; video/documentary"/>
    <n v="12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s v="music/indie rock"/>
    <n v="168"/>
    <x v="7"/>
    <x v="12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s v="music/indie rock"/>
    <n v="184"/>
    <x v="7"/>
    <x v="12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s v="theater/spaces"/>
    <n v="459"/>
    <x v="6"/>
    <x v="9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s v="music/rock"/>
    <n v="152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7"/>
    <x v="15"/>
  </r>
  <r>
    <n v="3360"/>
    <s v="Pretty Butch"/>
    <s v="World Premiere, an M1 Singapore Fringe Festival 2017 commission."/>
    <n v="1500"/>
    <n v="9124"/>
    <x v="0"/>
    <x v="18"/>
    <s v="SGD"/>
    <n v="1481731140"/>
    <n v="1479866343"/>
    <b v="0"/>
    <n v="72"/>
    <b v="1"/>
    <s v="theater/plays"/>
    <n v="608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s v="photography/photobooks"/>
    <n v="75"/>
    <x v="2"/>
    <x v="3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s v="photography/photobooks"/>
    <n v="73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s v="film &amp; video/television"/>
    <n v="0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s v="film &amp; video/documentary"/>
    <n v="18"/>
    <x v="5"/>
    <x v="8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s v="technology/hardware"/>
    <n v="18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s v="games/tabletop games"/>
    <n v="200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s v="film &amp; video/documentary"/>
    <n v="15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s v="technology/wearables"/>
    <n v="35"/>
    <x v="0"/>
    <x v="1"/>
  </r>
  <r>
    <n v="1385"/>
    <s v="Chi Might Project"/>
    <s v="Musicians, singers &amp; songwriters from all over the world collaborate via YouTube in order to create an amazing album!"/>
    <n v="10000"/>
    <n v="8832.49"/>
    <x v="0"/>
    <x v="4"/>
    <s v="EUR"/>
    <n v="1461931860"/>
    <n v="1457109121"/>
    <b v="0"/>
    <n v="134"/>
    <b v="1"/>
    <s v="music/rock"/>
    <n v="88"/>
    <x v="7"/>
    <x v="15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s v="technology/wearables"/>
    <n v="35"/>
    <x v="0"/>
    <x v="1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s v="film &amp; video/drama"/>
    <n v="9"/>
    <x v="5"/>
    <x v="10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s v="games/tabletop games"/>
    <n v="176"/>
    <x v="3"/>
    <x v="5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s v="music/indie rock"/>
    <n v="220"/>
    <x v="7"/>
    <x v="12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s v="theater/spaces"/>
    <n v="439"/>
    <x v="6"/>
    <x v="9"/>
  </r>
  <r>
    <n v="46"/>
    <s v="New equipment for Joy's World!"/>
    <s v="The legendary community TV programme Joy's World is in dire need of new equipment! We are hoping you can help."/>
    <n v="450000"/>
    <n v="8750"/>
    <x v="0"/>
    <x v="8"/>
    <s v="AUD"/>
    <n v="1450220974"/>
    <n v="1447628974"/>
    <b v="0"/>
    <n v="45"/>
    <b v="1"/>
    <s v="film &amp; video/television"/>
    <n v="2"/>
    <x v="5"/>
    <x v="1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s v="theater/plays"/>
    <n v="437"/>
    <x v="6"/>
    <x v="11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s v="music/indie rock"/>
    <n v="175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s v="film &amp; video/documentary"/>
    <n v="16"/>
    <x v="5"/>
    <x v="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s v="music/faith"/>
    <n v="116"/>
    <x v="7"/>
    <x v="14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s v="theater/musical"/>
    <n v="873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s v="theater/spaces"/>
    <n v="436"/>
    <x v="6"/>
    <x v="9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s v="music/pop"/>
    <n v="109"/>
    <x v="7"/>
    <x v="22"/>
  </r>
  <r>
    <n v="3302"/>
    <s v="El muro de BorÃ­s KiÃ©n"/>
    <s v="FilosofÃ­a de los anÃ³nimos"/>
    <n v="1500"/>
    <n v="8685"/>
    <x v="0"/>
    <x v="5"/>
    <s v="EUR"/>
    <n v="1481099176"/>
    <n v="1478507176"/>
    <b v="0"/>
    <n v="50"/>
    <b v="1"/>
    <s v="theater/plays"/>
    <n v="579"/>
    <x v="6"/>
    <x v="11"/>
  </r>
  <r>
    <n v="2263"/>
    <s v="Corvus Corax Miniatures - Outcasts"/>
    <s v="These are degenerated men who have, since birth, suffered the effect of mutation and turned into something wicked!"/>
    <n v="4500"/>
    <n v="8666"/>
    <x v="0"/>
    <x v="10"/>
    <s v="SEK"/>
    <n v="1422734313"/>
    <n v="1420919913"/>
    <b v="0"/>
    <n v="60"/>
    <b v="1"/>
    <s v="games/tabletop games"/>
    <n v="19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s v="food/small batch"/>
    <n v="247"/>
    <x v="4"/>
    <x v="7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s v="film &amp; video/documentary"/>
    <n v="15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s v="technology/wearables"/>
    <n v="54"/>
    <x v="0"/>
    <x v="1"/>
  </r>
  <r>
    <n v="3006"/>
    <s v="ONTARIO STREET THEATRE in Port Hope."/>
    <s v="We're an affordable theatre and rental space that can be molded into anything by anyone."/>
    <n v="2000"/>
    <n v="8620"/>
    <x v="0"/>
    <x v="11"/>
    <s v="CAD"/>
    <n v="1418580591"/>
    <n v="1415988591"/>
    <b v="0"/>
    <n v="97"/>
    <b v="1"/>
    <s v="theater/spaces"/>
    <n v="431"/>
    <x v="6"/>
    <x v="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s v="food/food trucks"/>
    <n v="286"/>
    <x v="4"/>
    <x v="29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s v="film &amp; video/television"/>
    <n v="3"/>
    <x v="5"/>
    <x v="16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s v="food/small batch"/>
    <n v="245"/>
    <x v="4"/>
    <x v="7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s v="film &amp; video/documentary"/>
    <n v="11"/>
    <x v="5"/>
    <x v="8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s v="journalism/audio"/>
    <n v="57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s v="theater/musical"/>
    <n v="1423"/>
    <x v="6"/>
    <x v="19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s v="film &amp; video/television"/>
    <n v="2"/>
    <x v="5"/>
    <x v="16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s v="film &amp; video/television"/>
    <n v="0"/>
    <x v="5"/>
    <x v="16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s v="theater/spaces"/>
    <n v="424"/>
    <x v="6"/>
    <x v="9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s v="photography/photobooks"/>
    <n v="94"/>
    <x v="2"/>
    <x v="3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s v="music/rock"/>
    <n v="35"/>
    <x v="7"/>
    <x v="15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s v="theater/spaces"/>
    <n v="420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s v="food/small batch"/>
    <n v="240"/>
    <x v="4"/>
    <x v="7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s v="music/rock"/>
    <n v="37"/>
    <x v="7"/>
    <x v="15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s v="music/rock"/>
    <n v="83"/>
    <x v="7"/>
    <x v="15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s v="theater/plays"/>
    <n v="557"/>
    <x v="6"/>
    <x v="11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s v="theater/spaces"/>
    <n v="416"/>
    <x v="6"/>
    <x v="9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s v="film &amp; video/animation"/>
    <n v="21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s v="technology/hardware"/>
    <n v="166"/>
    <x v="0"/>
    <x v="0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s v="games/tabletop games"/>
    <n v="173"/>
    <x v="3"/>
    <x v="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s v="music/classical music"/>
    <n v="259"/>
    <x v="7"/>
    <x v="25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s v="photography/photobooks"/>
    <n v="118"/>
    <x v="2"/>
    <x v="3"/>
  </r>
  <r>
    <n v="2596"/>
    <s v="The Chef Express Food Truck"/>
    <s v="I'm bringing passion, talent, and most importantly some amazing gourmet food to the streets of Lethbridge and southern Alberta."/>
    <n v="3000"/>
    <n v="8256"/>
    <x v="2"/>
    <x v="11"/>
    <s v="CAD"/>
    <n v="1407427009"/>
    <n v="1404835009"/>
    <b v="0"/>
    <n v="27"/>
    <b v="0"/>
    <s v="food/food trucks"/>
    <n v="275"/>
    <x v="4"/>
    <x v="29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s v="theater/plays"/>
    <n v="412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s v="theater/musical"/>
    <n v="343"/>
    <x v="6"/>
    <x v="19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s v="theater/plays"/>
    <n v="548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s v="theater/plays"/>
    <n v="328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s v="music/pop"/>
    <n v="10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s v="music/pop"/>
    <n v="109"/>
    <x v="7"/>
    <x v="22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s v="theater/plays"/>
    <n v="821"/>
    <x v="6"/>
    <x v="11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4"/>
    <s v="EUR"/>
    <n v="1443808800"/>
    <n v="1441048658"/>
    <b v="1"/>
    <n v="122"/>
    <b v="0"/>
    <s v="photography/photobooks"/>
    <n v="137"/>
    <x v="2"/>
    <x v="3"/>
  </r>
  <r>
    <n v="1434"/>
    <s v="Translation of 'SOCIALCAPITALISM' (2014)"/>
    <s v="Interest from abroad to publish my book SOCIALCAPITALISM. Need translation to English master. Help appreciated."/>
    <n v="10000"/>
    <n v="8190"/>
    <x v="2"/>
    <x v="9"/>
    <s v="DKK"/>
    <n v="1433775600"/>
    <n v="1431973478"/>
    <b v="0"/>
    <n v="11"/>
    <b v="0"/>
    <s v="publishing/translations"/>
    <n v="82"/>
    <x v="1"/>
    <x v="31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s v="games/tabletop games"/>
    <n v="182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s v="theater/musical"/>
    <n v="327"/>
    <x v="6"/>
    <x v="19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s v="publishing/radio &amp; podcasts"/>
    <n v="82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11"/>
    <s v="CAD"/>
    <n v="1392574692"/>
    <n v="1389982692"/>
    <b v="1"/>
    <n v="105"/>
    <b v="1"/>
    <s v="music/rock"/>
    <n v="73"/>
    <x v="7"/>
    <x v="15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s v="technology/hardware"/>
    <n v="163"/>
    <x v="0"/>
    <x v="0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s v="theater/plays"/>
    <n v="541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11"/>
    <s v="CAD"/>
    <n v="1427775414"/>
    <n v="1425187014"/>
    <b v="0"/>
    <n v="40"/>
    <b v="1"/>
    <s v="theater/plays"/>
    <n v="902"/>
    <x v="6"/>
    <x v="11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s v="theater/plays"/>
    <n v="541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s v="games/tabletop games"/>
    <n v="162"/>
    <x v="3"/>
    <x v="5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s v="music/indie rock"/>
    <n v="23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7"/>
    <x v="15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s v="food/small batch"/>
    <n v="231"/>
    <x v="4"/>
    <x v="7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s v="theater/plays"/>
    <n v="577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7"/>
    <x v="15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s v="games/video games"/>
    <n v="54"/>
    <x v="3"/>
    <x v="18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s v="games/video games"/>
    <n v="162"/>
    <x v="3"/>
    <x v="18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s v="music/indie rock"/>
    <n v="161"/>
    <x v="7"/>
    <x v="12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s v="games/tabletop games"/>
    <n v="176"/>
    <x v="3"/>
    <x v="5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s v="music/rock"/>
    <n v="37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s v="music/rock"/>
    <n v="134"/>
    <x v="7"/>
    <x v="15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s v="film &amp; video/documentary"/>
    <n v="16"/>
    <x v="5"/>
    <x v="8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s v="music/classical music"/>
    <n v="247"/>
    <x v="7"/>
    <x v="25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s v="music/metal"/>
    <n v="40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s v="theater/plays"/>
    <n v="401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s v="photography/photobooks"/>
    <n v="64"/>
    <x v="2"/>
    <x v="3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s v="theater/plays"/>
    <n v="552"/>
    <x v="6"/>
    <x v="11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s v="film &amp; video/documentary"/>
    <n v="16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2"/>
    <x v="3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s v="theater/musical"/>
    <n v="1222"/>
    <x v="6"/>
    <x v="19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s v="music/pop"/>
    <n v="99"/>
    <x v="7"/>
    <x v="22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s v="publishing/nonfiction"/>
    <n v="32"/>
    <x v="1"/>
    <x v="17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s v="theater/spaces"/>
    <n v="395"/>
    <x v="6"/>
    <x v="9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s v="theater/plays"/>
    <n v="395"/>
    <x v="6"/>
    <x v="11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s v="theater/plays"/>
    <n v="525"/>
    <x v="6"/>
    <x v="11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s v="film &amp; video/documentary"/>
    <n v="13"/>
    <x v="5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s v="technology/wearables"/>
    <n v="79"/>
    <x v="0"/>
    <x v="1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s v="theater/plays"/>
    <n v="524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s v="film &amp; video/documentary"/>
    <n v="16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7"/>
    <x v="12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s v="technology/hardware"/>
    <n v="261"/>
    <x v="0"/>
    <x v="0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s v="theater/plays"/>
    <n v="781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8"/>
    <s v="AUD"/>
    <n v="1487093020"/>
    <n v="1485278620"/>
    <b v="0"/>
    <n v="210"/>
    <b v="1"/>
    <s v="games/tabletop games"/>
    <n v="173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s v="technology/wearables"/>
    <n v="78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s v="music/rock"/>
    <n v="32"/>
    <x v="7"/>
    <x v="15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s v="music/indie rock"/>
    <n v="22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5"/>
    <x v="23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s v="music/rock"/>
    <n v="75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s v="music/electronic music"/>
    <n v="52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s v="film &amp; video/documentary"/>
    <n v="15"/>
    <x v="5"/>
    <x v="8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s v="film &amp; video/documentary"/>
    <n v="15"/>
    <x v="5"/>
    <x v="8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s v="film &amp; video/shorts"/>
    <n v="5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15"/>
    <s v="NZD"/>
    <n v="1488622352"/>
    <n v="1486030352"/>
    <b v="0"/>
    <n v="91"/>
    <b v="1"/>
    <s v="theater/plays"/>
    <n v="511"/>
    <x v="6"/>
    <x v="1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s v="film &amp; video/shorts"/>
    <n v="4"/>
    <x v="5"/>
    <x v="27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s v="film &amp; video/science fiction"/>
    <n v="6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s v="music/rock"/>
    <n v="69"/>
    <x v="7"/>
    <x v="1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s v="music/classical music"/>
    <n v="234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s v="theater/plays"/>
    <n v="381"/>
    <x v="6"/>
    <x v="11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s v="theater/spaces"/>
    <n v="380"/>
    <x v="6"/>
    <x v="9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s v="technology/space exploration"/>
    <n v="253"/>
    <x v="0"/>
    <x v="4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s v="publishing/nonfiction"/>
    <n v="76"/>
    <x v="1"/>
    <x v="17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s v="theater/spaces"/>
    <n v="378"/>
    <x v="6"/>
    <x v="9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s v="theater/plays"/>
    <n v="377"/>
    <x v="6"/>
    <x v="11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s v="film &amp; video/animation"/>
    <n v="19"/>
    <x v="5"/>
    <x v="23"/>
  </r>
  <r>
    <n v="65"/>
    <s v="Hello World - Post Production Funds"/>
    <s v="Help finish the short film Hello World. The story of an android in the broken home of a father &amp; son."/>
    <n v="250000"/>
    <n v="7527"/>
    <x v="0"/>
    <x v="11"/>
    <s v="CAD"/>
    <n v="1407736740"/>
    <n v="1405453354"/>
    <b v="0"/>
    <n v="57"/>
    <b v="1"/>
    <s v="film &amp; video/shorts"/>
    <n v="3"/>
    <x v="5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s v="music/pop"/>
    <n v="94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s v="music/rock"/>
    <n v="7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s v="games/tabletop games"/>
    <n v="167"/>
    <x v="3"/>
    <x v="5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s v="theater/plays"/>
    <n v="300"/>
    <x v="6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s v="music/rock"/>
    <n v="75"/>
    <x v="7"/>
    <x v="15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s v="technology/hardware"/>
    <n v="149"/>
    <x v="0"/>
    <x v="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s v="photography/photobooks"/>
    <n v="111"/>
    <x v="2"/>
    <x v="3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s v="film &amp; video/shorts"/>
    <n v="2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s v="music/indie rock"/>
    <n v="148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s v="technology/hardware"/>
    <n v="248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s v="publishing/nonfiction"/>
    <n v="30"/>
    <x v="1"/>
    <x v="17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s v="theater/plays"/>
    <n v="491"/>
    <x v="6"/>
    <x v="11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s v="games/video games"/>
    <n v="49"/>
    <x v="3"/>
    <x v="18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s v="music/indie rock"/>
    <n v="147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s v="technology/hardware"/>
    <n v="245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s v="technology/hardware"/>
    <n v="244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s v="music/rock"/>
    <n v="183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s v="theater/spaces"/>
    <n v="241"/>
    <x v="6"/>
    <x v="9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11"/>
    <s v="CAD"/>
    <n v="1402334811"/>
    <n v="1401470811"/>
    <b v="0"/>
    <n v="57"/>
    <b v="1"/>
    <s v="theater/plays"/>
    <n v="722"/>
    <x v="6"/>
    <x v="11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s v="publishing/nonfiction"/>
    <n v="72"/>
    <x v="1"/>
    <x v="17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s v="music/rock"/>
    <n v="36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s v="photography/photobooks"/>
    <n v="80"/>
    <x v="2"/>
    <x v="3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s v="theater/spaces"/>
    <n v="359"/>
    <x v="6"/>
    <x v="9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s v="theater/plays"/>
    <n v="448"/>
    <x v="6"/>
    <x v="11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s v="film &amp; video/documentary"/>
    <n v="14"/>
    <x v="5"/>
    <x v="8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s v="music/rock"/>
    <n v="29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s v="theater/plays"/>
    <n v="286"/>
    <x v="6"/>
    <x v="11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s v="theater/plays"/>
    <n v="353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s v="music/indie rock"/>
    <n v="176"/>
    <x v="7"/>
    <x v="12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s v="film &amp; video/shorts"/>
    <n v="5"/>
    <x v="5"/>
    <x v="27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s v="theater/spaces"/>
    <n v="352"/>
    <x v="6"/>
    <x v="9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s v="music/rock"/>
    <n v="8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s v="theater/plays"/>
    <n v="702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s v="technology/hardware"/>
    <n v="140"/>
    <x v="0"/>
    <x v="0"/>
  </r>
  <r>
    <n v="747"/>
    <s v="Trash is Treasure"/>
    <s v="My creations are born in different cultural environment around the globe with Â« what is already there Â» and act as a social impulse"/>
    <n v="25000"/>
    <n v="7003"/>
    <x v="0"/>
    <x v="13"/>
    <s v="EUR"/>
    <n v="1421319240"/>
    <n v="1418649019"/>
    <b v="0"/>
    <n v="55"/>
    <b v="1"/>
    <s v="publishing/nonfiction"/>
    <n v="28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s v="music/electronic music"/>
    <n v="47"/>
    <x v="7"/>
    <x v="13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s v="film &amp; video/animation"/>
    <n v="17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s v="technology/wearables"/>
    <n v="38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s v="film &amp; video/shorts"/>
    <n v="3"/>
    <x v="5"/>
    <x v="27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s v="music/electronic music"/>
    <n v="137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16"/>
    <s v="EUR"/>
    <n v="1484444119"/>
    <n v="1481852119"/>
    <b v="0"/>
    <n v="109"/>
    <b v="1"/>
    <s v="music/rock"/>
    <n v="69"/>
    <x v="7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s v="music/electronic music"/>
    <n v="46"/>
    <x v="7"/>
    <x v="13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0"/>
    <s v="SEK"/>
    <n v="1432455532"/>
    <n v="1429863532"/>
    <b v="0"/>
    <n v="19"/>
    <b v="0"/>
    <s v="theater/musical"/>
    <n v="357"/>
    <x v="6"/>
    <x v="19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s v="photography/photobooks"/>
    <n v="113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s v="music/rock"/>
    <n v="67"/>
    <x v="7"/>
    <x v="15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s v="film &amp; video/documentary"/>
    <n v="8"/>
    <x v="5"/>
    <x v="8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5"/>
    <s v="EUR"/>
    <n v="1460786340"/>
    <n v="1455615976"/>
    <b v="0"/>
    <n v="42"/>
    <b v="1"/>
    <s v="music/pop"/>
    <n v="89"/>
    <x v="7"/>
    <x v="22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s v="film &amp; video/animation"/>
    <n v="13"/>
    <x v="5"/>
    <x v="2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s v="theater/spaces"/>
    <n v="334"/>
    <x v="6"/>
    <x v="9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s v="music/indie rock"/>
    <n v="167"/>
    <x v="7"/>
    <x v="12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s v="technology/wearables"/>
    <n v="35"/>
    <x v="0"/>
    <x v="1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s v="theater/musical"/>
    <n v="1110"/>
    <x v="6"/>
    <x v="19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s v="film &amp; video/documentary"/>
    <n v="11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s v="photography/photobooks"/>
    <n v="55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s v="theater/spaces"/>
    <n v="332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s v="film &amp; video/documentary"/>
    <n v="9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s v="theater/plays"/>
    <n v="442"/>
    <x v="6"/>
    <x v="11"/>
  </r>
  <r>
    <n v="987"/>
    <s v="Kidswatcher"/>
    <s v="Always know where your precious children are. Let them explore the world freely and in a secure way by using the Kidswatcher."/>
    <n v="17482"/>
    <n v="6610"/>
    <x v="2"/>
    <x v="13"/>
    <s v="EUR"/>
    <n v="1403507050"/>
    <n v="1400051050"/>
    <b v="0"/>
    <n v="41"/>
    <b v="0"/>
    <s v="technology/wearables"/>
    <n v="38"/>
    <x v="0"/>
    <x v="1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s v="music/classical music"/>
    <n v="220"/>
    <x v="7"/>
    <x v="25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s v="technology/wearables"/>
    <n v="41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s v="music/classical music"/>
    <n v="219"/>
    <x v="7"/>
    <x v="2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s v="film &amp; video/animation"/>
    <n v="15"/>
    <x v="5"/>
    <x v="23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s v="theater/spaces"/>
    <n v="218"/>
    <x v="6"/>
    <x v="9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s v="photography/photobooks"/>
    <n v="93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s v="technology/wearables"/>
    <n v="35"/>
    <x v="0"/>
    <x v="1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s v="music/indie rock"/>
    <n v="118"/>
    <x v="7"/>
    <x v="12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s v="theater/plays"/>
    <n v="434"/>
    <x v="6"/>
    <x v="11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s v="music/electronic music"/>
    <n v="43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s v="music/classical music"/>
    <n v="203"/>
    <x v="7"/>
    <x v="25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s v="film &amp; video/documentary"/>
    <n v="13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s v="music/rock"/>
    <n v="64"/>
    <x v="7"/>
    <x v="15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s v="music/indie rock"/>
    <n v="160"/>
    <x v="7"/>
    <x v="12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16"/>
    <s v="EUR"/>
    <n v="1451226045"/>
    <n v="1444828845"/>
    <b v="0"/>
    <n v="17"/>
    <b v="1"/>
    <s v="film &amp; video/shorts"/>
    <n v="3"/>
    <x v="5"/>
    <x v="27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s v="technology/space exploration"/>
    <n v="213"/>
    <x v="0"/>
    <x v="4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s v="games/video games"/>
    <n v="43"/>
    <x v="3"/>
    <x v="18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s v="publishing/art books"/>
    <n v="75"/>
    <x v="1"/>
    <x v="32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s v="music/rock"/>
    <n v="15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s v="photography/photobooks"/>
    <n v="53"/>
    <x v="2"/>
    <x v="3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s v="theater/plays"/>
    <n v="318"/>
    <x v="6"/>
    <x v="11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s v="film &amp; video/documentary"/>
    <n v="13"/>
    <x v="5"/>
    <x v="8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s v="theater/plays"/>
    <n v="252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7"/>
    <x v="15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s v="publishing/nonfiction"/>
    <n v="25"/>
    <x v="1"/>
    <x v="17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s v="theater/plays"/>
    <n v="252"/>
    <x v="6"/>
    <x v="11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s v="theater/spaces"/>
    <n v="313"/>
    <x v="6"/>
    <x v="9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s v="music/classical music"/>
    <n v="196"/>
    <x v="7"/>
    <x v="25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s v="film &amp; video/documentary"/>
    <n v="8"/>
    <x v="5"/>
    <x v="8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s v="music/pop"/>
    <n v="78"/>
    <x v="7"/>
    <x v="22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s v="music/rock"/>
    <n v="78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s v="publishing/nonfiction"/>
    <n v="62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s v="theater/plays"/>
    <n v="518"/>
    <x v="6"/>
    <x v="11"/>
  </r>
  <r>
    <n v="1524"/>
    <s v="Heath - Limited Edition Split Zine - Make 100"/>
    <s v="Limited edition split zine by photographers AdeY and Kersti K. 100 signed and hand numbered copies!"/>
    <n v="9300"/>
    <n v="6210"/>
    <x v="0"/>
    <x v="10"/>
    <s v="SEK"/>
    <n v="1487592090"/>
    <n v="1485000090"/>
    <b v="1"/>
    <n v="28"/>
    <b v="1"/>
    <s v="photography/photobooks"/>
    <n v="67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s v="theater/plays"/>
    <n v="414"/>
    <x v="6"/>
    <x v="11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s v="music/metal"/>
    <n v="31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7"/>
    <x v="12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s v="theater/plays"/>
    <n v="616"/>
    <x v="6"/>
    <x v="11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s v="photography/photobooks"/>
    <n v="51"/>
    <x v="2"/>
    <x v="3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s v="theater/plays"/>
    <n v="2457"/>
    <x v="6"/>
    <x v="11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s v="technology/wearables"/>
    <n v="61"/>
    <x v="0"/>
    <x v="1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s v="publishing/nonfiction"/>
    <n v="24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s v="technology/wearables"/>
    <n v="24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16"/>
    <s v="EUR"/>
    <n v="1475209620"/>
    <n v="1473087637"/>
    <b v="0"/>
    <n v="37"/>
    <b v="1"/>
    <s v="music/classical music"/>
    <n v="204"/>
    <x v="7"/>
    <x v="25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s v="music/rock"/>
    <n v="51"/>
    <x v="7"/>
    <x v="15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s v="music/rock"/>
    <n v="31"/>
    <x v="7"/>
    <x v="15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s v="theater/plays"/>
    <n v="407"/>
    <x v="6"/>
    <x v="11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s v="film &amp; video/documentary"/>
    <n v="12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s v="music/rock"/>
    <n v="26"/>
    <x v="7"/>
    <x v="15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s v="theater/plays"/>
    <n v="405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s v="music/indie rock"/>
    <n v="122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s v="music/rock"/>
    <n v="51"/>
    <x v="7"/>
    <x v="15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s v="food/food trucks"/>
    <n v="202"/>
    <x v="4"/>
    <x v="29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s v="music/rock"/>
    <n v="76"/>
    <x v="7"/>
    <x v="15"/>
  </r>
  <r>
    <n v="14"/>
    <s v="3010 | Sci-fi Series"/>
    <s v="A highly charged post apocalyptic sci fi series that pulls no punches!"/>
    <n v="1500000"/>
    <n v="6056"/>
    <x v="0"/>
    <x v="8"/>
    <s v="AUD"/>
    <n v="1405259940"/>
    <n v="1403051888"/>
    <b v="0"/>
    <n v="41"/>
    <b v="1"/>
    <s v="film &amp; video/television"/>
    <n v="0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s v="music/indie rock"/>
    <n v="151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s v="music/indie rock"/>
    <n v="15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s v="music/rock"/>
    <n v="76"/>
    <x v="7"/>
    <x v="15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s v="music/rock"/>
    <n v="101"/>
    <x v="7"/>
    <x v="15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s v="games/tabletop games"/>
    <n v="121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s v="theater/plays"/>
    <n v="16"/>
    <x v="6"/>
    <x v="11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s v="photography/photobooks"/>
    <n v="50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s v="theater/musical"/>
    <n v="861"/>
    <x v="6"/>
    <x v="19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s v="film &amp; video/television"/>
    <n v="0"/>
    <x v="5"/>
    <x v="16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s v="photography/photobooks"/>
    <n v="86"/>
    <x v="2"/>
    <x v="3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s v="music/indie rock"/>
    <n v="120"/>
    <x v="7"/>
    <x v="12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s v="music/metal"/>
    <n v="30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0"/>
    <s v="SEK"/>
    <n v="1482515937"/>
    <n v="1479923937"/>
    <b v="0"/>
    <n v="7"/>
    <b v="0"/>
    <s v="technology/wearables"/>
    <n v="60"/>
    <x v="0"/>
    <x v="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s v="theater/plays"/>
    <n v="343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s v="film &amp; video/documentary"/>
    <n v="9"/>
    <x v="5"/>
    <x v="8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s v="theater/plays"/>
    <n v="452"/>
    <x v="6"/>
    <x v="11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s v="film &amp; video/television"/>
    <n v="1"/>
    <x v="5"/>
    <x v="16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s v="film &amp; video/documentary"/>
    <n v="8"/>
    <x v="5"/>
    <x v="8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s v="music/indie rock"/>
    <n v="171"/>
    <x v="7"/>
    <x v="12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s v="theater/plays"/>
    <n v="240"/>
    <x v="6"/>
    <x v="11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s v="theater/plays"/>
    <n v="400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s v="publishing/nonfiction"/>
    <n v="60"/>
    <x v="1"/>
    <x v="17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s v="theater/plays"/>
    <n v="383"/>
    <x v="6"/>
    <x v="11"/>
  </r>
  <r>
    <n v="2063"/>
    <s v="Up to 4 axis Beaglebone black based CNC control"/>
    <s v="Build a professional grade Linux CNC control with Beaglebone black and our CNC cape."/>
    <n v="5000"/>
    <n v="5922"/>
    <x v="0"/>
    <x v="4"/>
    <s v="EUR"/>
    <n v="1463333701"/>
    <n v="1460482501"/>
    <b v="0"/>
    <n v="49"/>
    <b v="1"/>
    <s v="technology/hardware"/>
    <n v="118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s v="film &amp; video/documentary"/>
    <n v="8"/>
    <x v="5"/>
    <x v="8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s v="games/tabletop games"/>
    <n v="131"/>
    <x v="3"/>
    <x v="5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s v="film &amp; video/documentary"/>
    <n v="8"/>
    <x v="5"/>
    <x v="8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s v="photography/photobooks"/>
    <n v="98"/>
    <x v="2"/>
    <x v="3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s v="technology/space exploration"/>
    <n v="196"/>
    <x v="0"/>
    <x v="4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s v="food/food trucks"/>
    <n v="45"/>
    <x v="4"/>
    <x v="29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s v="music/electronic music"/>
    <n v="39"/>
    <x v="7"/>
    <x v="13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s v="theater/spaces"/>
    <n v="293"/>
    <x v="6"/>
    <x v="9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s v="theater/plays"/>
    <n v="585"/>
    <x v="6"/>
    <x v="11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s v="theater/plays"/>
    <n v="233"/>
    <x v="6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s v="music/rock"/>
    <n v="29"/>
    <x v="7"/>
    <x v="15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s v="music/metal"/>
    <n v="29"/>
    <x v="7"/>
    <x v="20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s v="theater/plays"/>
    <n v="594"/>
    <x v="6"/>
    <x v="11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s v="photography/photobooks"/>
    <n v="83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s v="theater/plays"/>
    <n v="385"/>
    <x v="6"/>
    <x v="11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s v="technology/wearables"/>
    <n v="58"/>
    <x v="0"/>
    <x v="1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s v="theater/plays"/>
    <n v="522"/>
    <x v="6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s v="music/rock"/>
    <n v="57"/>
    <x v="7"/>
    <x v="15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s v="theater/plays"/>
    <n v="285"/>
    <x v="6"/>
    <x v="11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s v="theater/plays"/>
    <n v="271"/>
    <x v="6"/>
    <x v="11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s v="music/jazz"/>
    <n v="28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s v="theater/plays"/>
    <n v="378"/>
    <x v="6"/>
    <x v="11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s v="theater/plays"/>
    <n v="567"/>
    <x v="6"/>
    <x v="11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11"/>
    <s v="CAD"/>
    <n v="1467313039"/>
    <n v="1464807439"/>
    <b v="0"/>
    <n v="139"/>
    <b v="1"/>
    <s v="publishing/nonfiction"/>
    <n v="57"/>
    <x v="1"/>
    <x v="17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11"/>
    <s v="CAD"/>
    <n v="1428292800"/>
    <n v="1424368298"/>
    <b v="0"/>
    <n v="83"/>
    <b v="1"/>
    <s v="theater/plays"/>
    <n v="227"/>
    <x v="6"/>
    <x v="11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s v="film &amp; video/documentary"/>
    <n v="11"/>
    <x v="5"/>
    <x v="8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s v="photography/photobooks"/>
    <n v="81"/>
    <x v="2"/>
    <x v="3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s v="film &amp; video/shorts"/>
    <n v="4"/>
    <x v="5"/>
    <x v="27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s v="music/rock"/>
    <n v="113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s v="theater/plays"/>
    <n v="564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s v="film &amp; video/documentary"/>
    <n v="9"/>
    <x v="5"/>
    <x v="8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s v="theater/plays"/>
    <n v="562"/>
    <x v="6"/>
    <x v="11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s v="technology/space exploration"/>
    <n v="187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s v="music/indie rock"/>
    <n v="112"/>
    <x v="7"/>
    <x v="12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s v="theater/plays"/>
    <n v="374"/>
    <x v="6"/>
    <x v="11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s v="theater/plays"/>
    <n v="280"/>
    <x v="6"/>
    <x v="11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s v="film &amp; video/television"/>
    <n v="0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8"/>
    <s v="AUD"/>
    <n v="1476615600"/>
    <n v="1474884417"/>
    <b v="0"/>
    <n v="105"/>
    <b v="1"/>
    <s v="publishing/nonfiction"/>
    <n v="22"/>
    <x v="1"/>
    <x v="17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s v="music/rock"/>
    <n v="28"/>
    <x v="7"/>
    <x v="15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s v="technology/wearables"/>
    <n v="19"/>
    <x v="0"/>
    <x v="1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s v="film &amp; video/documentary"/>
    <n v="7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s v="food/food trucks"/>
    <n v="148"/>
    <x v="4"/>
    <x v="29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s v="film &amp; video/documentary"/>
    <n v="7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s v="music/pop"/>
    <n v="69"/>
    <x v="7"/>
    <x v="22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s v="music/rock"/>
    <n v="55"/>
    <x v="7"/>
    <x v="15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s v="games/tabletop games"/>
    <n v="111"/>
    <x v="3"/>
    <x v="5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s v="theater/plays"/>
    <n v="691"/>
    <x v="6"/>
    <x v="11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s v="theater/plays"/>
    <n v="368"/>
    <x v="6"/>
    <x v="11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s v="theater/musical"/>
    <n v="889"/>
    <x v="6"/>
    <x v="19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11"/>
    <s v="CAD"/>
    <n v="1489320642"/>
    <n v="1487164242"/>
    <b v="0"/>
    <n v="147"/>
    <b v="1"/>
    <s v="games/tabletop games"/>
    <n v="125"/>
    <x v="3"/>
    <x v="5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s v="food/small batch"/>
    <n v="157"/>
    <x v="4"/>
    <x v="7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s v="theater/plays"/>
    <n v="367"/>
    <x v="6"/>
    <x v="11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4"/>
    <s v="EUR"/>
    <n v="1453244340"/>
    <n v="1448136417"/>
    <b v="0"/>
    <n v="76"/>
    <b v="1"/>
    <s v="theater/plays"/>
    <n v="1100"/>
    <x v="6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s v="music/rock"/>
    <n v="24"/>
    <x v="7"/>
    <x v="15"/>
  </r>
  <r>
    <n v="2238"/>
    <s v="28mm Fantasy Miniature range Feral Orcs!"/>
    <s v="28mm Fantasy Miniature Range in leadfree white metal: Orcs, wolves and more."/>
    <n v="4600"/>
    <n v="5496"/>
    <x v="0"/>
    <x v="4"/>
    <s v="EUR"/>
    <n v="1489157716"/>
    <n v="1486565716"/>
    <b v="0"/>
    <n v="79"/>
    <b v="1"/>
    <s v="games/tabletop games"/>
    <n v="119"/>
    <x v="3"/>
    <x v="5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s v="theater/plays"/>
    <n v="261"/>
    <x v="6"/>
    <x v="11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s v="theater/plays"/>
    <n v="274"/>
    <x v="6"/>
    <x v="11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s v="publishing/nonfiction"/>
    <n v="22"/>
    <x v="1"/>
    <x v="17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s v="music/rock"/>
    <n v="55"/>
    <x v="7"/>
    <x v="15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s v="theater/plays"/>
    <n v="364"/>
    <x v="6"/>
    <x v="11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s v="film &amp; video/documentary"/>
    <n v="10"/>
    <x v="5"/>
    <x v="8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s v="photography/photobooks"/>
    <n v="91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s v="publishing/nonfiction"/>
    <n v="22"/>
    <x v="1"/>
    <x v="17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s v="music/rock"/>
    <n v="68"/>
    <x v="7"/>
    <x v="1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s v="music/indie rock"/>
    <n v="136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s v="publishing/translations"/>
    <n v="54"/>
    <x v="1"/>
    <x v="31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s v="theater/plays"/>
    <n v="362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s v="photography/photobooks"/>
    <n v="83"/>
    <x v="2"/>
    <x v="3"/>
  </r>
  <r>
    <n v="2278"/>
    <s v="Eternity Dice - Regular and D6 Charms Edition"/>
    <s v="Dice forged from stone one by one entirely by hand for demanding Gamers and Collectors."/>
    <n v="4300"/>
    <n v="5414"/>
    <x v="0"/>
    <x v="6"/>
    <s v="EUR"/>
    <n v="1451861940"/>
    <n v="1448902867"/>
    <b v="0"/>
    <n v="102"/>
    <b v="1"/>
    <s v="games/tabletop games"/>
    <n v="126"/>
    <x v="3"/>
    <x v="5"/>
  </r>
  <r>
    <n v="111"/>
    <s v="Judi Dench is Cool in Person"/>
    <s v="Two actors, one bookie and a very bad day.  Judi Dench is Cool in Person is fast, funny and only a little bit nasty."/>
    <n v="150000"/>
    <n v="5410"/>
    <x v="0"/>
    <x v="8"/>
    <s v="AUD"/>
    <n v="1433059187"/>
    <n v="1430467187"/>
    <b v="0"/>
    <n v="53"/>
    <b v="1"/>
    <s v="film &amp; video/shorts"/>
    <n v="4"/>
    <x v="5"/>
    <x v="27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s v="theater/musical"/>
    <n v="902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s v="music/rock"/>
    <n v="132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0"/>
    <x v="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s v="photography/photobooks"/>
    <n v="90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s v="film &amp; video/documentary"/>
    <n v="7"/>
    <x v="5"/>
    <x v="8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s v="film &amp; video/television"/>
    <n v="1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s v="theater/musical"/>
    <n v="897"/>
    <x v="6"/>
    <x v="19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s v="theater/plays"/>
    <n v="358"/>
    <x v="6"/>
    <x v="11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s v="theater/plays"/>
    <n v="358"/>
    <x v="6"/>
    <x v="11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s v="film &amp; video/television"/>
    <n v="1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7"/>
    <x v="15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s v="theater/plays"/>
    <n v="536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s v="music/rock"/>
    <n v="54"/>
    <x v="7"/>
    <x v="15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11"/>
    <s v="CAD"/>
    <n v="1414862280"/>
    <n v="1412360309"/>
    <b v="0"/>
    <n v="72"/>
    <b v="1"/>
    <s v="theater/plays"/>
    <n v="53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s v="music/rock"/>
    <n v="107"/>
    <x v="7"/>
    <x v="15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s v="photography/photobooks"/>
    <n v="76"/>
    <x v="2"/>
    <x v="3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s v="theater/spaces"/>
    <n v="266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s v="film &amp; video/documentary"/>
    <n v="7"/>
    <x v="5"/>
    <x v="8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s v="music/indie rock"/>
    <n v="95"/>
    <x v="7"/>
    <x v="12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s v="theater/spaces"/>
    <n v="265"/>
    <x v="6"/>
    <x v="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s v="music/rock"/>
    <n v="48"/>
    <x v="7"/>
    <x v="15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s v="photography/photobooks"/>
    <n v="59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s v="theater/plays"/>
    <n v="441"/>
    <x v="6"/>
    <x v="11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9"/>
    <s v="CHF"/>
    <n v="1485989940"/>
    <n v="1483393836"/>
    <b v="0"/>
    <n v="46"/>
    <b v="1"/>
    <s v="theater/plays"/>
    <n v="551"/>
    <x v="6"/>
    <x v="11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s v="theater/plays"/>
    <n v="661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s v="theater/plays"/>
    <n v="1054"/>
    <x v="6"/>
    <x v="11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s v="film &amp; video/documentary"/>
    <n v="11"/>
    <x v="5"/>
    <x v="8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s v="theater/plays"/>
    <n v="438"/>
    <x v="6"/>
    <x v="11"/>
  </r>
  <r>
    <n v="92"/>
    <s v="Euphoria"/>
    <s v="Euphoria is an adventure film that follows adrenaline filled athletes on their hunt for the sublime while balancing family and careers."/>
    <n v="200000"/>
    <n v="5260"/>
    <x v="0"/>
    <x v="11"/>
    <s v="CAD"/>
    <n v="1485936000"/>
    <n v="1481949983"/>
    <b v="0"/>
    <n v="43"/>
    <b v="1"/>
    <s v="film &amp; video/shorts"/>
    <n v="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5"/>
    <s v="EUR"/>
    <n v="1460918282"/>
    <n v="1455737882"/>
    <b v="0"/>
    <n v="50"/>
    <b v="1"/>
    <s v="film &amp; video/documentary"/>
    <n v="11"/>
    <x v="5"/>
    <x v="8"/>
  </r>
  <r>
    <n v="3276"/>
    <s v="We The Astronomers"/>
    <s v="In 2016, KO Theatre presents a world premiere play in Toronto, ON about faith, home, and the secrets we keep from those we love."/>
    <n v="1500"/>
    <n v="5258"/>
    <x v="0"/>
    <x v="11"/>
    <s v="CAD"/>
    <n v="1459483140"/>
    <n v="1456526879"/>
    <b v="1"/>
    <n v="100"/>
    <b v="1"/>
    <s v="theater/plays"/>
    <n v="351"/>
    <x v="6"/>
    <x v="11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s v="theater/plays"/>
    <n v="263"/>
    <x v="6"/>
    <x v="11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s v="theater/plays"/>
    <n v="210"/>
    <x v="6"/>
    <x v="11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s v="music/pop"/>
    <n v="65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7"/>
    <x v="12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s v="theater/plays"/>
    <n v="209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s v="technology/space exploration"/>
    <n v="174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s v="theater/plays"/>
    <n v="14"/>
    <x v="6"/>
    <x v="11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s v="publishing/nonfiction"/>
    <n v="21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s v="theater/plays"/>
    <n v="348"/>
    <x v="6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s v="music/rock"/>
    <n v="44"/>
    <x v="7"/>
    <x v="15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s v="theater/spaces"/>
    <n v="261"/>
    <x v="6"/>
    <x v="9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s v="theater/plays"/>
    <n v="307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s v="music/faith"/>
    <n v="69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s v="publishing/nonfiction"/>
    <n v="52"/>
    <x v="1"/>
    <x v="1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s v="film &amp; video/shorts"/>
    <n v="3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s v="technology/wearables"/>
    <n v="32"/>
    <x v="0"/>
    <x v="1"/>
  </r>
  <r>
    <n v="3369"/>
    <s v="The Collector, a play by Daniel Wade"/>
    <s v="How far would you go for revenge? The Collector is a dark thriller of regret, retribution and broken masculinity."/>
    <n v="1500"/>
    <n v="5195"/>
    <x v="0"/>
    <x v="12"/>
    <s v="EUR"/>
    <n v="1484441980"/>
    <n v="1479257980"/>
    <b v="0"/>
    <n v="54"/>
    <b v="1"/>
    <s v="theater/plays"/>
    <n v="346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s v="film &amp; video/documentary"/>
    <n v="6"/>
    <x v="5"/>
    <x v="8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s v="theater/musical"/>
    <n v="739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s v="theater/plays"/>
    <n v="296"/>
    <x v="6"/>
    <x v="11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s v="theater/musical"/>
    <n v="738"/>
    <x v="6"/>
    <x v="19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2"/>
    <s v="EUR"/>
    <n v="1443014756"/>
    <n v="1439126756"/>
    <b v="1"/>
    <n v="97"/>
    <b v="1"/>
    <s v="theater/spaces"/>
    <n v="258"/>
    <x v="6"/>
    <x v="9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s v="technology/makerspaces"/>
    <n v="172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s v="music/rock"/>
    <n v="64"/>
    <x v="7"/>
    <x v="15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s v="theater/plays"/>
    <n v="512"/>
    <x v="6"/>
    <x v="11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s v="publishing/nonfiction"/>
    <n v="20"/>
    <x v="1"/>
    <x v="17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s v="theater/plays"/>
    <n v="13"/>
    <x v="6"/>
    <x v="11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s v="theater/spaces"/>
    <n v="255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s v="theater/plays"/>
    <n v="255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s v="theater/plays"/>
    <n v="510"/>
    <x v="6"/>
    <x v="11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s v="publishing/nonfiction"/>
    <n v="20"/>
    <x v="1"/>
    <x v="17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s v="games/tabletop games"/>
    <n v="113"/>
    <x v="3"/>
    <x v="5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s v="theater/plays"/>
    <n v="254"/>
    <x v="6"/>
    <x v="11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s v="music/indie rock"/>
    <n v="102"/>
    <x v="7"/>
    <x v="12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s v="technology/hardware"/>
    <n v="102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s v="theater/plays"/>
    <n v="203"/>
    <x v="6"/>
    <x v="11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s v="theater/plays"/>
    <n v="254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s v="music/metal"/>
    <n v="25"/>
    <x v="7"/>
    <x v="20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s v="music/electronic music"/>
    <n v="34"/>
    <x v="7"/>
    <x v="13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s v="theater/plays"/>
    <n v="337"/>
    <x v="6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s v="music/rock"/>
    <n v="101"/>
    <x v="7"/>
    <x v="15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s v="games/video games"/>
    <n v="34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0"/>
    <x v="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s v="theater/musical"/>
    <n v="745"/>
    <x v="6"/>
    <x v="19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s v="theater/plays"/>
    <n v="289"/>
    <x v="6"/>
    <x v="11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s v="music/rock"/>
    <n v="25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s v="music/classical music"/>
    <n v="158"/>
    <x v="7"/>
    <x v="25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s v="music/classical music"/>
    <n v="168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s v="theater/plays"/>
    <n v="672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s v="theater/plays"/>
    <n v="240"/>
    <x v="6"/>
    <x v="1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s v="film &amp; video/shorts"/>
    <n v="3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s v="theater/plays"/>
    <n v="502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s v="theater/plays"/>
    <n v="334"/>
    <x v="6"/>
    <x v="11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s v="theater/plays"/>
    <n v="627"/>
    <x v="6"/>
    <x v="11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6"/>
    <s v="EUR"/>
    <n v="1477731463"/>
    <n v="1474275463"/>
    <b v="0"/>
    <n v="28"/>
    <b v="0"/>
    <s v="technology/wearables"/>
    <n v="19"/>
    <x v="0"/>
    <x v="1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s v="theater/plays"/>
    <n v="500"/>
    <x v="6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s v="music/rock"/>
    <n v="22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s v="music/indie rock"/>
    <n v="143"/>
    <x v="7"/>
    <x v="12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s v="film &amp; video/shorts"/>
    <n v="3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s v="film &amp; video/documentary"/>
    <n v="8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s v="music/classical music"/>
    <n v="153"/>
    <x v="7"/>
    <x v="25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s v="theater/musical"/>
    <n v="758"/>
    <x v="6"/>
    <x v="19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s v="theater/plays"/>
    <n v="1000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s v="music/electronic music"/>
    <n v="33"/>
    <x v="7"/>
    <x v="13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s v="technology/wearables"/>
    <n v="49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s v="technology/gadgets"/>
    <n v="90"/>
    <x v="0"/>
    <x v="6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s v="theater/musical"/>
    <n v="823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s v="technology/wearables"/>
    <n v="49"/>
    <x v="0"/>
    <x v="1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s v="film &amp; video/animation"/>
    <n v="12"/>
    <x v="5"/>
    <x v="23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s v="theater/plays"/>
    <n v="490"/>
    <x v="6"/>
    <x v="11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s v="music/electronic music"/>
    <n v="98"/>
    <x v="7"/>
    <x v="13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s v="film &amp; video/animation"/>
    <n v="12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s v="games/tabletop games"/>
    <n v="112"/>
    <x v="3"/>
    <x v="5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s v="photography/photobooks"/>
    <n v="75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s v="music/rock"/>
    <n v="48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s v="music/rock"/>
    <n v="40"/>
    <x v="7"/>
    <x v="15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s v="games/tabletop games"/>
    <n v="107"/>
    <x v="3"/>
    <x v="5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s v="film &amp; video/documentary"/>
    <n v="7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s v="music/metal"/>
    <n v="24"/>
    <x v="7"/>
    <x v="20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s v="theater/plays"/>
    <n v="240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s v="theater/plays"/>
    <n v="399"/>
    <x v="6"/>
    <x v="11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s v="music/electronic music"/>
    <n v="32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s v="film &amp; video/science fiction"/>
    <n v="4"/>
    <x v="5"/>
    <x v="21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s v="theater/spaces"/>
    <n v="234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11"/>
    <s v="CAD"/>
    <n v="1482457678"/>
    <n v="1480729678"/>
    <b v="0"/>
    <n v="93"/>
    <b v="1"/>
    <s v="music/rock"/>
    <n v="47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s v="technology/wearables"/>
    <n v="27"/>
    <x v="0"/>
    <x v="1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s v="games/mobile games"/>
    <n v="78"/>
    <x v="3"/>
    <x v="28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s v="music/rock"/>
    <n v="58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s v="theater/plays"/>
    <n v="466"/>
    <x v="6"/>
    <x v="11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s v="film &amp; video/shorts"/>
    <n v="2"/>
    <x v="5"/>
    <x v="27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s v="film &amp; video/shorts"/>
    <n v="2"/>
    <x v="5"/>
    <x v="27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s v="food/small batch"/>
    <n v="133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s v="music/jazz"/>
    <n v="23"/>
    <x v="7"/>
    <x v="33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s v="theater/spaces"/>
    <n v="232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s v="technology/wearables"/>
    <n v="18"/>
    <x v="0"/>
    <x v="1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s v="theater/plays"/>
    <n v="231"/>
    <x v="6"/>
    <x v="11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s v="theater/plays"/>
    <n v="612"/>
    <x v="6"/>
    <x v="11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s v="theater/plays"/>
    <n v="916"/>
    <x v="6"/>
    <x v="11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s v="theater/plays"/>
    <n v="228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s v="games/video games"/>
    <n v="91"/>
    <x v="3"/>
    <x v="18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s v="theater/plays"/>
    <n v="304"/>
    <x v="6"/>
    <x v="11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s v="theater/plays"/>
    <n v="46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s v="publishing/nonfiction"/>
    <n v="18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s v="theater/musical"/>
    <n v="650"/>
    <x v="6"/>
    <x v="19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s v="theater/plays"/>
    <n v="455"/>
    <x v="6"/>
    <x v="11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s v="theater/plays"/>
    <n v="535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s v="music/pop"/>
    <n v="57"/>
    <x v="7"/>
    <x v="22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s v="photography/photobooks"/>
    <n v="50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s v="film &amp; video/shorts"/>
    <n v="3"/>
    <x v="5"/>
    <x v="27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s v="music/classical music"/>
    <n v="139"/>
    <x v="7"/>
    <x v="2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s v="music/classical music"/>
    <n v="14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s v="music/indie rock"/>
    <n v="129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s v="theater/plays"/>
    <n v="180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s v="music/indie rock"/>
    <n v="129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11"/>
    <s v="CAD"/>
    <n v="1419224340"/>
    <n v="1416363886"/>
    <b v="0"/>
    <n v="43"/>
    <b v="1"/>
    <s v="music/rock"/>
    <n v="20"/>
    <x v="7"/>
    <x v="15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4"/>
    <s v="EUR"/>
    <n v="1472936229"/>
    <n v="1467752229"/>
    <b v="0"/>
    <n v="31"/>
    <b v="1"/>
    <s v="theater/plays"/>
    <n v="529"/>
    <x v="6"/>
    <x v="11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s v="film &amp; video/drama"/>
    <n v="4"/>
    <x v="5"/>
    <x v="1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s v="music/electronic music"/>
    <n v="89"/>
    <x v="7"/>
    <x v="13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s v="theater/plays"/>
    <n v="445"/>
    <x v="6"/>
    <x v="11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s v="theater/plays"/>
    <n v="355"/>
    <x v="6"/>
    <x v="11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2"/>
    <s v="EUR"/>
    <n v="1449162000"/>
    <n v="1446570315"/>
    <b v="1"/>
    <n v="63"/>
    <b v="1"/>
    <s v="theater/plays"/>
    <n v="295"/>
    <x v="6"/>
    <x v="11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s v="theater/musical"/>
    <n v="630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s v="theater/plays"/>
    <n v="588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s v="theater/plays"/>
    <n v="293"/>
    <x v="6"/>
    <x v="11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s v="theater/spaces"/>
    <n v="220"/>
    <x v="6"/>
    <x v="9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s v="film &amp; video/documentary"/>
    <n v="5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s v="film &amp; video/television"/>
    <n v="0"/>
    <x v="5"/>
    <x v="1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s v="technology/space exploration"/>
    <n v="146"/>
    <x v="0"/>
    <x v="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s v="technology/hardware"/>
    <n v="87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s v="theater/plays"/>
    <n v="4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s v="technology/web"/>
    <n v="14"/>
    <x v="0"/>
    <x v="26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s v="music/rock"/>
    <n v="43"/>
    <x v="7"/>
    <x v="15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s v="publishing/radio &amp; podcasts"/>
    <n v="43"/>
    <x v="1"/>
    <x v="2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s v="theater/plays"/>
    <n v="43"/>
    <x v="6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s v="music/rock"/>
    <n v="108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s v="film &amp; video/animation"/>
    <n v="10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s v="music/pop"/>
    <n v="57"/>
    <x v="7"/>
    <x v="22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s v="technology/makerspaces"/>
    <n v="144"/>
    <x v="0"/>
    <x v="24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s v="technology/hardware"/>
    <n v="86"/>
    <x v="0"/>
    <x v="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s v="theater/musical"/>
    <n v="662"/>
    <x v="6"/>
    <x v="1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s v="technology/gadgets"/>
    <n v="78"/>
    <x v="0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s v="theater/plays"/>
    <n v="286"/>
    <x v="6"/>
    <x v="11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s v="music/classical music"/>
    <n v="134"/>
    <x v="7"/>
    <x v="25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s v="music/rock"/>
    <n v="19"/>
    <x v="7"/>
    <x v="15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s v="theater/plays"/>
    <n v="285"/>
    <x v="6"/>
    <x v="11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s v="music/rock"/>
    <n v="36"/>
    <x v="7"/>
    <x v="15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s v="music/indie rock"/>
    <n v="85"/>
    <x v="7"/>
    <x v="12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s v="theater/plays"/>
    <n v="283"/>
    <x v="6"/>
    <x v="11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s v="theater/plays"/>
    <n v="170"/>
    <x v="6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s v="music/rock"/>
    <n v="85"/>
    <x v="7"/>
    <x v="15"/>
  </r>
  <r>
    <n v="3018"/>
    <s v="Why Theatre"/>
    <s v="Le projet vise la crÃ©ation dâ€™un lieu de rÃ©sidence, recherche et formation dÃ©diÃ© Ã  l'art vivant, l'image et la narration."/>
    <n v="2000"/>
    <n v="4230"/>
    <x v="0"/>
    <x v="16"/>
    <s v="EUR"/>
    <n v="1437429600"/>
    <n v="1433747376"/>
    <b v="0"/>
    <n v="41"/>
    <b v="1"/>
    <s v="theater/spaces"/>
    <n v="212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s v="technology/hardware"/>
    <n v="146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s v="music/indie rock"/>
    <n v="84"/>
    <x v="7"/>
    <x v="12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s v="theater/plays"/>
    <n v="422"/>
    <x v="6"/>
    <x v="1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s v="music/rock"/>
    <n v="19"/>
    <x v="7"/>
    <x v="15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s v="photography/photobooks"/>
    <n v="70"/>
    <x v="2"/>
    <x v="3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s v="music/metal"/>
    <n v="21"/>
    <x v="7"/>
    <x v="2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s v="music/pop"/>
    <n v="54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7"/>
    <x v="1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s v="theater/plays"/>
    <n v="522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s v="theater/musical"/>
    <n v="696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s v="music/rock"/>
    <n v="3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s v="music/indie rock"/>
    <n v="75"/>
    <x v="7"/>
    <x v="12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s v="music/rock"/>
    <n v="19"/>
    <x v="7"/>
    <x v="15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s v="theater/plays"/>
    <n v="415"/>
    <x v="6"/>
    <x v="11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s v="theater/plays"/>
    <n v="276"/>
    <x v="6"/>
    <x v="11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11"/>
    <s v="CAD"/>
    <n v="1409506291"/>
    <n v="1406914291"/>
    <b v="1"/>
    <n v="54"/>
    <b v="1"/>
    <s v="music/rock"/>
    <n v="39"/>
    <x v="7"/>
    <x v="15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s v="theater/plays"/>
    <n v="251"/>
    <x v="6"/>
    <x v="11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s v="photography/photobooks"/>
    <n v="46"/>
    <x v="2"/>
    <x v="3"/>
  </r>
  <r>
    <n v="2321"/>
    <s v="WienerWÃ¼rze"/>
    <s v="Universal organic liquid seasoning brewed all natural from lupine, oat, salt and water for soups, salads, stews and more"/>
    <n v="4000"/>
    <n v="4130"/>
    <x v="3"/>
    <x v="3"/>
    <s v="EUR"/>
    <n v="1491282901"/>
    <n v="1488694501"/>
    <b v="0"/>
    <n v="64"/>
    <b v="0"/>
    <s v="food/small batch"/>
    <n v="103"/>
    <x v="4"/>
    <x v="7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s v="film &amp; video/documentary"/>
    <n v="7"/>
    <x v="5"/>
    <x v="8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s v="music/rock"/>
    <n v="82"/>
    <x v="7"/>
    <x v="15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s v="music/rock"/>
    <n v="41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s v="photography/places"/>
    <n v="51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s v="theater/plays"/>
    <n v="293"/>
    <x v="6"/>
    <x v="11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s v="music/classical music"/>
    <n v="126"/>
    <x v="7"/>
    <x v="25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s v="theater/plays"/>
    <n v="272"/>
    <x v="6"/>
    <x v="11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s v="theater/plays"/>
    <n v="272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4"/>
    <x v="7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s v="theater/plays"/>
    <n v="407"/>
    <x v="6"/>
    <x v="1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s v="music/rock"/>
    <n v="4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s v="theater/plays"/>
    <n v="813"/>
    <x v="6"/>
    <x v="11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s v="music/rock"/>
    <n v="51"/>
    <x v="7"/>
    <x v="15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s v="theater/musical"/>
    <n v="169"/>
    <x v="6"/>
    <x v="19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s v="theater/plays"/>
    <n v="338"/>
    <x v="6"/>
    <x v="11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s v="film &amp; video/television"/>
    <n v="1"/>
    <x v="5"/>
    <x v="16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s v="theater/plays"/>
    <n v="41"/>
    <x v="6"/>
    <x v="11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s v="theater/plays"/>
    <n v="40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20"/>
    <s v="EUR"/>
    <n v="1477210801"/>
    <n v="1472026801"/>
    <b v="1"/>
    <n v="71"/>
    <b v="1"/>
    <s v="photography/photobooks"/>
    <n v="40"/>
    <x v="2"/>
    <x v="3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s v="film &amp; video/shorts"/>
    <n v="2"/>
    <x v="5"/>
    <x v="27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s v="theater/plays"/>
    <n v="202"/>
    <x v="6"/>
    <x v="1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s v="music/rock"/>
    <n v="50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s v="theater/plays"/>
    <n v="336"/>
    <x v="6"/>
    <x v="11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s v="theater/plays"/>
    <n v="537"/>
    <x v="6"/>
    <x v="11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s v="music/indie rock"/>
    <n v="81"/>
    <x v="7"/>
    <x v="12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s v="music/pop"/>
    <n v="53"/>
    <x v="7"/>
    <x v="22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s v="music/rock"/>
    <n v="17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s v="theater/plays"/>
    <n v="40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s v="theater/plays"/>
    <n v="259"/>
    <x v="6"/>
    <x v="11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s v="music/indie rock"/>
    <n v="80"/>
    <x v="7"/>
    <x v="12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s v="theater/plays"/>
    <n v="50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s v="theater/plays"/>
    <n v="267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s v="theater/plays"/>
    <n v="400"/>
    <x v="6"/>
    <x v="1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s v="film &amp; video/shorts"/>
    <n v="2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s v="theater/plays"/>
    <n v="400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s v="theater/plays"/>
    <n v="11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s v="theater/spaces"/>
    <n v="200"/>
    <x v="6"/>
    <x v="9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s v="theater/plays"/>
    <n v="400"/>
    <x v="6"/>
    <x v="11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s v="photography/photobooks"/>
    <n v="61"/>
    <x v="2"/>
    <x v="3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s v="film &amp; video/documentary"/>
    <n v="5"/>
    <x v="5"/>
    <x v="8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s v="film &amp; video/shorts"/>
    <n v="3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s v="publishing/nonfiction"/>
    <n v="16"/>
    <x v="1"/>
    <x v="17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s v="music/indie rock"/>
    <n v="79"/>
    <x v="7"/>
    <x v="12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s v="music/rock"/>
    <n v="66"/>
    <x v="7"/>
    <x v="15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s v="theater/spaces"/>
    <n v="131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s v="music/indie rock"/>
    <n v="98"/>
    <x v="7"/>
    <x v="12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s v="music/rock"/>
    <n v="39"/>
    <x v="7"/>
    <x v="15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s v="music/classical music"/>
    <n v="130"/>
    <x v="7"/>
    <x v="25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s v="theater/plays"/>
    <n v="391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s v="music/classical music"/>
    <n v="130"/>
    <x v="7"/>
    <x v="25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s v="theater/plays"/>
    <n v="1116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s v="theater/plays"/>
    <n v="11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s v="theater/plays"/>
    <n v="156"/>
    <x v="6"/>
    <x v="11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s v="theater/plays"/>
    <n v="485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s v="theater/plays"/>
    <n v="1164"/>
    <x v="6"/>
    <x v="11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s v="photography/photobooks"/>
    <n v="43"/>
    <x v="2"/>
    <x v="3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s v="film &amp; video/documentary"/>
    <n v="6"/>
    <x v="5"/>
    <x v="8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s v="music/pop"/>
    <n v="48"/>
    <x v="7"/>
    <x v="22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s v="theater/plays"/>
    <n v="10"/>
    <x v="6"/>
    <x v="11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s v="theater/plays"/>
    <n v="38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s v="theater/musical"/>
    <n v="543"/>
    <x v="6"/>
    <x v="19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s v="music/rock"/>
    <n v="32"/>
    <x v="7"/>
    <x v="15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s v="technology/hardware"/>
    <n v="76"/>
    <x v="0"/>
    <x v="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s v="technology/web"/>
    <n v="11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s v="music/classical music"/>
    <n v="126"/>
    <x v="7"/>
    <x v="25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s v="theater/plays"/>
    <n v="216"/>
    <x v="6"/>
    <x v="11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s v="theater/plays"/>
    <n v="470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s v="music/rock"/>
    <n v="33"/>
    <x v="7"/>
    <x v="15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s v="theater/musical"/>
    <n v="150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s v="music/classical music"/>
    <n v="125"/>
    <x v="7"/>
    <x v="25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s v="music/indie rock"/>
    <n v="93"/>
    <x v="7"/>
    <x v="12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s v="film &amp; video/documentary"/>
    <n v="7"/>
    <x v="5"/>
    <x v="8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s v="theater/plays"/>
    <n v="373"/>
    <x v="6"/>
    <x v="11"/>
  </r>
  <r>
    <n v="3374"/>
    <s v="HELP BUILD &quot;THE CASTLE&quot;"/>
    <s v="A rare  production of World acclaimed playwright Howard Barker's groundbreaking &amp; provocative 'The Castle'."/>
    <n v="1500"/>
    <n v="3730"/>
    <x v="0"/>
    <x v="11"/>
    <s v="CAD"/>
    <n v="1446053616"/>
    <n v="1443461616"/>
    <b v="0"/>
    <n v="52"/>
    <b v="1"/>
    <s v="theater/plays"/>
    <n v="249"/>
    <x v="6"/>
    <x v="11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s v="theater/plays"/>
    <n v="185"/>
    <x v="6"/>
    <x v="11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s v="film &amp; video/television"/>
    <n v="1"/>
    <x v="5"/>
    <x v="16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s v="film &amp; video/shorts"/>
    <n v="2"/>
    <x v="5"/>
    <x v="27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s v="theater/plays"/>
    <n v="147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7"/>
    <x v="25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s v="music/metal"/>
    <n v="18"/>
    <x v="7"/>
    <x v="20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s v="theater/plays"/>
    <n v="10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s v="theater/plays"/>
    <n v="244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s v="theater/plays"/>
    <n v="715"/>
    <x v="6"/>
    <x v="11"/>
  </r>
  <r>
    <n v="3350"/>
    <s v="Visions"/>
    <s v="Nora Wageners TheaterstÃ¼ck lÃ¤dt den Zuschauer ein auf eine teils lustige, teils dÃ¼stere Reise ins Wohnzimmer der jungen, arbeitslosen K"/>
    <n v="1500"/>
    <n v="3655"/>
    <x v="0"/>
    <x v="17"/>
    <s v="EUR"/>
    <n v="1448838000"/>
    <n v="1445791811"/>
    <b v="0"/>
    <n v="51"/>
    <b v="1"/>
    <s v="theater/plays"/>
    <n v="244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s v="music/rock"/>
    <n v="87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s v="film &amp; video/documentary"/>
    <n v="7"/>
    <x v="5"/>
    <x v="8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s v="theater/plays"/>
    <n v="364"/>
    <x v="6"/>
    <x v="1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s v="film &amp; video/shorts"/>
    <n v="2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s v="film &amp; video/shorts"/>
    <n v="2"/>
    <x v="5"/>
    <x v="27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s v="publishing/fiction"/>
    <n v="14"/>
    <x v="1"/>
    <x v="35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s v="theater/plays"/>
    <n v="479"/>
    <x v="6"/>
    <x v="11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s v="music/rock"/>
    <n v="17"/>
    <x v="7"/>
    <x v="15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s v="theater/plays"/>
    <n v="143"/>
    <x v="6"/>
    <x v="11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s v="technology/wearables"/>
    <n v="20"/>
    <x v="0"/>
    <x v="1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s v="publishing/nonfiction"/>
    <n v="14"/>
    <x v="1"/>
    <x v="17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s v="technology/wearables"/>
    <n v="14"/>
    <x v="0"/>
    <x v="1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s v="theater/plays"/>
    <n v="444"/>
    <x v="6"/>
    <x v="11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s v="music/electronic music"/>
    <n v="71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s v="theater/plays"/>
    <n v="177"/>
    <x v="6"/>
    <x v="11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s v="theater/musical"/>
    <n v="147"/>
    <x v="6"/>
    <x v="19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s v="theater/plays"/>
    <n v="415"/>
    <x v="6"/>
    <x v="11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s v="theater/plays"/>
    <n v="35300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s v="theater/plays"/>
    <n v="255"/>
    <x v="6"/>
    <x v="11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s v="theater/plays"/>
    <n v="176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s v="film &amp; video/documentary"/>
    <n v="5"/>
    <x v="5"/>
    <x v="8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s v="theater/spaces"/>
    <n v="175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s v="theater/plays"/>
    <n v="270"/>
    <x v="6"/>
    <x v="11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s v="film &amp; video/television"/>
    <n v="0"/>
    <x v="5"/>
    <x v="1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s v="film &amp; video/shorts"/>
    <n v="2"/>
    <x v="5"/>
    <x v="27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s v="music/rock"/>
    <n v="18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s v="music/pop"/>
    <n v="47"/>
    <x v="7"/>
    <x v="22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s v="technology/wearables"/>
    <n v="12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s v="theater/plays"/>
    <n v="232"/>
    <x v="6"/>
    <x v="11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s v="theater/plays"/>
    <n v="174"/>
    <x v="6"/>
    <x v="11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11"/>
    <s v="CAD"/>
    <n v="1432694700"/>
    <n v="1429651266"/>
    <b v="0"/>
    <n v="74"/>
    <b v="1"/>
    <s v="theater/plays"/>
    <n v="347"/>
    <x v="6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16"/>
    <s v="EUR"/>
    <n v="1460127635"/>
    <n v="1457539235"/>
    <b v="0"/>
    <n v="117"/>
    <b v="1"/>
    <s v="music/rock"/>
    <n v="69"/>
    <x v="7"/>
    <x v="15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s v="food/food trucks"/>
    <n v="116"/>
    <x v="4"/>
    <x v="29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s v="music/indie rock"/>
    <n v="69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s v="theater/plays"/>
    <n v="347"/>
    <x v="6"/>
    <x v="11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s v="music/pop"/>
    <n v="46"/>
    <x v="7"/>
    <x v="22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s v="music/indie rock"/>
    <n v="59"/>
    <x v="7"/>
    <x v="12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s v="theater/plays"/>
    <n v="460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s v="theater/spaces"/>
    <n v="115"/>
    <x v="6"/>
    <x v="9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s v="theater/plays"/>
    <n v="9"/>
    <x v="6"/>
    <x v="11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s v="music/indie rock"/>
    <n v="6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s v="music/rock"/>
    <n v="43"/>
    <x v="7"/>
    <x v="15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s v="technology/wearables"/>
    <n v="34"/>
    <x v="0"/>
    <x v="1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s v="technology/makerspaces"/>
    <n v="114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s v="publishing/art books"/>
    <n v="40"/>
    <x v="1"/>
    <x v="32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s v="games/video games"/>
    <n v="23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s v="theater/plays"/>
    <n v="170"/>
    <x v="6"/>
    <x v="11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s v="theater/plays"/>
    <n v="136"/>
    <x v="6"/>
    <x v="1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s v="film &amp; video/shorts"/>
    <n v="2"/>
    <x v="5"/>
    <x v="27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s v="theater/plays"/>
    <n v="340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s v="film &amp; video/shorts"/>
    <n v="2"/>
    <x v="5"/>
    <x v="27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s v="technology/space exploration"/>
    <n v="113"/>
    <x v="0"/>
    <x v="4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s v="theater/plays"/>
    <n v="206"/>
    <x v="6"/>
    <x v="1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s v="film &amp; video/television"/>
    <n v="1"/>
    <x v="5"/>
    <x v="16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s v="food/food trucks"/>
    <n v="113"/>
    <x v="4"/>
    <x v="29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s v="music/indie rock"/>
    <n v="68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s v="theater/plays"/>
    <n v="339"/>
    <x v="6"/>
    <x v="11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s v="theater/plays"/>
    <n v="423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s v="music/indie rock"/>
    <n v="58"/>
    <x v="7"/>
    <x v="12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s v="music/rock"/>
    <n v="56"/>
    <x v="7"/>
    <x v="15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s v="publishing/radio &amp; podcasts"/>
    <n v="34"/>
    <x v="1"/>
    <x v="2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s v="theater/plays"/>
    <n v="337"/>
    <x v="6"/>
    <x v="11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s v="theater/plays"/>
    <n v="135"/>
    <x v="6"/>
    <x v="11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s v="music/indie rock"/>
    <n v="96"/>
    <x v="7"/>
    <x v="12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11"/>
    <s v="CAD"/>
    <n v="1453765920"/>
    <n v="1451655808"/>
    <b v="0"/>
    <n v="83"/>
    <b v="1"/>
    <s v="film &amp; video/documentary"/>
    <n v="7"/>
    <x v="5"/>
    <x v="8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s v="publishing/nonfiction"/>
    <n v="34"/>
    <x v="1"/>
    <x v="17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s v="theater/plays"/>
    <n v="223"/>
    <x v="6"/>
    <x v="11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s v="theater/plays"/>
    <n v="223"/>
    <x v="6"/>
    <x v="11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5"/>
    <s v="EUR"/>
    <n v="1449178200"/>
    <n v="1447614732"/>
    <b v="0"/>
    <n v="8"/>
    <b v="1"/>
    <s v="music/indie rock"/>
    <n v="61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s v="theater/plays"/>
    <n v="370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s v="music/indie rock"/>
    <n v="95"/>
    <x v="7"/>
    <x v="12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s v="theater/plays"/>
    <n v="133"/>
    <x v="6"/>
    <x v="11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s v="technology/makerspaces"/>
    <n v="111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s v="theater/plays"/>
    <n v="332"/>
    <x v="6"/>
    <x v="11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s v="publishing/nonfiction"/>
    <n v="13"/>
    <x v="1"/>
    <x v="17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s v="technology/wearables"/>
    <n v="33"/>
    <x v="0"/>
    <x v="1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s v="theater/plays"/>
    <n v="221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s v="theater/plays"/>
    <n v="332"/>
    <x v="6"/>
    <x v="11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s v="technology/space exploration"/>
    <n v="110"/>
    <x v="0"/>
    <x v="4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s v="music/rock"/>
    <n v="66"/>
    <x v="7"/>
    <x v="15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s v="games/video games"/>
    <n v="22"/>
    <x v="3"/>
    <x v="18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s v="theater/plays"/>
    <n v="329"/>
    <x v="6"/>
    <x v="11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s v="film &amp; video/television"/>
    <n v="1"/>
    <x v="5"/>
    <x v="1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s v="theater/plays"/>
    <n v="164"/>
    <x v="6"/>
    <x v="11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s v="theater/plays"/>
    <n v="409"/>
    <x v="6"/>
    <x v="11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s v="theater/plays"/>
    <n v="40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s v="theater/plays"/>
    <n v="273"/>
    <x v="6"/>
    <x v="11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s v="theater/plays"/>
    <n v="654"/>
    <x v="6"/>
    <x v="11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s v="theater/plays"/>
    <n v="166"/>
    <x v="6"/>
    <x v="11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s v="food/small batch"/>
    <n v="93"/>
    <x v="4"/>
    <x v="7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8"/>
    <s v="AUD"/>
    <n v="1424516400"/>
    <n v="1421812637"/>
    <b v="0"/>
    <n v="38"/>
    <b v="1"/>
    <s v="theater/musical"/>
    <n v="132"/>
    <x v="6"/>
    <x v="19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s v="theater/plays"/>
    <n v="271"/>
    <x v="6"/>
    <x v="11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s v="theater/plays"/>
    <n v="326"/>
    <x v="6"/>
    <x v="11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s v="music/indie rock"/>
    <n v="65"/>
    <x v="7"/>
    <x v="12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s v="music/indie rock"/>
    <n v="81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s v="music/indie rock"/>
    <n v="81"/>
    <x v="7"/>
    <x v="12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s v="music/rock"/>
    <n v="13"/>
    <x v="7"/>
    <x v="15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s v="photography/photobooks"/>
    <n v="27"/>
    <x v="2"/>
    <x v="3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s v="theater/spaces"/>
    <n v="161"/>
    <x v="6"/>
    <x v="9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s v="games/tabletop games"/>
    <n v="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s v="publishing/nonfiction"/>
    <n v="13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s v="music/rock"/>
    <n v="54"/>
    <x v="7"/>
    <x v="15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16"/>
    <s v="EUR"/>
    <n v="1489680061"/>
    <n v="1487091661"/>
    <b v="0"/>
    <n v="15"/>
    <b v="0"/>
    <s v="technology/wearables"/>
    <n v="20"/>
    <x v="0"/>
    <x v="1"/>
  </r>
  <r>
    <n v="1188"/>
    <s v="Because Dance."/>
    <s v="A photobook of young dancers and their inspiring stories, photographed in beautiful and unique locations."/>
    <n v="12500"/>
    <n v="3211"/>
    <x v="0"/>
    <x v="11"/>
    <s v="CAD"/>
    <n v="1482943740"/>
    <n v="1481129340"/>
    <b v="0"/>
    <n v="85"/>
    <b v="1"/>
    <s v="photography/photobooks"/>
    <n v="26"/>
    <x v="2"/>
    <x v="3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s v="music/indie rock"/>
    <n v="64"/>
    <x v="7"/>
    <x v="12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s v="theater/plays"/>
    <n v="160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s v="music/indie rock"/>
    <n v="91"/>
    <x v="7"/>
    <x v="12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s v="music/indie rock"/>
    <n v="16"/>
    <x v="7"/>
    <x v="12"/>
  </r>
  <r>
    <n v="1179"/>
    <s v="El Camion Roja"/>
    <s v="Mexican Style Food Truck, run by a Red Seal Chef, in a town with NO MEXICAN FOOD! That is a culinary emergency situation!"/>
    <n v="13000"/>
    <n v="3200"/>
    <x v="2"/>
    <x v="11"/>
    <s v="CAD"/>
    <n v="1446052627"/>
    <n v="1443460627"/>
    <b v="0"/>
    <n v="5"/>
    <b v="0"/>
    <s v="food/food trucks"/>
    <n v="25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s v="theater/plays"/>
    <n v="319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11"/>
    <s v="CAD"/>
    <n v="1433206020"/>
    <n v="1430617209"/>
    <b v="0"/>
    <n v="30"/>
    <b v="1"/>
    <s v="music/electronic music"/>
    <n v="21"/>
    <x v="7"/>
    <x v="13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11"/>
    <s v="CAD"/>
    <n v="1484366340"/>
    <n v="1480219174"/>
    <b v="0"/>
    <n v="18"/>
    <b v="0"/>
    <s v="theater/musical"/>
    <n v="319"/>
    <x v="6"/>
    <x v="19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s v="theater/plays"/>
    <n v="212"/>
    <x v="6"/>
    <x v="11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s v="theater/plays"/>
    <n v="318"/>
    <x v="6"/>
    <x v="1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s v="photography/people"/>
    <n v="63"/>
    <x v="2"/>
    <x v="36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s v="film &amp; video/documentary"/>
    <n v="6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s v="theater/plays"/>
    <n v="126"/>
    <x v="6"/>
    <x v="11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8"/>
    <s v="AUD"/>
    <n v="1467280800"/>
    <n v="1464921112"/>
    <b v="0"/>
    <n v="81"/>
    <b v="1"/>
    <s v="technology/space exploration"/>
    <n v="105"/>
    <x v="0"/>
    <x v="4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s v="technology/space exploration"/>
    <n v="105"/>
    <x v="0"/>
    <x v="4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s v="music/rock"/>
    <n v="14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s v="theater/plays"/>
    <n v="315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s v="theater/plays"/>
    <n v="210"/>
    <x v="6"/>
    <x v="11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s v="theater/spaces"/>
    <n v="157"/>
    <x v="6"/>
    <x v="9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s v="theater/plays"/>
    <n v="224"/>
    <x v="6"/>
    <x v="11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s v="music/rock"/>
    <n v="30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s v="music/faith"/>
    <n v="42"/>
    <x v="7"/>
    <x v="14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s v="photography/photobooks"/>
    <n v="45"/>
    <x v="2"/>
    <x v="3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s v="theater/plays"/>
    <n v="189"/>
    <x v="6"/>
    <x v="11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s v="theater/plays"/>
    <n v="312"/>
    <x v="6"/>
    <x v="11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s v="theater/plays"/>
    <n v="155"/>
    <x v="6"/>
    <x v="11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s v="theater/plays"/>
    <n v="259"/>
    <x v="6"/>
    <x v="1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s v="film &amp; video/shorts"/>
    <n v="2"/>
    <x v="5"/>
    <x v="27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s v="technology/wearables"/>
    <n v="31"/>
    <x v="0"/>
    <x v="1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s v="theater/plays"/>
    <n v="124"/>
    <x v="6"/>
    <x v="11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s v="theater/plays"/>
    <n v="388"/>
    <x v="6"/>
    <x v="11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s v="theater/plays"/>
    <n v="344"/>
    <x v="6"/>
    <x v="11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s v="theater/plays"/>
    <n v="308"/>
    <x v="6"/>
    <x v="11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s v="theater/plays"/>
    <n v="308"/>
    <x v="6"/>
    <x v="11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s v="theater/plays"/>
    <n v="308"/>
    <x v="6"/>
    <x v="11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s v="theater/plays"/>
    <n v="308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s v="publishing/nonfiction"/>
    <n v="31"/>
    <x v="1"/>
    <x v="17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s v="games/tabletop games"/>
    <n v="61"/>
    <x v="3"/>
    <x v="5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s v="theater/plays"/>
    <n v="340"/>
    <x v="6"/>
    <x v="11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s v="music/pop"/>
    <n v="39"/>
    <x v="7"/>
    <x v="22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s v="technology/wearables"/>
    <n v="20"/>
    <x v="0"/>
    <x v="1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s v="theater/plays"/>
    <n v="204"/>
    <x v="6"/>
    <x v="1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s v="music/rock"/>
    <n v="31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s v="theater/plays"/>
    <n v="122"/>
    <x v="6"/>
    <x v="11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s v="theater/plays"/>
    <n v="203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s v="theater/plays"/>
    <n v="358"/>
    <x v="6"/>
    <x v="11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s v="music/rock"/>
    <n v="15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s v="theater/plays"/>
    <n v="3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s v="theater/plays"/>
    <n v="2030"/>
    <x v="6"/>
    <x v="11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s v="film &amp; video/documentary"/>
    <n v="6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s v="film &amp; video/documentary"/>
    <n v="6"/>
    <x v="5"/>
    <x v="8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s v="theater/plays"/>
    <n v="121"/>
    <x v="6"/>
    <x v="11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s v="theater/spaces"/>
    <n v="152"/>
    <x v="6"/>
    <x v="9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s v="theater/spaces"/>
    <n v="152"/>
    <x v="6"/>
    <x v="9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s v="theater/plays"/>
    <n v="152"/>
    <x v="6"/>
    <x v="11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s v="film &amp; video/drama"/>
    <n v="3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s v="theater/plays"/>
    <n v="253"/>
    <x v="6"/>
    <x v="11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s v="theater/plays"/>
    <n v="303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s v="music/rock"/>
    <n v="72"/>
    <x v="7"/>
    <x v="15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s v="music/rock"/>
    <n v="50"/>
    <x v="7"/>
    <x v="15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s v="technology/wearables"/>
    <n v="11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s v="theater/plays"/>
    <n v="201"/>
    <x v="6"/>
    <x v="11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s v="film &amp; video/documentary"/>
    <n v="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s v="film &amp; video/television"/>
    <n v="0"/>
    <x v="5"/>
    <x v="16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s v="theater/musical"/>
    <n v="503"/>
    <x v="6"/>
    <x v="19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s v="technology/wearables"/>
    <n v="10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s v="publishing/nonfiction"/>
    <n v="12"/>
    <x v="1"/>
    <x v="17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s v="music/indie rock"/>
    <n v="60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s v="theater/plays"/>
    <n v="30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7"/>
    <x v="25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s v="music/rock"/>
    <n v="50"/>
    <x v="7"/>
    <x v="15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s v="theater/plays"/>
    <n v="1501"/>
    <x v="6"/>
    <x v="11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s v="film &amp; video/drama"/>
    <n v="3"/>
    <x v="5"/>
    <x v="10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s v="music/rock"/>
    <n v="50"/>
    <x v="7"/>
    <x v="15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s v="music/indie rock"/>
    <n v="60"/>
    <x v="7"/>
    <x v="12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s v="theater/plays"/>
    <n v="120"/>
    <x v="6"/>
    <x v="11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s v="theater/plays"/>
    <n v="200"/>
    <x v="6"/>
    <x v="11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s v="theater/plays"/>
    <n v="250"/>
    <x v="6"/>
    <x v="11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s v="theater/plays"/>
    <n v="300"/>
    <x v="6"/>
    <x v="11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s v="theater/musical"/>
    <n v="429"/>
    <x v="6"/>
    <x v="19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s v="theater/musical"/>
    <n v="500"/>
    <x v="6"/>
    <x v="19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s v="film &amp; video/animation"/>
    <n v="7"/>
    <x v="5"/>
    <x v="23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s v="theater/plays"/>
    <n v="599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s v="games/tabletop games"/>
    <n v="68"/>
    <x v="3"/>
    <x v="5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s v="games/video games"/>
    <n v="20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s v="technology/gadgets"/>
    <n v="5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s v="technology/wearables"/>
    <n v="18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s v="theater/plays"/>
    <n v="23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6"/>
    <x v="11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s v="photography/photobooks"/>
    <n v="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s v="theater/plays"/>
    <n v="147"/>
    <x v="6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s v="music/rock"/>
    <n v="59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s v="music/indie rock"/>
    <n v="56"/>
    <x v="7"/>
    <x v="12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2"/>
    <s v="EUR"/>
    <n v="1459978200"/>
    <n v="1458416585"/>
    <b v="0"/>
    <n v="46"/>
    <b v="1"/>
    <s v="theater/plays"/>
    <n v="244"/>
    <x v="6"/>
    <x v="11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s v="film &amp; video/documentary"/>
    <n v="5"/>
    <x v="5"/>
    <x v="8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s v="theater/plays"/>
    <n v="366"/>
    <x v="6"/>
    <x v="11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s v="theater/plays"/>
    <n v="117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s v="music/rock"/>
    <n v="15"/>
    <x v="7"/>
    <x v="1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8"/>
    <s v="AUD"/>
    <n v="1439515497"/>
    <n v="1435627497"/>
    <b v="0"/>
    <n v="18"/>
    <b v="0"/>
    <s v="technology/wearables"/>
    <n v="16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s v="technology/hardware"/>
    <n v="58"/>
    <x v="0"/>
    <x v="0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s v="music/pop"/>
    <n v="36"/>
    <x v="7"/>
    <x v="22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s v="theater/plays"/>
    <n v="384"/>
    <x v="6"/>
    <x v="11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s v="theater/plays"/>
    <n v="19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s v="food/food trucks"/>
    <n v="22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6"/>
    <x v="11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s v="theater/musical"/>
    <n v="477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s v="theater/plays"/>
    <n v="179"/>
    <x v="6"/>
    <x v="1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s v="theater/plays"/>
    <n v="286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s v="technology/wearables"/>
    <n v="19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s v="music/rock"/>
    <n v="28"/>
    <x v="7"/>
    <x v="15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s v="music/rock"/>
    <n v="28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s v="technology/makerspaces"/>
    <n v="95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s v="music/rock"/>
    <n v="12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s v="film &amp; video/documentary"/>
    <n v="6"/>
    <x v="5"/>
    <x v="8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s v="music/pop"/>
    <n v="35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s v="music/rock"/>
    <n v="12"/>
    <x v="7"/>
    <x v="15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s v="theater/plays"/>
    <n v="1129"/>
    <x v="6"/>
    <x v="11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s v="theater/plays"/>
    <n v="187"/>
    <x v="6"/>
    <x v="11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s v="theater/plays"/>
    <n v="255"/>
    <x v="6"/>
    <x v="11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s v="technology/space exploration"/>
    <n v="93"/>
    <x v="0"/>
    <x v="4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s v="theater/plays"/>
    <n v="112"/>
    <x v="6"/>
    <x v="11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s v="music/pop"/>
    <n v="37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s v="games/mobile games"/>
    <n v="46"/>
    <x v="3"/>
    <x v="28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s v="theater/plays"/>
    <n v="184"/>
    <x v="6"/>
    <x v="11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s v="film &amp; video/television"/>
    <n v="1"/>
    <x v="5"/>
    <x v="1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s v="theater/plays"/>
    <n v="27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s v="film &amp; video/animation"/>
    <n v="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s v="theater/plays"/>
    <n v="183"/>
    <x v="6"/>
    <x v="11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s v="publishing/nonfiction"/>
    <n v="11"/>
    <x v="1"/>
    <x v="17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s v="music/indie rock"/>
    <n v="50"/>
    <x v="7"/>
    <x v="12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s v="music/rock"/>
    <n v="27"/>
    <x v="7"/>
    <x v="15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s v="theater/musical"/>
    <n v="151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x v="0"/>
    <x v="2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s v="theater/plays"/>
    <n v="136"/>
    <x v="6"/>
    <x v="11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s v="games/video games"/>
    <n v="54"/>
    <x v="3"/>
    <x v="18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s v="food/small batch"/>
    <n v="78"/>
    <x v="4"/>
    <x v="7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s v="music/indie rock"/>
    <n v="54"/>
    <x v="7"/>
    <x v="12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s v="music/rock"/>
    <n v="34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s v="music/jazz"/>
    <n v="14"/>
    <x v="7"/>
    <x v="33"/>
  </r>
  <r>
    <n v="2934"/>
    <s v="Songs for a New World"/>
    <s v="Powerful community theatre production of Jason Robert Brown's &quot;Songs for a New World&quot; in London, Ontario."/>
    <n v="2413"/>
    <n v="2700"/>
    <x v="0"/>
    <x v="11"/>
    <s v="CAD"/>
    <n v="1402845364"/>
    <n v="1400253364"/>
    <b v="0"/>
    <n v="37"/>
    <b v="1"/>
    <s v="theater/musical"/>
    <n v="112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s v="theater/plays"/>
    <n v="135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s v="photography/photobooks"/>
    <n v="22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s v="music/pop"/>
    <n v="36"/>
    <x v="7"/>
    <x v="22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s v="theater/plays"/>
    <n v="269"/>
    <x v="6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s v="music/rock"/>
    <n v="12"/>
    <x v="7"/>
    <x v="15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s v="theater/musical"/>
    <n v="114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s v="technology/gadgets"/>
    <n v="49"/>
    <x v="0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s v="theater/plays"/>
    <n v="267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s v="theater/plays"/>
    <n v="13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6"/>
    <x v="11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s v="games/tabletop games"/>
    <n v="60"/>
    <x v="3"/>
    <x v="5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s v="theater/plays"/>
    <n v="530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s v="theater/plays"/>
    <n v="176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s v="photography/photobooks"/>
    <n v="22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s v="theater/plays"/>
    <n v="176"/>
    <x v="6"/>
    <x v="11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s v="music/indie rock"/>
    <n v="52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s v="technology/web"/>
    <n v="66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6"/>
    <x v="11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s v="theater/plays"/>
    <n v="262"/>
    <x v="6"/>
    <x v="11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s v="music/indie rock"/>
    <n v="75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s v="theater/plays"/>
    <n v="262"/>
    <x v="6"/>
    <x v="1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s v="film &amp; video/shorts"/>
    <n v="1"/>
    <x v="5"/>
    <x v="27"/>
  </r>
  <r>
    <n v="851"/>
    <s v="M.F.Crew, 1er Album &quot;First Ride&quot;"/>
    <s v="Salut, nous c'est M.F.Crew, on a besoin de vous pour produire notre premier album &quot;First Ride&quot; ! :)"/>
    <n v="20000"/>
    <n v="2609"/>
    <x v="0"/>
    <x v="16"/>
    <s v="EUR"/>
    <n v="1469994300"/>
    <n v="1464815253"/>
    <b v="0"/>
    <n v="70"/>
    <b v="1"/>
    <s v="music/metal"/>
    <n v="1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11"/>
    <s v="CAD"/>
    <n v="1381723140"/>
    <n v="1378735983"/>
    <b v="1"/>
    <n v="39"/>
    <b v="1"/>
    <s v="music/metal"/>
    <n v="13"/>
    <x v="7"/>
    <x v="2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s v="theater/musical"/>
    <n v="145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s v="technology/wearables"/>
    <n v="14"/>
    <x v="0"/>
    <x v="1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s v="music/rock"/>
    <n v="23"/>
    <x v="7"/>
    <x v="15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s v="theater/plays"/>
    <n v="217"/>
    <x v="6"/>
    <x v="11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s v="music/indie rock"/>
    <n v="47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6"/>
    <x v="11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s v="theater/plays"/>
    <n v="173"/>
    <x v="6"/>
    <x v="11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s v="publishing/nonfiction"/>
    <n v="26"/>
    <x v="1"/>
    <x v="17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s v="film &amp; video/documentary"/>
    <n v="5"/>
    <x v="5"/>
    <x v="8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s v="theater/plays"/>
    <n v="259"/>
    <x v="6"/>
    <x v="11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s v="music/classical music"/>
    <n v="86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s v="theater/plays"/>
    <n v="172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s v="photography/photobooks"/>
    <n v="26"/>
    <x v="2"/>
    <x v="3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s v="theater/plays"/>
    <n v="129"/>
    <x v="6"/>
    <x v="11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s v="theater/plays"/>
    <n v="172"/>
    <x v="6"/>
    <x v="11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s v="theater/musical"/>
    <n v="105"/>
    <x v="6"/>
    <x v="19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s v="theater/plays"/>
    <n v="257"/>
    <x v="6"/>
    <x v="11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s v="music/indie rock"/>
    <n v="64"/>
    <x v="7"/>
    <x v="12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s v="theater/plays"/>
    <n v="214"/>
    <x v="6"/>
    <x v="11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s v="theater/plays"/>
    <n v="257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s v="theater/plays"/>
    <n v="171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s v="theater/plays"/>
    <n v="256"/>
    <x v="6"/>
    <x v="11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s v="theater/plays"/>
    <n v="256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s v="publishing/nonfiction"/>
    <n v="26"/>
    <x v="1"/>
    <x v="17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s v="theater/plays"/>
    <n v="256"/>
    <x v="6"/>
    <x v="11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s v="publishing/nonfiction"/>
    <n v="10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s v="technology/wearables"/>
    <n v="15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s v="theater/musical"/>
    <n v="146"/>
    <x v="6"/>
    <x v="19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s v="theater/plays"/>
    <n v="25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s v="publishing/nonfiction"/>
    <n v="10"/>
    <x v="1"/>
    <x v="17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s v="theater/plays"/>
    <n v="255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s v="music/jazz"/>
    <n v="13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s v="music/world music"/>
    <n v="21"/>
    <x v="7"/>
    <x v="37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s v="publishing/nonfiction"/>
    <n v="10"/>
    <x v="1"/>
    <x v="17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s v="music/pop"/>
    <n v="32"/>
    <x v="7"/>
    <x v="22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s v="theater/spaces"/>
    <n v="127"/>
    <x v="6"/>
    <x v="9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s v="music/faith"/>
    <n v="34"/>
    <x v="7"/>
    <x v="14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s v="theater/plays"/>
    <n v="168"/>
    <x v="6"/>
    <x v="11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s v="theater/plays"/>
    <n v="505"/>
    <x v="6"/>
    <x v="11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s v="publishing/fiction"/>
    <n v="10"/>
    <x v="1"/>
    <x v="35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s v="theater/musical"/>
    <n v="420"/>
    <x v="6"/>
    <x v="19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s v="theater/plays"/>
    <n v="252"/>
    <x v="6"/>
    <x v="11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s v="theater/plays"/>
    <n v="315"/>
    <x v="6"/>
    <x v="11"/>
  </r>
  <r>
    <n v="3318"/>
    <s v="ROOMIES - Atlantic Canada Tour 2016-17"/>
    <s v="Help us strengthen and inspire disability arts in Atlantic Canada"/>
    <n v="1500"/>
    <n v="2512"/>
    <x v="0"/>
    <x v="11"/>
    <s v="CAD"/>
    <n v="1460341800"/>
    <n v="1456902893"/>
    <b v="0"/>
    <n v="32"/>
    <b v="1"/>
    <s v="theater/plays"/>
    <n v="167"/>
    <x v="6"/>
    <x v="1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s v="music/rock"/>
    <n v="10"/>
    <x v="7"/>
    <x v="15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s v="publishing/nonfiction"/>
    <n v="25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s v="music/rock"/>
    <n v="31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s v="music/rock"/>
    <n v="42"/>
    <x v="7"/>
    <x v="15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s v="music/rock"/>
    <n v="50"/>
    <x v="7"/>
    <x v="15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s v="games/tabletop games"/>
    <n v="56"/>
    <x v="3"/>
    <x v="5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s v="food/food trucks"/>
    <n v="71"/>
    <x v="4"/>
    <x v="29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s v="theater/plays"/>
    <n v="167"/>
    <x v="6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s v="music/rock"/>
    <n v="42"/>
    <x v="7"/>
    <x v="15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s v="theater/plays"/>
    <n v="25"/>
    <x v="6"/>
    <x v="11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s v="music/indie rock"/>
    <n v="50"/>
    <x v="7"/>
    <x v="12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s v="music/indie rock"/>
    <n v="71"/>
    <x v="7"/>
    <x v="12"/>
  </r>
  <r>
    <n v="3287"/>
    <s v="Three Things: Stories About Life"/>
    <s v="An inspirational one-man play about crisis, community, and the search for wholeness."/>
    <n v="1500"/>
    <n v="2500"/>
    <x v="0"/>
    <x v="11"/>
    <s v="CAD"/>
    <n v="1448733628"/>
    <n v="1446573628"/>
    <b v="0"/>
    <n v="34"/>
    <b v="1"/>
    <s v="theater/plays"/>
    <n v="167"/>
    <x v="6"/>
    <x v="11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s v="theater/plays"/>
    <n v="250"/>
    <x v="6"/>
    <x v="11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s v="theater/plays"/>
    <n v="250"/>
    <x v="6"/>
    <x v="11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11"/>
    <s v="CAD"/>
    <n v="1428606055"/>
    <n v="1427223655"/>
    <b v="0"/>
    <n v="25"/>
    <b v="1"/>
    <s v="theater/musical"/>
    <n v="417"/>
    <x v="6"/>
    <x v="19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s v="theater/plays"/>
    <n v="100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8"/>
    <s v="AUD"/>
    <n v="1406593780"/>
    <n v="1404174580"/>
    <b v="1"/>
    <n v="60"/>
    <b v="0"/>
    <s v="technology/makerspaces"/>
    <n v="83"/>
    <x v="0"/>
    <x v="24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s v="theater/plays"/>
    <n v="497"/>
    <x v="6"/>
    <x v="11"/>
  </r>
  <r>
    <n v="945"/>
    <s v="CT BAND"/>
    <s v="Make your watch Smart ! CT Band is an ultra-thin, high-tech smart watch-strap awarded twice at CES 2017 las vegas"/>
    <n v="19000"/>
    <n v="2484"/>
    <x v="2"/>
    <x v="16"/>
    <s v="EUR"/>
    <n v="1487462340"/>
    <n v="1482958626"/>
    <b v="0"/>
    <n v="16"/>
    <b v="0"/>
    <s v="technology/wearables"/>
    <n v="13"/>
    <x v="0"/>
    <x v="1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s v="publishing/art books"/>
    <n v="29"/>
    <x v="1"/>
    <x v="32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s v="theater/spaces"/>
    <n v="124"/>
    <x v="6"/>
    <x v="9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s v="technology/wearables"/>
    <n v="10"/>
    <x v="0"/>
    <x v="1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s v="music/electronic music"/>
    <n v="49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s v="photography/photobooks"/>
    <n v="20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s v="music/indie rock"/>
    <n v="12"/>
    <x v="7"/>
    <x v="1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s v="theater/plays"/>
    <n v="162"/>
    <x v="6"/>
    <x v="11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s v="music/indie rock"/>
    <n v="48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s v="theater/plays"/>
    <n v="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s v="music/rock"/>
    <n v="20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s v="theater/plays"/>
    <n v="96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s v="theater/plays"/>
    <n v="96"/>
    <x v="6"/>
    <x v="11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s v="music/faith"/>
    <n v="32"/>
    <x v="7"/>
    <x v="14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6"/>
    <s v="EUR"/>
    <n v="1479382594"/>
    <n v="1476786994"/>
    <b v="0"/>
    <n v="14"/>
    <b v="1"/>
    <s v="theater/plays"/>
    <n v="240"/>
    <x v="6"/>
    <x v="1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s v="music/rock"/>
    <n v="11"/>
    <x v="7"/>
    <x v="15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s v="music/faith"/>
    <n v="32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s v="theater/plays"/>
    <n v="159"/>
    <x v="6"/>
    <x v="1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s v="film &amp; video/shorts"/>
    <n v="1"/>
    <x v="5"/>
    <x v="27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s v="film &amp; video/shorts"/>
    <n v="1"/>
    <x v="5"/>
    <x v="27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s v="film &amp; video/television"/>
    <n v="0"/>
    <x v="5"/>
    <x v="16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s v="theater/spaces"/>
    <n v="119"/>
    <x v="6"/>
    <x v="9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s v="theater/plays"/>
    <n v="95"/>
    <x v="6"/>
    <x v="1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s v="film &amp; video/shorts"/>
    <n v="1"/>
    <x v="5"/>
    <x v="27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s v="theater/plays"/>
    <n v="118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s v="music/indie rock"/>
    <n v="12"/>
    <x v="7"/>
    <x v="12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s v="theater/musical"/>
    <n v="393"/>
    <x v="6"/>
    <x v="19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s v="photography/photobooks"/>
    <n v="39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s v="music/indie rock"/>
    <n v="47"/>
    <x v="7"/>
    <x v="12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s v="theater/musical"/>
    <n v="9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s v="music/rock"/>
    <n v="12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s v="music/rock"/>
    <n v="20"/>
    <x v="7"/>
    <x v="15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s v="music/rock"/>
    <n v="29"/>
    <x v="7"/>
    <x v="15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s v="photography/people"/>
    <n v="47"/>
    <x v="2"/>
    <x v="36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s v="theater/musical"/>
    <n v="359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s v="music/classical music"/>
    <n v="78"/>
    <x v="7"/>
    <x v="25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s v="theater/plays"/>
    <n v="117"/>
    <x v="6"/>
    <x v="1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s v="film &amp; video/shorts"/>
    <n v="1"/>
    <x v="5"/>
    <x v="27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s v="music/indie rock"/>
    <n v="66"/>
    <x v="7"/>
    <x v="12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s v="theater/plays"/>
    <n v="155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4"/>
    <s v="EUR"/>
    <n v="1454502789"/>
    <n v="1453206789"/>
    <b v="0"/>
    <n v="114"/>
    <b v="0"/>
    <s v="technology/wearables"/>
    <n v="9"/>
    <x v="0"/>
    <x v="1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s v="music/indie rock"/>
    <n v="42"/>
    <x v="7"/>
    <x v="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s v="theater/plays"/>
    <n v="208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6"/>
    <x v="11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s v="theater/plays"/>
    <n v="17692"/>
    <x v="6"/>
    <x v="11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s v="games/tabletop games"/>
    <n v="51"/>
    <x v="3"/>
    <x v="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s v="music/electronic music"/>
    <n v="1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11"/>
    <s v="CAD"/>
    <n v="1485147540"/>
    <n v="1481951853"/>
    <b v="0"/>
    <n v="14"/>
    <b v="0"/>
    <s v="technology/wearables"/>
    <n v="13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s v="publishing/art books"/>
    <n v="28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s v="theater/plays"/>
    <n v="458"/>
    <x v="6"/>
    <x v="11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s v="theater/plays"/>
    <n v="229"/>
    <x v="6"/>
    <x v="11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s v="photography/photobooks"/>
    <n v="35"/>
    <x v="2"/>
    <x v="3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s v="music/rock"/>
    <n v="10"/>
    <x v="7"/>
    <x v="15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s v="technology/space exploration"/>
    <n v="76"/>
    <x v="0"/>
    <x v="4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s v="film &amp; video/shorts"/>
    <n v="1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s v="music/indie rock"/>
    <n v="45"/>
    <x v="7"/>
    <x v="12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s v="theater/plays"/>
    <n v="226"/>
    <x v="6"/>
    <x v="11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s v="technology/wearables"/>
    <n v="9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s v="film &amp; video/shorts"/>
    <n v="1"/>
    <x v="5"/>
    <x v="27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s v="music/rock"/>
    <n v="10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s v="film &amp; video/drama"/>
    <n v="2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s v="music/rock"/>
    <n v="9"/>
    <x v="7"/>
    <x v="15"/>
  </r>
  <r>
    <n v="2464"/>
    <s v="The Enemy Feathers NEW EP"/>
    <s v="The Enemy Feathers are passing the proverbial hat to see if we can raise enough money to complete Our NEW EP"/>
    <n v="3500"/>
    <n v="2222"/>
    <x v="0"/>
    <x v="11"/>
    <s v="CAD"/>
    <n v="1443641340"/>
    <n v="1441143397"/>
    <b v="0"/>
    <n v="43"/>
    <b v="1"/>
    <s v="music/indie rock"/>
    <n v="63"/>
    <x v="7"/>
    <x v="12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9"/>
    <s v="DKK"/>
    <n v="1464817320"/>
    <n v="1462806419"/>
    <b v="0"/>
    <n v="20"/>
    <b v="1"/>
    <s v="theater/plays"/>
    <n v="238"/>
    <x v="6"/>
    <x v="11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s v="theater/plays"/>
    <n v="147"/>
    <x v="6"/>
    <x v="11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s v="theater/plays"/>
    <n v="221"/>
    <x v="6"/>
    <x v="11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s v="music/pop"/>
    <n v="28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s v="theater/plays"/>
    <n v="262"/>
    <x v="6"/>
    <x v="11"/>
  </r>
  <r>
    <n v="185"/>
    <s v="BLANK Short Movie"/>
    <s v="Love has no boundaries!"/>
    <n v="100000"/>
    <n v="2200"/>
    <x v="2"/>
    <x v="2"/>
    <s v="NOK"/>
    <n v="1471557139"/>
    <n v="1468965139"/>
    <b v="0"/>
    <n v="10"/>
    <b v="0"/>
    <s v="film &amp; video/drama"/>
    <n v="2"/>
    <x v="5"/>
    <x v="10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s v="publishing/radio &amp; podcasts"/>
    <n v="22"/>
    <x v="1"/>
    <x v="2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s v="music/faith"/>
    <n v="31"/>
    <x v="7"/>
    <x v="14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s v="film &amp; video/shorts"/>
    <n v="1"/>
    <x v="5"/>
    <x v="27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s v="theater/plays"/>
    <n v="183"/>
    <x v="6"/>
    <x v="11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11"/>
    <s v="CAD"/>
    <n v="1443127082"/>
    <n v="1440535082"/>
    <b v="0"/>
    <n v="50"/>
    <b v="1"/>
    <s v="music/electronic music"/>
    <n v="44"/>
    <x v="7"/>
    <x v="13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11"/>
    <s v="CAD"/>
    <n v="1433131140"/>
    <n v="1429120908"/>
    <b v="0"/>
    <n v="11"/>
    <b v="1"/>
    <s v="theater/plays"/>
    <n v="39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s v="photography/photobooks"/>
    <n v="36"/>
    <x v="2"/>
    <x v="3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s v="theater/plays"/>
    <n v="109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s v="music/electronic music"/>
    <n v="15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s v="photography/photobooks"/>
    <n v="31"/>
    <x v="2"/>
    <x v="3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s v="theater/plays"/>
    <n v="181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6"/>
    <x v="11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s v="theater/plays"/>
    <n v="270"/>
    <x v="6"/>
    <x v="11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s v="film &amp; video/television"/>
    <n v="1"/>
    <x v="5"/>
    <x v="16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s v="photography/photobooks"/>
    <n v="32"/>
    <x v="2"/>
    <x v="3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s v="theater/plays"/>
    <n v="86"/>
    <x v="6"/>
    <x v="11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s v="music/indie rock"/>
    <n v="43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s v="games/video games"/>
    <n v="14"/>
    <x v="3"/>
    <x v="18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s v="theater/plays"/>
    <n v="86"/>
    <x v="6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s v="music/rock"/>
    <n v="10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s v="music/classical music"/>
    <n v="72"/>
    <x v="7"/>
    <x v="25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s v="music/rock"/>
    <n v="54"/>
    <x v="7"/>
    <x v="15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s v="theater/plays"/>
    <n v="405"/>
    <x v="6"/>
    <x v="11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s v="music/indie rock"/>
    <n v="61"/>
    <x v="7"/>
    <x v="12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s v="music/pop"/>
    <n v="27"/>
    <x v="7"/>
    <x v="22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s v="theater/plays"/>
    <n v="179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11"/>
    <s v="CAD"/>
    <n v="1458235549"/>
    <n v="1455647149"/>
    <b v="0"/>
    <n v="17"/>
    <b v="1"/>
    <s v="technology/wearables"/>
    <n v="7"/>
    <x v="0"/>
    <x v="1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s v="theater/plays"/>
    <n v="214"/>
    <x v="6"/>
    <x v="11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s v="theater/plays"/>
    <n v="214"/>
    <x v="6"/>
    <x v="11"/>
  </r>
  <r>
    <n v="15"/>
    <s v="Cien&amp;Cia"/>
    <s v="Cien&amp;Cia es un proyecto transmedia para televisiÃ³n; la finalidad de la venta de camisetas es financiar el reality (Factual)."/>
    <n v="1500000"/>
    <n v="2132"/>
    <x v="0"/>
    <x v="5"/>
    <s v="EUR"/>
    <n v="1443384840"/>
    <n v="1441790658"/>
    <b v="0"/>
    <n v="98"/>
    <b v="1"/>
    <s v="film &amp; video/television"/>
    <n v="0"/>
    <x v="5"/>
    <x v="16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s v="music/indie rock"/>
    <n v="39"/>
    <x v="7"/>
    <x v="12"/>
  </r>
  <r>
    <n v="207"/>
    <s v="M39 - Action film / Drama"/>
    <s v="To avoid bankruptcy, Vincent, a passionate young entrepreneur embarks  on an illicit affair in order to save his dream business."/>
    <n v="100000"/>
    <n v="2130"/>
    <x v="2"/>
    <x v="11"/>
    <s v="CAD"/>
    <n v="1420346638"/>
    <n v="1417754638"/>
    <b v="0"/>
    <n v="13"/>
    <b v="0"/>
    <s v="film &amp; video/drama"/>
    <n v="2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s v="music/indie rock"/>
    <n v="43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s v="theater/plays"/>
    <n v="426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s v="theater/plays"/>
    <n v="142"/>
    <x v="6"/>
    <x v="11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s v="theater/plays"/>
    <n v="385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s v="photography/nature"/>
    <n v="24"/>
    <x v="2"/>
    <x v="38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4"/>
    <s v="EUR"/>
    <n v="1434047084"/>
    <n v="1431455084"/>
    <b v="1"/>
    <n v="28"/>
    <b v="0"/>
    <s v="theater/plays"/>
    <n v="423"/>
    <x v="6"/>
    <x v="1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s v="games/video games"/>
    <n v="42"/>
    <x v="3"/>
    <x v="18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s v="music/rock"/>
    <n v="21"/>
    <x v="7"/>
    <x v="15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s v="theater/plays"/>
    <n v="211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s v="theater/spaces"/>
    <n v="105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s v="theater/plays"/>
    <n v="3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s v="music/rock"/>
    <n v="35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s v="music/classical music"/>
    <n v="66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8"/>
    <s v="AUD"/>
    <n v="1415481203"/>
    <n v="1412885603"/>
    <b v="1"/>
    <n v="23"/>
    <b v="0"/>
    <s v="technology/space exploration"/>
    <n v="70"/>
    <x v="0"/>
    <x v="4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s v="theater/plays"/>
    <n v="162"/>
    <x v="6"/>
    <x v="11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s v="theater/plays"/>
    <n v="272"/>
    <x v="6"/>
    <x v="11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s v="music/indie rock"/>
    <n v="52"/>
    <x v="7"/>
    <x v="12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s v="theater/plays"/>
    <n v="210"/>
    <x v="6"/>
    <x v="11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s v="theater/plays"/>
    <n v="21"/>
    <x v="6"/>
    <x v="11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s v="theater/plays"/>
    <n v="209"/>
    <x v="6"/>
    <x v="11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s v="theater/plays"/>
    <n v="139"/>
    <x v="6"/>
    <x v="11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s v="publishing/children's books"/>
    <n v="77"/>
    <x v="1"/>
    <x v="39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s v="film &amp; video/shorts"/>
    <n v="1"/>
    <x v="5"/>
    <x v="27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s v="music/rock"/>
    <n v="17"/>
    <x v="7"/>
    <x v="15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s v="theater/plays"/>
    <n v="208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s v="publishing/nonfiction"/>
    <n v="8"/>
    <x v="1"/>
    <x v="17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s v="theater/plays"/>
    <n v="148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s v="food/food trucks"/>
    <n v="15"/>
    <x v="4"/>
    <x v="29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11"/>
    <s v="CAD"/>
    <n v="1428945472"/>
    <n v="1423765072"/>
    <b v="0"/>
    <n v="37"/>
    <b v="0"/>
    <s v="film &amp; video/science fiction"/>
    <n v="2"/>
    <x v="5"/>
    <x v="21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s v="theater/musical"/>
    <n v="115"/>
    <x v="6"/>
    <x v="19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s v="film &amp; video/documentary"/>
    <n v="4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s v="music/indie rock"/>
    <n v="59"/>
    <x v="7"/>
    <x v="12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s v="theater/plays"/>
    <n v="206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s v="theater/plays"/>
    <n v="137"/>
    <x v="6"/>
    <x v="11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s v="theater/plays"/>
    <n v="206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s v="theater/musical"/>
    <n v="412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s v="music/rock"/>
    <n v="9"/>
    <x v="7"/>
    <x v="15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s v="theater/plays"/>
    <n v="21"/>
    <x v="6"/>
    <x v="11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s v="theater/plays"/>
    <n v="171"/>
    <x v="6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s v="music/rock"/>
    <n v="34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s v="technology/space exploration"/>
    <n v="68"/>
    <x v="0"/>
    <x v="4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s v="music/indie rock"/>
    <n v="37"/>
    <x v="7"/>
    <x v="12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s v="theater/plays"/>
    <n v="6"/>
    <x v="6"/>
    <x v="11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s v="theater/plays"/>
    <n v="82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s v="theater/plays"/>
    <n v="82"/>
    <x v="6"/>
    <x v="11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s v="theater/plays"/>
    <n v="241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s v="theater/plays"/>
    <n v="128"/>
    <x v="6"/>
    <x v="11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s v="theater/plays"/>
    <n v="408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s v="theater/plays"/>
    <n v="204"/>
    <x v="6"/>
    <x v="1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s v="music/rock"/>
    <n v="8"/>
    <x v="7"/>
    <x v="15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s v="music/rock"/>
    <n v="34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s v="theater/musical"/>
    <n v="339"/>
    <x v="6"/>
    <x v="19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s v="theater/plays"/>
    <n v="20"/>
    <x v="6"/>
    <x v="11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s v="film &amp; video/documentary"/>
    <n v="4"/>
    <x v="5"/>
    <x v="8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s v="theater/plays"/>
    <n v="81"/>
    <x v="6"/>
    <x v="11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s v="theater/plays"/>
    <n v="27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s v="technology/wearables"/>
    <n v="20"/>
    <x v="0"/>
    <x v="1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s v="film &amp; video/television"/>
    <n v="0"/>
    <x v="5"/>
    <x v="1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s v="theater/plays"/>
    <n v="203"/>
    <x v="6"/>
    <x v="11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s v="music/rock"/>
    <n v="18"/>
    <x v="7"/>
    <x v="15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s v="music/rock"/>
    <n v="34"/>
    <x v="7"/>
    <x v="15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s v="theater/plays"/>
    <n v="368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s v="theater/plays"/>
    <n v="405"/>
    <x v="6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s v="theater/plays"/>
    <n v="20"/>
    <x v="6"/>
    <x v="11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s v="publishing/translations"/>
    <n v="20"/>
    <x v="1"/>
    <x v="3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s v="music/rock"/>
    <n v="34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s v="theater/plays"/>
    <n v="135"/>
    <x v="6"/>
    <x v="11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s v="theater/plays"/>
    <n v="202"/>
    <x v="6"/>
    <x v="11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s v="theater/plays"/>
    <n v="202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s v="music/pop"/>
    <n v="25"/>
    <x v="7"/>
    <x v="22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s v="music/indie rock"/>
    <n v="40"/>
    <x v="7"/>
    <x v="12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s v="theater/plays"/>
    <n v="202"/>
    <x v="6"/>
    <x v="11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s v="theater/plays"/>
    <n v="202"/>
    <x v="6"/>
    <x v="11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s v="theater/plays"/>
    <n v="269"/>
    <x v="6"/>
    <x v="11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s v="music/pop"/>
    <n v="27"/>
    <x v="7"/>
    <x v="22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s v="music/rock"/>
    <n v="25"/>
    <x v="7"/>
    <x v="15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s v="theater/plays"/>
    <n v="201"/>
    <x v="6"/>
    <x v="11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s v="music/indie rock"/>
    <n v="40"/>
    <x v="7"/>
    <x v="12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s v="publishing/nonfiction"/>
    <n v="8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2"/>
    <s v="NOK"/>
    <n v="1486313040"/>
    <n v="1483131966"/>
    <b v="0"/>
    <n v="4"/>
    <b v="0"/>
    <s v="food/food trucks"/>
    <n v="57"/>
    <x v="4"/>
    <x v="29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s v="theater/plays"/>
    <n v="134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s v="theater/musical"/>
    <n v="334"/>
    <x v="6"/>
    <x v="19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s v="film &amp; video/television"/>
    <n v="0"/>
    <x v="5"/>
    <x v="1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s v="theater/plays"/>
    <n v="6"/>
    <x v="6"/>
    <x v="11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s v="theater/plays"/>
    <n v="100"/>
    <x v="6"/>
    <x v="11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s v="music/indie rock"/>
    <n v="10"/>
    <x v="7"/>
    <x v="12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s v="theater/plays"/>
    <n v="118"/>
    <x v="6"/>
    <x v="11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s v="music/rock"/>
    <n v="25"/>
    <x v="7"/>
    <x v="15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s v="film &amp; video/television"/>
    <n v="0"/>
    <x v="5"/>
    <x v="16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s v="film &amp; video/television"/>
    <n v="0"/>
    <x v="5"/>
    <x v="16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s v="music/rock"/>
    <n v="25"/>
    <x v="7"/>
    <x v="15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s v="music/electronic music"/>
    <n v="40"/>
    <x v="7"/>
    <x v="13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s v="music/indie rock"/>
    <n v="57"/>
    <x v="7"/>
    <x v="12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s v="music/indie rock"/>
    <n v="57"/>
    <x v="7"/>
    <x v="12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s v="theater/musical"/>
    <n v="83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s v="theater/plays"/>
    <n v="154"/>
    <x v="6"/>
    <x v="11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s v="theater/plays"/>
    <n v="160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s v="theater/plays"/>
    <n v="167"/>
    <x v="6"/>
    <x v="11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s v="theater/plays"/>
    <n v="167"/>
    <x v="6"/>
    <x v="11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s v="theater/plays"/>
    <n v="200"/>
    <x v="6"/>
    <x v="11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s v="theater/musical"/>
    <n v="308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s v="music/electronic music"/>
    <n v="40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s v="photography/photobooks"/>
    <n v="31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s v="music/jazz"/>
    <n v="10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6"/>
    <s v="EUR"/>
    <n v="1483120216"/>
    <n v="1479232216"/>
    <b v="0"/>
    <n v="74"/>
    <b v="1"/>
    <s v="technology/space exploration"/>
    <n v="66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s v="music/faith"/>
    <n v="26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s v="theater/plays"/>
    <n v="145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6"/>
    <x v="11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s v="music/rock"/>
    <n v="10"/>
    <x v="7"/>
    <x v="15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s v="film &amp; video/television"/>
    <n v="0"/>
    <x v="5"/>
    <x v="16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s v="music/world music"/>
    <n v="16"/>
    <x v="7"/>
    <x v="37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s v="music/pop"/>
    <n v="26"/>
    <x v="7"/>
    <x v="22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s v="theater/spaces"/>
    <n v="96"/>
    <x v="6"/>
    <x v="9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s v="theater/plays"/>
    <n v="192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s v="music/indie rock"/>
    <n v="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s v="film &amp; video/animation"/>
    <n v="5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s v="theater/plays"/>
    <n v="7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s v="technology/makerspaces"/>
    <n v="63"/>
    <x v="0"/>
    <x v="24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4"/>
    <s v="EUR"/>
    <n v="1451602800"/>
    <n v="1449011610"/>
    <b v="0"/>
    <n v="23"/>
    <b v="0"/>
    <s v="technology/wearables"/>
    <n v="11"/>
    <x v="0"/>
    <x v="1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s v="technology/space exploration"/>
    <n v="63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s v="music/indie rock"/>
    <n v="47"/>
    <x v="7"/>
    <x v="12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s v="publishing/radio &amp; podcasts"/>
    <n v="19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s v="photography/photobooks"/>
    <n v="29"/>
    <x v="2"/>
    <x v="3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s v="film &amp; video/animation"/>
    <n v="4"/>
    <x v="5"/>
    <x v="23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s v="theater/plays"/>
    <n v="19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s v="technology/space exploration"/>
    <n v="62"/>
    <x v="0"/>
    <x v="4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s v="theater/plays"/>
    <n v="75"/>
    <x v="6"/>
    <x v="11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s v="theater/plays"/>
    <n v="19"/>
    <x v="6"/>
    <x v="11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s v="film &amp; video/science fiction"/>
    <n v="1"/>
    <x v="5"/>
    <x v="21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s v="theater/spaces"/>
    <n v="93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s v="technology/wearables"/>
    <n v="7"/>
    <x v="0"/>
    <x v="1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s v="theater/plays"/>
    <n v="248"/>
    <x v="6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s v="music/rock"/>
    <n v="7"/>
    <x v="7"/>
    <x v="15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s v="theater/plays"/>
    <n v="239"/>
    <x v="6"/>
    <x v="11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s v="theater/plays"/>
    <n v="155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s v="music/rock"/>
    <n v="31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s v="technology/hardware"/>
    <n v="37"/>
    <x v="0"/>
    <x v="0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s v="theater/plays"/>
    <n v="245"/>
    <x v="6"/>
    <x v="11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s v="theater/plays"/>
    <n v="183"/>
    <x v="6"/>
    <x v="11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s v="film &amp; video/animation"/>
    <n v="5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s v="theater/plays"/>
    <n v="122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s v="theater/spaces"/>
    <n v="91"/>
    <x v="6"/>
    <x v="9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s v="theater/plays"/>
    <n v="332"/>
    <x v="6"/>
    <x v="11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s v="food/food trucks"/>
    <n v="61"/>
    <x v="4"/>
    <x v="29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s v="games/video games"/>
    <n v="12"/>
    <x v="3"/>
    <x v="18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s v="theater/plays"/>
    <n v="233"/>
    <x v="6"/>
    <x v="11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s v="publishing/radio &amp; podcasts"/>
    <n v="18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s v="theater/plays"/>
    <n v="120"/>
    <x v="6"/>
    <x v="11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s v="games/video games"/>
    <n v="12"/>
    <x v="3"/>
    <x v="18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s v="music/rock"/>
    <n v="23"/>
    <x v="7"/>
    <x v="15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s v="theater/musical"/>
    <n v="100"/>
    <x v="6"/>
    <x v="19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s v="theater/plays"/>
    <n v="225"/>
    <x v="6"/>
    <x v="11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s v="theater/plays"/>
    <n v="325"/>
    <x v="6"/>
    <x v="11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s v="theater/plays"/>
    <n v="358"/>
    <x v="6"/>
    <x v="11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11"/>
    <s v="CAD"/>
    <n v="1407034796"/>
    <n v="1401850796"/>
    <b v="0"/>
    <n v="15"/>
    <b v="0"/>
    <s v="film &amp; video/science fiction"/>
    <n v="2"/>
    <x v="5"/>
    <x v="21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s v="music/rock"/>
    <n v="16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s v="theater/plays"/>
    <n v="395"/>
    <x v="6"/>
    <x v="11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s v="technology/wearables"/>
    <n v="10"/>
    <x v="0"/>
    <x v="1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s v="music/pop"/>
    <n v="24"/>
    <x v="7"/>
    <x v="22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s v="technology/space exploration"/>
    <n v="59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s v="music/rock"/>
    <n v="22"/>
    <x v="7"/>
    <x v="15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s v="music/indie rock"/>
    <n v="35"/>
    <x v="7"/>
    <x v="12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s v="music/faith"/>
    <n v="24"/>
    <x v="7"/>
    <x v="14"/>
  </r>
  <r>
    <n v="2517"/>
    <s v="The Canteen"/>
    <s v="KICK START US! Chef-driven dining experience offering a multi-course tasteful and playful menu that hems in familiar seasonal comfort."/>
    <n v="3300"/>
    <n v="1767"/>
    <x v="2"/>
    <x v="11"/>
    <s v="CAD"/>
    <n v="1426788930"/>
    <n v="1424200530"/>
    <b v="0"/>
    <n v="33"/>
    <b v="0"/>
    <s v="food/restaurants"/>
    <n v="54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6"/>
    <x v="11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s v="theater/musical"/>
    <n v="176"/>
    <x v="6"/>
    <x v="19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s v="theater/spaces"/>
    <n v="88"/>
    <x v="6"/>
    <x v="9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s v="music/electronic music"/>
    <n v="35"/>
    <x v="7"/>
    <x v="13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s v="publishing/children's books"/>
    <n v="62"/>
    <x v="1"/>
    <x v="39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s v="music/rock"/>
    <n v="35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s v="technology/wearables"/>
    <n v="17"/>
    <x v="0"/>
    <x v="1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s v="theater/plays"/>
    <n v="581"/>
    <x v="6"/>
    <x v="11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s v="theater/spaces"/>
    <n v="5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s v="music/metal"/>
    <n v="9"/>
    <x v="7"/>
    <x v="20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s v="film &amp; video/shorts"/>
    <n v="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s v="theater/spaces"/>
    <n v="86"/>
    <x v="6"/>
    <x v="9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s v="theater/plays"/>
    <n v="5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s v="photography/photobooks"/>
    <n v="28"/>
    <x v="2"/>
    <x v="3"/>
  </r>
  <r>
    <n v="2668"/>
    <s v="UOttawa Makermobile"/>
    <s v="Creativity on the go! |_x000a_CrÃ©ativitÃ© en mouvement !"/>
    <n v="3000"/>
    <n v="1707"/>
    <x v="0"/>
    <x v="11"/>
    <s v="CAD"/>
    <n v="1447079520"/>
    <n v="1443449265"/>
    <b v="0"/>
    <n v="28"/>
    <b v="1"/>
    <s v="technology/makerspaces"/>
    <n v="57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s v="technology/wearables"/>
    <n v="17"/>
    <x v="0"/>
    <x v="1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s v="theater/plays"/>
    <n v="142"/>
    <x v="6"/>
    <x v="1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s v="film &amp; video/shorts"/>
    <n v="1"/>
    <x v="5"/>
    <x v="27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s v="food/food trucks"/>
    <n v="57"/>
    <x v="4"/>
    <x v="29"/>
  </r>
  <r>
    <n v="1802"/>
    <s v="Out Of The Dark"/>
    <s v="Inner Darkness turned into a photobook. Personal work i shot during my recovery...in Berlin."/>
    <n v="6000"/>
    <n v="1697"/>
    <x v="2"/>
    <x v="4"/>
    <s v="EUR"/>
    <n v="1435442340"/>
    <n v="1433416830"/>
    <b v="1"/>
    <n v="18"/>
    <b v="0"/>
    <s v="photography/photobooks"/>
    <n v="28"/>
    <x v="2"/>
    <x v="3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s v="theater/plays"/>
    <n v="339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7"/>
    <x v="37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11"/>
    <s v="CAD"/>
    <n v="1464471840"/>
    <n v="1459309704"/>
    <b v="0"/>
    <n v="42"/>
    <b v="1"/>
    <s v="theater/plays"/>
    <n v="169"/>
    <x v="6"/>
    <x v="11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s v="technology/wearables"/>
    <n v="6"/>
    <x v="0"/>
    <x v="1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s v="theater/plays"/>
    <n v="112"/>
    <x v="6"/>
    <x v="11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s v="theater/plays"/>
    <n v="169"/>
    <x v="6"/>
    <x v="11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s v="technology/wearables"/>
    <n v="10"/>
    <x v="0"/>
    <x v="1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s v="photography/photobooks"/>
    <n v="17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s v="theater/plays"/>
    <n v="167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11"/>
    <s v="CAD"/>
    <n v="1455231540"/>
    <n v="1452614847"/>
    <b v="0"/>
    <n v="35"/>
    <b v="1"/>
    <s v="theater/plays"/>
    <n v="222"/>
    <x v="6"/>
    <x v="11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s v="film &amp; video/television"/>
    <n v="0"/>
    <x v="5"/>
    <x v="16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s v="music/indie rock"/>
    <n v="33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s v="technology/makerspaces"/>
    <n v="55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s v="theater/plays"/>
    <n v="166"/>
    <x v="6"/>
    <x v="11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s v="publishing/fiction"/>
    <n v="7"/>
    <x v="1"/>
    <x v="35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s v="music/indie rock"/>
    <n v="32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s v="publishing/children's books"/>
    <n v="65"/>
    <x v="1"/>
    <x v="39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s v="film &amp; video/shorts"/>
    <n v="1"/>
    <x v="5"/>
    <x v="27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s v="theater/plays"/>
    <n v="165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6"/>
    <x v="11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s v="theater/plays"/>
    <n v="110"/>
    <x v="6"/>
    <x v="11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s v="photography/photobooks"/>
    <n v="26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s v="theater/plays"/>
    <n v="78"/>
    <x v="6"/>
    <x v="11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s v="games/video games"/>
    <n v="33"/>
    <x v="3"/>
    <x v="18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s v="theater/plays"/>
    <n v="16"/>
    <x v="6"/>
    <x v="11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11"/>
    <s v="CAD"/>
    <n v="1430693460"/>
    <n v="1428087153"/>
    <b v="0"/>
    <n v="17"/>
    <b v="1"/>
    <s v="theater/plays"/>
    <n v="8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6"/>
    <x v="11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s v="theater/plays"/>
    <n v="65"/>
    <x v="6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s v="music/rock"/>
    <n v="32"/>
    <x v="7"/>
    <x v="15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s v="music/classical music"/>
    <n v="54"/>
    <x v="7"/>
    <x v="25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s v="music/rock"/>
    <n v="40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s v="theater/plays"/>
    <n v="102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s v="theater/spaces"/>
    <n v="73"/>
    <x v="6"/>
    <x v="9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s v="theater/spaces"/>
    <n v="80"/>
    <x v="6"/>
    <x v="9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s v="publishing/nonfiction"/>
    <n v="6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6"/>
    <x v="1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s v="film &amp; video/shorts"/>
    <n v="1"/>
    <x v="5"/>
    <x v="27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s v="theater/plays"/>
    <n v="127"/>
    <x v="6"/>
    <x v="1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11"/>
    <s v="CAD"/>
    <n v="1482663600"/>
    <n v="1480800568"/>
    <b v="0"/>
    <n v="12"/>
    <b v="0"/>
    <s v="photography/places"/>
    <n v="20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8"/>
    <s v="AUD"/>
    <n v="1423623221"/>
    <n v="1421031221"/>
    <b v="0"/>
    <n v="32"/>
    <b v="0"/>
    <s v="theater/plays"/>
    <n v="375"/>
    <x v="6"/>
    <x v="11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s v="music/rock"/>
    <n v="20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s v="music/rock"/>
    <n v="7"/>
    <x v="7"/>
    <x v="15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s v="music/jazz"/>
    <n v="8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s v="publishing/translations"/>
    <n v="16"/>
    <x v="1"/>
    <x v="31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s v="theater/plays"/>
    <n v="105"/>
    <x v="6"/>
    <x v="11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s v="film &amp; video/drama"/>
    <n v="2"/>
    <x v="5"/>
    <x v="10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s v="technology/web"/>
    <n v="39"/>
    <x v="0"/>
    <x v="26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s v="film &amp; video/shorts"/>
    <n v="1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2"/>
    <s v="EUR"/>
    <n v="1491586534"/>
    <n v="1488911734"/>
    <b v="0"/>
    <n v="46"/>
    <b v="0"/>
    <s v="theater/spaces"/>
    <n v="52"/>
    <x v="6"/>
    <x v="9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4"/>
    <s v="EUR"/>
    <n v="1435255659"/>
    <n v="1432663659"/>
    <b v="0"/>
    <n v="29"/>
    <b v="1"/>
    <s v="theater/plays"/>
    <n v="157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11"/>
    <s v="CAD"/>
    <n v="1484110800"/>
    <n v="1482281094"/>
    <b v="0"/>
    <n v="18"/>
    <b v="1"/>
    <s v="theater/plays"/>
    <n v="4"/>
    <x v="6"/>
    <x v="11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s v="theater/plays"/>
    <n v="125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s v="publishing/nonfiction"/>
    <n v="16"/>
    <x v="1"/>
    <x v="17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s v="music/rock"/>
    <n v="39"/>
    <x v="7"/>
    <x v="15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s v="technology/hardware"/>
    <n v="31"/>
    <x v="0"/>
    <x v="0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s v="theater/plays"/>
    <n v="120"/>
    <x v="6"/>
    <x v="1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s v="music/rock"/>
    <n v="16"/>
    <x v="7"/>
    <x v="15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s v="food/small batch"/>
    <n v="3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s v="music/indie rock"/>
    <n v="31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s v="publishing/nonfiction"/>
    <n v="6"/>
    <x v="1"/>
    <x v="17"/>
  </r>
  <r>
    <n v="3118"/>
    <s v="Garden Eden, theatre, meeting, culture, music, art"/>
    <s v="a magical place for all kind of people, like a fairytaile in all colours"/>
    <n v="2000"/>
    <n v="1550"/>
    <x v="2"/>
    <x v="10"/>
    <s v="SEK"/>
    <n v="1467473723"/>
    <n v="1465832123"/>
    <b v="0"/>
    <n v="2"/>
    <b v="0"/>
    <s v="theater/spaces"/>
    <n v="78"/>
    <x v="6"/>
    <x v="9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s v="theater/musical"/>
    <n v="258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s v="technology/wearables"/>
    <n v="8"/>
    <x v="0"/>
    <x v="1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s v="games/tabletop games"/>
    <n v="36"/>
    <x v="3"/>
    <x v="5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s v="music/indie rock"/>
    <n v="31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s v="theater/plays"/>
    <n v="118"/>
    <x v="6"/>
    <x v="11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s v="film &amp; video/documentary"/>
    <n v="3"/>
    <x v="5"/>
    <x v="8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s v="theater/musical"/>
    <n v="219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s v="theater/plays"/>
    <n v="102"/>
    <x v="6"/>
    <x v="11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s v="photography/photobooks"/>
    <n v="24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s v="theater/plays"/>
    <n v="139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s v="technology/wearables"/>
    <n v="5"/>
    <x v="0"/>
    <x v="1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s v="theater/plays"/>
    <n v="153"/>
    <x v="6"/>
    <x v="11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s v="publishing/translations"/>
    <n v="15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s v="music/rock"/>
    <n v="2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6"/>
    <x v="11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11"/>
    <s v="CAD"/>
    <n v="1399183200"/>
    <n v="1396633284"/>
    <b v="0"/>
    <n v="30"/>
    <b v="0"/>
    <s v="music/jazz"/>
    <n v="8"/>
    <x v="7"/>
    <x v="33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s v="theater/plays"/>
    <n v="152"/>
    <x v="6"/>
    <x v="11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s v="music/indie rock"/>
    <n v="43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s v="film &amp; video/documentary"/>
    <n v="2"/>
    <x v="5"/>
    <x v="8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s v="film &amp; video/television"/>
    <n v="0"/>
    <x v="5"/>
    <x v="16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s v="music/rock"/>
    <n v="15"/>
    <x v="7"/>
    <x v="15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s v="theater/plays"/>
    <n v="151"/>
    <x v="6"/>
    <x v="11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s v="theater/plays"/>
    <n v="166"/>
    <x v="6"/>
    <x v="1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s v="film &amp; video/shorts"/>
    <n v="1"/>
    <x v="5"/>
    <x v="27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s v="theater/spaces"/>
    <n v="75"/>
    <x v="6"/>
    <x v="9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s v="theater/plays"/>
    <n v="188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s v="music/rock"/>
    <n v="38"/>
    <x v="7"/>
    <x v="15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s v="music/rock"/>
    <n v="19"/>
    <x v="7"/>
    <x v="15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s v="music/rock"/>
    <n v="36"/>
    <x v="7"/>
    <x v="15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s v="music/indie rock"/>
    <n v="43"/>
    <x v="7"/>
    <x v="12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s v="theater/plays"/>
    <n v="150"/>
    <x v="6"/>
    <x v="11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s v="music/metal"/>
    <n v="8"/>
    <x v="7"/>
    <x v="2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s v="theater/spaces"/>
    <n v="75"/>
    <x v="6"/>
    <x v="9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s v="theater/plays"/>
    <n v="94"/>
    <x v="6"/>
    <x v="11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s v="theater/plays"/>
    <n v="125"/>
    <x v="6"/>
    <x v="11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s v="theater/plays"/>
    <n v="150"/>
    <x v="6"/>
    <x v="11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s v="theater/plays"/>
    <n v="150"/>
    <x v="6"/>
    <x v="11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s v="theater/musical"/>
    <n v="231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s v="theater/musical"/>
    <n v="300"/>
    <x v="6"/>
    <x v="19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s v="games/video games"/>
    <n v="30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s v="technology/wearables"/>
    <n v="8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s v="film &amp; video/shorts"/>
    <n v="1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11"/>
    <s v="CAD"/>
    <n v="1423333581"/>
    <n v="1420741581"/>
    <b v="0"/>
    <n v="24"/>
    <b v="0"/>
    <s v="technology/wearables"/>
    <n v="6"/>
    <x v="0"/>
    <x v="1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s v="technology/space exploration"/>
    <n v="49"/>
    <x v="0"/>
    <x v="4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s v="film &amp; video/drama"/>
    <n v="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s v="music/world music"/>
    <n v="12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s v="theater/plays"/>
    <n v="293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s v="technology/web"/>
    <n v="5"/>
    <x v="0"/>
    <x v="26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s v="theater/musical"/>
    <n v="235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s v="film &amp; video/documentary"/>
    <n v="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s v="games/mobile games"/>
    <n v="24"/>
    <x v="3"/>
    <x v="28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s v="music/indie rock"/>
    <n v="26"/>
    <x v="7"/>
    <x v="12"/>
  </r>
  <r>
    <n v="1132"/>
    <s v="One"/>
    <s v="One is a simple mobile game about exploring the connections between all living things. Featuring hand-painted art."/>
    <n v="15000"/>
    <n v="1438"/>
    <x v="2"/>
    <x v="11"/>
    <s v="CAD"/>
    <n v="1483238771"/>
    <n v="1480646771"/>
    <b v="0"/>
    <n v="13"/>
    <b v="0"/>
    <s v="games/mobile games"/>
    <n v="10"/>
    <x v="3"/>
    <x v="28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s v="theater/plays"/>
    <n v="72"/>
    <x v="6"/>
    <x v="11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s v="music/rock"/>
    <n v="7"/>
    <x v="7"/>
    <x v="15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4"/>
    <s v="EUR"/>
    <n v="1478723208"/>
    <n v="1476559608"/>
    <b v="0"/>
    <n v="52"/>
    <b v="1"/>
    <s v="technology/space exploration"/>
    <n v="48"/>
    <x v="0"/>
    <x v="4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s v="games/video games"/>
    <n v="10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11"/>
    <s v="CAD"/>
    <n v="1413547200"/>
    <n v="1411417602"/>
    <b v="0"/>
    <n v="21"/>
    <b v="1"/>
    <s v="film &amp; video/documentary"/>
    <n v="3"/>
    <x v="5"/>
    <x v="8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s v="photography/people"/>
    <n v="28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s v="photography/photobooks"/>
    <n v="22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s v="technology/web"/>
    <n v="4"/>
    <x v="0"/>
    <x v="26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s v="music/classical music"/>
    <n v="43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s v="music/faith"/>
    <n v="1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s v="publishing/children's books"/>
    <n v="56"/>
    <x v="1"/>
    <x v="39"/>
  </r>
  <r>
    <n v="950"/>
    <s v="EZC Smartlight"/>
    <s v="Rider worn tail light brake light. Adheres to virtually any coat, jacket or vest. Stays on even when you get off."/>
    <n v="18900"/>
    <n v="1402"/>
    <x v="2"/>
    <x v="11"/>
    <s v="CAD"/>
    <n v="1453053661"/>
    <n v="1450461661"/>
    <b v="0"/>
    <n v="24"/>
    <b v="0"/>
    <s v="technology/wearables"/>
    <n v="7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11"/>
    <s v="CAD"/>
    <n v="1417460940"/>
    <n v="1416516972"/>
    <b v="0"/>
    <n v="20"/>
    <b v="1"/>
    <s v="theater/plays"/>
    <n v="280"/>
    <x v="6"/>
    <x v="11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s v="technology/gadgets"/>
    <n v="25"/>
    <x v="0"/>
    <x v="6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s v="music/faith"/>
    <n v="19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s v="theater/plays"/>
    <n v="140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s v="music/rock"/>
    <n v="7"/>
    <x v="7"/>
    <x v="15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s v="music/rock"/>
    <n v="33"/>
    <x v="7"/>
    <x v="15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s v="technology/wearables"/>
    <n v="6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s v="film &amp; video/science fiction"/>
    <n v="1"/>
    <x v="5"/>
    <x v="21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s v="theater/plays"/>
    <n v="277"/>
    <x v="6"/>
    <x v="11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s v="theater/plays"/>
    <n v="154"/>
    <x v="6"/>
    <x v="11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s v="music/jazz"/>
    <n v="7"/>
    <x v="7"/>
    <x v="33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s v="music/pop"/>
    <n v="18"/>
    <x v="7"/>
    <x v="22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s v="theater/spaces"/>
    <n v="69"/>
    <x v="6"/>
    <x v="9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s v="music/rock"/>
    <n v="5"/>
    <x v="7"/>
    <x v="15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s v="film &amp; video/shorts"/>
    <n v="1"/>
    <x v="5"/>
    <x v="2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4"/>
    <s v="EUR"/>
    <n v="1480721803"/>
    <n v="1478126203"/>
    <b v="0"/>
    <n v="20"/>
    <b v="0"/>
    <s v="technology/web"/>
    <n v="4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s v="music/electronic music"/>
    <n v="9"/>
    <x v="7"/>
    <x v="13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s v="theater/plays"/>
    <n v="124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s v="music/indie rock"/>
    <n v="39"/>
    <x v="7"/>
    <x v="12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s v="theater/plays"/>
    <n v="54"/>
    <x v="6"/>
    <x v="11"/>
  </r>
  <r>
    <n v="2558"/>
    <s v="Hopkins Sinfonia 2015 Season"/>
    <s v="The Hopkins Sinfonia is looking for your support to run our 2015 Season made up of five concerts."/>
    <n v="3000"/>
    <n v="1361"/>
    <x v="0"/>
    <x v="8"/>
    <s v="AUD"/>
    <n v="1430488740"/>
    <n v="1427747906"/>
    <b v="0"/>
    <n v="18"/>
    <b v="1"/>
    <s v="music/classical music"/>
    <n v="45"/>
    <x v="7"/>
    <x v="25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s v="music/indie rock"/>
    <n v="27"/>
    <x v="7"/>
    <x v="12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s v="theater/plays"/>
    <n v="54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16"/>
    <s v="EUR"/>
    <n v="1472751121"/>
    <n v="1471887121"/>
    <b v="0"/>
    <n v="35"/>
    <b v="1"/>
    <s v="film &amp; video/shorts"/>
    <n v="1"/>
    <x v="5"/>
    <x v="27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s v="music/jazz"/>
    <n v="7"/>
    <x v="7"/>
    <x v="33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s v="music/indie rock"/>
    <n v="23"/>
    <x v="7"/>
    <x v="12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s v="music/indie rock"/>
    <n v="27"/>
    <x v="7"/>
    <x v="12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s v="food/food trucks"/>
    <n v="36"/>
    <x v="4"/>
    <x v="29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s v="music/metal"/>
    <n v="7"/>
    <x v="7"/>
    <x v="20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s v="publishing/nonfiction"/>
    <n v="13"/>
    <x v="1"/>
    <x v="17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s v="theater/plays"/>
    <n v="1214"/>
    <x v="6"/>
    <x v="11"/>
  </r>
  <r>
    <n v="2659"/>
    <s v="test (Canceled)"/>
    <s v="test"/>
    <n v="3000"/>
    <n v="1333"/>
    <x v="1"/>
    <x v="0"/>
    <s v="USD"/>
    <n v="1429321210"/>
    <n v="1426729210"/>
    <b v="0"/>
    <n v="10"/>
    <b v="0"/>
    <s v="technology/space exploration"/>
    <n v="44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s v="technology/wearables"/>
    <n v="13"/>
    <x v="0"/>
    <x v="1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s v="theater/plays"/>
    <n v="4"/>
    <x v="6"/>
    <x v="11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s v="photography/photobooks"/>
    <n v="19"/>
    <x v="2"/>
    <x v="3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s v="theater/plays"/>
    <n v="53"/>
    <x v="6"/>
    <x v="11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s v="theater/musical"/>
    <n v="199"/>
    <x v="6"/>
    <x v="19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s v="theater/musical"/>
    <n v="189"/>
    <x v="6"/>
    <x v="19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s v="theater/spaces"/>
    <n v="60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s v="music/pop"/>
    <n v="16"/>
    <x v="7"/>
    <x v="22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s v="theater/plays"/>
    <n v="53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s v="theater/plays"/>
    <n v="263"/>
    <x v="6"/>
    <x v="11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s v="theater/plays"/>
    <n v="84"/>
    <x v="6"/>
    <x v="11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s v="technology/wearables"/>
    <n v="5"/>
    <x v="0"/>
    <x v="1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s v="theater/plays"/>
    <n v="373"/>
    <x v="6"/>
    <x v="11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s v="music/faith"/>
    <n v="17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s v="music/rock"/>
    <n v="22"/>
    <x v="7"/>
    <x v="15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s v="film &amp; video/drama"/>
    <n v="1"/>
    <x v="5"/>
    <x v="10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s v="theater/plays"/>
    <n v="65"/>
    <x v="6"/>
    <x v="11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s v="film &amp; video/drama"/>
    <n v="1"/>
    <x v="5"/>
    <x v="10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s v="theater/spaces"/>
    <n v="65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s v="theater/plays"/>
    <n v="16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s v="film &amp; video/science fiction"/>
    <n v="1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s v="theater/spaces"/>
    <n v="65"/>
    <x v="6"/>
    <x v="9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s v="music/jazz"/>
    <n v="6"/>
    <x v="7"/>
    <x v="33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s v="music/indie rock"/>
    <n v="37"/>
    <x v="7"/>
    <x v="12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11"/>
    <s v="CAD"/>
    <n v="1434670397"/>
    <n v="1429486397"/>
    <b v="0"/>
    <n v="7"/>
    <b v="1"/>
    <s v="film &amp; video/documentary"/>
    <n v="3"/>
    <x v="5"/>
    <x v="8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s v="theater/musical"/>
    <n v="53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6"/>
    <x v="11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s v="theater/musical"/>
    <n v="128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6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s v="music/rock"/>
    <n v="6"/>
    <x v="7"/>
    <x v="15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s v="food/small batch"/>
    <n v="32"/>
    <x v="4"/>
    <x v="7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s v="theater/spaces"/>
    <n v="64"/>
    <x v="6"/>
    <x v="9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s v="music/indie rock"/>
    <n v="25"/>
    <x v="7"/>
    <x v="12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s v="music/indie rock"/>
    <n v="36"/>
    <x v="7"/>
    <x v="12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s v="theater/plays"/>
    <n v="126"/>
    <x v="6"/>
    <x v="11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s v="theater/plays"/>
    <n v="158"/>
    <x v="6"/>
    <x v="11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s v="theater/plays"/>
    <n v="84"/>
    <x v="6"/>
    <x v="11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s v="theater/plays"/>
    <n v="251"/>
    <x v="6"/>
    <x v="11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s v="music/indie rock"/>
    <n v="36"/>
    <x v="7"/>
    <x v="12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s v="film &amp; video/animation"/>
    <n v="3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s v="theater/plays"/>
    <n v="78"/>
    <x v="6"/>
    <x v="11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s v="theater/plays"/>
    <n v="125"/>
    <x v="6"/>
    <x v="11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s v="theater/plays"/>
    <n v="166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s v="technology/web"/>
    <n v="4"/>
    <x v="0"/>
    <x v="2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s v="theater/plays"/>
    <n v="100"/>
    <x v="6"/>
    <x v="11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s v="theater/musical"/>
    <n v="248"/>
    <x v="6"/>
    <x v="19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s v="film &amp; video/television"/>
    <n v="0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s v="music/indie rock"/>
    <n v="22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s v="theater/plays"/>
    <n v="123"/>
    <x v="6"/>
    <x v="11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s v="theater/plays"/>
    <n v="350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0"/>
    <s v="SEK"/>
    <n v="1444027186"/>
    <n v="1441435186"/>
    <b v="0"/>
    <n v="4"/>
    <b v="0"/>
    <s v="food/food trucks"/>
    <n v="35"/>
    <x v="4"/>
    <x v="29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s v="theater/plays"/>
    <n v="61"/>
    <x v="6"/>
    <x v="11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s v="theater/plays"/>
    <n v="58"/>
    <x v="6"/>
    <x v="11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11"/>
    <s v="CAD"/>
    <n v="1416211140"/>
    <n v="1413016216"/>
    <b v="0"/>
    <n v="28"/>
    <b v="1"/>
    <s v="theater/plays"/>
    <n v="122"/>
    <x v="6"/>
    <x v="11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s v="games/mobile games"/>
    <n v="20"/>
    <x v="3"/>
    <x v="28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s v="food/food trucks"/>
    <n v="41"/>
    <x v="4"/>
    <x v="29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s v="theater/plays"/>
    <n v="111"/>
    <x v="6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s v="music/rock"/>
    <n v="15"/>
    <x v="7"/>
    <x v="15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s v="film &amp; video/documentary"/>
    <n v="2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s v="music/jazz"/>
    <n v="6"/>
    <x v="7"/>
    <x v="33"/>
  </r>
  <r>
    <n v="857"/>
    <s v="A Reason To Breathe - DEBUT ALBUM"/>
    <s v="Modern Post-Hardcore/Electro music (Hardstyle, EDM, Trap, Dubstep, Dembow, House)."/>
    <n v="20000"/>
    <n v="1200"/>
    <x v="0"/>
    <x v="5"/>
    <s v="EUR"/>
    <n v="1448463431"/>
    <n v="1444831031"/>
    <b v="0"/>
    <n v="24"/>
    <b v="1"/>
    <s v="music/metal"/>
    <n v="6"/>
    <x v="7"/>
    <x v="2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s v="theater/plays"/>
    <n v="12"/>
    <x v="6"/>
    <x v="11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s v="music/pop"/>
    <n v="15"/>
    <x v="7"/>
    <x v="22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s v="music/indie rock"/>
    <n v="22"/>
    <x v="7"/>
    <x v="12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s v="theater/plays"/>
    <n v="48"/>
    <x v="6"/>
    <x v="11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s v="theater/plays"/>
    <n v="80"/>
    <x v="6"/>
    <x v="11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s v="theater/plays"/>
    <n v="133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s v="theater/plays"/>
    <n v="48"/>
    <x v="6"/>
    <x v="11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s v="theater/plays"/>
    <n v="160"/>
    <x v="6"/>
    <x v="11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s v="music/indie rock"/>
    <n v="34"/>
    <x v="7"/>
    <x v="12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8"/>
    <s v="AUD"/>
    <n v="1422928800"/>
    <n v="1420235311"/>
    <b v="0"/>
    <n v="5"/>
    <b v="0"/>
    <s v="theater/spaces"/>
    <n v="59"/>
    <x v="6"/>
    <x v="9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11"/>
    <s v="CAD"/>
    <n v="1409072982"/>
    <n v="1407258582"/>
    <b v="0"/>
    <n v="15"/>
    <b v="1"/>
    <s v="theater/plays"/>
    <n v="119"/>
    <x v="6"/>
    <x v="11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s v="theater/spaces"/>
    <n v="59"/>
    <x v="6"/>
    <x v="9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s v="music/rock"/>
    <n v="15"/>
    <x v="7"/>
    <x v="15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s v="music/pop"/>
    <n v="16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s v="theater/plays"/>
    <n v="118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4"/>
    <x v="29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s v="theater/plays"/>
    <n v="78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s v="games/tabletop games"/>
    <n v="24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s v="technology/wearables"/>
    <n v="6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s v="theater/plays"/>
    <n v="385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s v="food/food trucks"/>
    <n v="8"/>
    <x v="4"/>
    <x v="29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s v="theater/plays"/>
    <n v="46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11"/>
    <s v="CAD"/>
    <n v="1468193532"/>
    <n v="1465601532"/>
    <b v="0"/>
    <n v="10"/>
    <b v="1"/>
    <s v="theater/musical"/>
    <n v="192"/>
    <x v="6"/>
    <x v="19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s v="photography/photobooks"/>
    <n v="18"/>
    <x v="2"/>
    <x v="3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s v="photography/photobooks"/>
    <n v="16"/>
    <x v="2"/>
    <x v="3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s v="music/indie rock"/>
    <n v="21"/>
    <x v="7"/>
    <x v="12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s v="theater/spaces"/>
    <n v="38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s v="theater/plays"/>
    <n v="46"/>
    <x v="6"/>
    <x v="11"/>
  </r>
  <r>
    <n v="3197"/>
    <s v="Mirror, mirror on the wall"/>
    <s v="This years most important stage project for young artists in our region. www.ungespor.no"/>
    <n v="1800"/>
    <n v="1145"/>
    <x v="2"/>
    <x v="2"/>
    <s v="NOK"/>
    <n v="1423050618"/>
    <n v="1420458618"/>
    <b v="0"/>
    <n v="4"/>
    <b v="0"/>
    <s v="theater/musical"/>
    <n v="64"/>
    <x v="6"/>
    <x v="19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s v="theater/plays"/>
    <n v="46"/>
    <x v="6"/>
    <x v="11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s v="theater/plays"/>
    <n v="114"/>
    <x v="6"/>
    <x v="11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s v="music/electronic music"/>
    <n v="23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s v="technology/wearables"/>
    <n v="11"/>
    <x v="0"/>
    <x v="1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s v="music/rock"/>
    <n v="14"/>
    <x v="7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s v="music/electronic music"/>
    <n v="23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6"/>
    <x v="11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s v="food/food trucks"/>
    <n v="30"/>
    <x v="4"/>
    <x v="29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s v="theater/plays"/>
    <n v="563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s v="theater/plays"/>
    <n v="113"/>
    <x v="6"/>
    <x v="11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s v="music/indie rock"/>
    <n v="22"/>
    <x v="7"/>
    <x v="12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s v="theater/plays"/>
    <n v="93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s v="theater/plays"/>
    <n v="140"/>
    <x v="6"/>
    <x v="11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s v="theater/plays"/>
    <n v="74"/>
    <x v="6"/>
    <x v="11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s v="theater/plays"/>
    <n v="86"/>
    <x v="6"/>
    <x v="11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s v="music/indie rock"/>
    <n v="22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s v="technology/wearables"/>
    <n v="4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s v="film &amp; video/shorts"/>
    <n v="1"/>
    <x v="5"/>
    <x v="27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s v="theater/plays"/>
    <n v="74"/>
    <x v="6"/>
    <x v="11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s v="theater/plays"/>
    <n v="220"/>
    <x v="6"/>
    <x v="11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s v="technology/web"/>
    <n v="28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s v="music/classical music"/>
    <n v="35"/>
    <x v="7"/>
    <x v="25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5"/>
    <s v="EUR"/>
    <n v="1443121765"/>
    <n v="1440529765"/>
    <b v="0"/>
    <n v="2"/>
    <b v="0"/>
    <s v="technology/makerspaces"/>
    <n v="37"/>
    <x v="0"/>
    <x v="24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s v="theater/musical"/>
    <n v="169"/>
    <x v="6"/>
    <x v="19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s v="theater/plays"/>
    <n v="219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s v="theater/spaces"/>
    <n v="50"/>
    <x v="6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s v="publishing/nonfiction"/>
    <n v="11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s v="theater/plays"/>
    <n v="73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6"/>
    <x v="11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s v="theater/plays"/>
    <n v="144"/>
    <x v="6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s v="music/rock"/>
    <n v="10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s v="theater/plays"/>
    <n v="94"/>
    <x v="6"/>
    <x v="11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s v="photography/photobooks"/>
    <n v="17"/>
    <x v="2"/>
    <x v="3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s v="music/pop"/>
    <n v="14"/>
    <x v="7"/>
    <x v="22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s v="theater/spaces"/>
    <n v="54"/>
    <x v="6"/>
    <x v="9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s v="theater/plays"/>
    <n v="94"/>
    <x v="6"/>
    <x v="11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s v="theater/plays"/>
    <n v="107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s v="theater/spaces"/>
    <n v="48"/>
    <x v="6"/>
    <x v="9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s v="games/tabletop games"/>
    <n v="24"/>
    <x v="3"/>
    <x v="5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s v="theater/plays"/>
    <n v="71"/>
    <x v="6"/>
    <x v="11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s v="music/classical music"/>
    <n v="36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s v="theater/spaces"/>
    <n v="53"/>
    <x v="6"/>
    <x v="9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s v="music/rock"/>
    <n v="4"/>
    <x v="7"/>
    <x v="15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s v="theater/plays"/>
    <n v="213"/>
    <x v="6"/>
    <x v="11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s v="theater/plays"/>
    <n v="206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6"/>
    <x v="11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s v="music/world music"/>
    <n v="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s v="theater/plays"/>
    <n v="212"/>
    <x v="6"/>
    <x v="11"/>
  </r>
  <r>
    <n v="2676"/>
    <s v="Toronto VR Co-Op"/>
    <s v="Our aim is to provide high-end equipment and space for Toronto coders, filmmakers, and artists to develop cutting-edge VR content."/>
    <n v="3000"/>
    <n v="1058"/>
    <x v="2"/>
    <x v="11"/>
    <s v="CAD"/>
    <n v="1463929174"/>
    <n v="1461337174"/>
    <b v="0"/>
    <n v="9"/>
    <b v="0"/>
    <s v="technology/makerspaces"/>
    <n v="35"/>
    <x v="0"/>
    <x v="24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s v="music/indie rock"/>
    <n v="31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s v="technology/wearables"/>
    <n v="4"/>
    <x v="0"/>
    <x v="1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s v="theater/plays"/>
    <n v="88"/>
    <x v="6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s v="music/rock"/>
    <n v="26"/>
    <x v="7"/>
    <x v="15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s v="music/rock"/>
    <n v="13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s v="music/faith"/>
    <n v="14"/>
    <x v="7"/>
    <x v="14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s v="music/rock"/>
    <n v="18"/>
    <x v="7"/>
    <x v="15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s v="publishing/children's books"/>
    <n v="37"/>
    <x v="1"/>
    <x v="39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s v="music/indie rock"/>
    <n v="18"/>
    <x v="7"/>
    <x v="12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s v="theater/plays"/>
    <n v="70"/>
    <x v="6"/>
    <x v="11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s v="theater/plays"/>
    <n v="130"/>
    <x v="6"/>
    <x v="11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s v="film &amp; video/documentary"/>
    <n v="2"/>
    <x v="5"/>
    <x v="8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s v="music/rock"/>
    <n v="4"/>
    <x v="7"/>
    <x v="15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s v="music/rock"/>
    <n v="5"/>
    <x v="7"/>
    <x v="15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s v="music/jazz"/>
    <n v="5"/>
    <x v="7"/>
    <x v="33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s v="theater/spaces"/>
    <n v="52"/>
    <x v="6"/>
    <x v="9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s v="music/indie rock"/>
    <n v="21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3"/>
    <s v="EUR"/>
    <n v="1489238940"/>
    <n v="1486406253"/>
    <b v="0"/>
    <n v="32"/>
    <b v="1"/>
    <s v="photography/photobooks"/>
    <n v="9"/>
    <x v="2"/>
    <x v="3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s v="theater/plays"/>
    <n v="69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s v="theater/plays"/>
    <n v="115"/>
    <x v="6"/>
    <x v="11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s v="music/indie rock"/>
    <n v="29"/>
    <x v="7"/>
    <x v="12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s v="music/rock"/>
    <n v="17"/>
    <x v="7"/>
    <x v="15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s v="theater/plays"/>
    <n v="121"/>
    <x v="6"/>
    <x v="11"/>
  </r>
  <r>
    <n v="1085"/>
    <s v="Sun Dryd Studios"/>
    <s v="The new kid on the block. Re-imagining old games and creating new ones. Ship, Lazer, Rock is first."/>
    <n v="15000"/>
    <n v="1026"/>
    <x v="2"/>
    <x v="11"/>
    <s v="CAD"/>
    <n v="1457967975"/>
    <n v="1455379575"/>
    <b v="0"/>
    <n v="9"/>
    <b v="0"/>
    <s v="games/video games"/>
    <n v="7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s v="music/pop"/>
    <n v="14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s v="technology/web"/>
    <n v="26"/>
    <x v="0"/>
    <x v="26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s v="music/rock"/>
    <n v="4"/>
    <x v="7"/>
    <x v="15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s v="theater/plays"/>
    <n v="103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s v="theater/musical"/>
    <n v="171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s v="music/electronic music"/>
    <n v="7"/>
    <x v="7"/>
    <x v="13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s v="food/food trucks"/>
    <n v="8"/>
    <x v="4"/>
    <x v="29"/>
  </r>
  <r>
    <n v="1590"/>
    <s v="An Italian Adventure"/>
    <s v="Discover Italy through photography."/>
    <n v="8000"/>
    <n v="1020"/>
    <x v="2"/>
    <x v="6"/>
    <s v="EUR"/>
    <n v="1443040464"/>
    <n v="1440448464"/>
    <b v="0"/>
    <n v="2"/>
    <b v="0"/>
    <s v="photography/places"/>
    <n v="13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s v="music/electronic music"/>
    <n v="20"/>
    <x v="7"/>
    <x v="13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s v="music/rock"/>
    <n v="13"/>
    <x v="7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s v="music/electronic music"/>
    <n v="20"/>
    <x v="7"/>
    <x v="13"/>
  </r>
  <r>
    <n v="1211"/>
    <s v="500 Views of Japan"/>
    <s v="From 2010 to 2015, I took over 15 000 photos in Japan. Here's 500 of them. Landscape, city view, people and so much more!"/>
    <n v="12000"/>
    <n v="1011"/>
    <x v="0"/>
    <x v="11"/>
    <s v="CAD"/>
    <n v="1465505261"/>
    <n v="1464209261"/>
    <b v="0"/>
    <n v="6"/>
    <b v="1"/>
    <s v="photography/photobooks"/>
    <n v="8"/>
    <x v="2"/>
    <x v="3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s v="theater/plays"/>
    <n v="101"/>
    <x v="6"/>
    <x v="11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s v="theater/plays"/>
    <n v="202"/>
    <x v="6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s v="music/rock"/>
    <n v="25"/>
    <x v="7"/>
    <x v="15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s v="theater/spaces"/>
    <n v="50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6"/>
    <x v="11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s v="games/mobile games"/>
    <n v="17"/>
    <x v="3"/>
    <x v="28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6"/>
    <s v="EUR"/>
    <n v="1462053540"/>
    <n v="1459355950"/>
    <b v="0"/>
    <n v="36"/>
    <b v="1"/>
    <s v="music/pop"/>
    <n v="13"/>
    <x v="7"/>
    <x v="22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s v="theater/spaces"/>
    <n v="50"/>
    <x v="6"/>
    <x v="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s v="publishing/children's books"/>
    <n v="37"/>
    <x v="1"/>
    <x v="39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s v="music/rock"/>
    <n v="17"/>
    <x v="7"/>
    <x v="15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s v="music/rock"/>
    <n v="13"/>
    <x v="7"/>
    <x v="15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s v="music/rock"/>
    <n v="17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s v="music/rock"/>
    <n v="24"/>
    <x v="7"/>
    <x v="15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s v="music/indie rock"/>
    <n v="29"/>
    <x v="7"/>
    <x v="12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s v="technology/makerspaces"/>
    <n v="33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"/>
    <x v="11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s v="theater/plays"/>
    <n v="182"/>
    <x v="6"/>
    <x v="11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s v="film &amp; video/documentary"/>
    <n v="2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s v="music/rock"/>
    <n v="17"/>
    <x v="7"/>
    <x v="15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s v="music/rock"/>
    <n v="20"/>
    <x v="7"/>
    <x v="15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s v="food/restaurants"/>
    <n v="30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s v="theater/plays"/>
    <n v="40"/>
    <x v="6"/>
    <x v="11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s v="theater/musical"/>
    <n v="40"/>
    <x v="6"/>
    <x v="19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s v="theater/spaces"/>
    <n v="50"/>
    <x v="6"/>
    <x v="9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s v="theater/plays"/>
    <n v="50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6"/>
    <x v="11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s v="theater/plays"/>
    <n v="182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s v="theater/plays"/>
    <n v="200"/>
    <x v="6"/>
    <x v="11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s v="photography/photobooks"/>
    <n v="17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s v="photography/photobooks"/>
    <n v="15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s v="technology/wearables"/>
    <n v="10"/>
    <x v="0"/>
    <x v="1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s v="technology/space exploration"/>
    <n v="33"/>
    <x v="0"/>
    <x v="4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s v="music/rock"/>
    <n v="16"/>
    <x v="7"/>
    <x v="15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s v="theater/musical"/>
    <n v="196"/>
    <x v="6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s v="food/food trucks"/>
    <n v="8"/>
    <x v="4"/>
    <x v="29"/>
  </r>
  <r>
    <n v="705"/>
    <s v="SomnoScope"/>
    <s v="The closest thing ever to the Holy Grail of wearables technology"/>
    <n v="25000"/>
    <n v="977"/>
    <x v="2"/>
    <x v="13"/>
    <s v="EUR"/>
    <n v="1484999278"/>
    <n v="1482407278"/>
    <b v="0"/>
    <n v="5"/>
    <b v="0"/>
    <s v="technology/wearables"/>
    <n v="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s v="theater/plays"/>
    <n v="4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s v="technology/space exploration"/>
    <n v="32"/>
    <x v="0"/>
    <x v="4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s v="theater/plays"/>
    <n v="8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6"/>
    <x v="11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s v="theater/plays"/>
    <n v="89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s v="food/restaurants"/>
    <n v="28"/>
    <x v="4"/>
    <x v="40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s v="technology/space exploration"/>
    <n v="31"/>
    <x v="0"/>
    <x v="4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s v="theater/musical"/>
    <n v="93"/>
    <x v="6"/>
    <x v="19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s v="theater/plays"/>
    <n v="37"/>
    <x v="6"/>
    <x v="11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s v="music/rock"/>
    <n v="23"/>
    <x v="7"/>
    <x v="15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s v="theater/plays"/>
    <n v="74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s v="music/rock"/>
    <n v="9"/>
    <x v="7"/>
    <x v="15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s v="music/rock"/>
    <n v="4"/>
    <x v="7"/>
    <x v="15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s v="food/food trucks"/>
    <n v="7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11"/>
    <s v="CAD"/>
    <n v="1401595140"/>
    <n v="1398980941"/>
    <b v="0"/>
    <n v="17"/>
    <b v="0"/>
    <s v="theater/spaces"/>
    <n v="46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3"/>
    <s v="EUR"/>
    <n v="1456094197"/>
    <n v="1453502197"/>
    <b v="0"/>
    <n v="12"/>
    <b v="0"/>
    <s v="technology/wearables"/>
    <n v="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s v="theater/plays"/>
    <n v="182"/>
    <x v="6"/>
    <x v="11"/>
  </r>
  <r>
    <n v="1786"/>
    <s v="Observations in 6x6"/>
    <s v="A photo book that shows a timeless trip from Portugal to Sri Lanka in a subjective point of view through an old Hasselblad objective."/>
    <n v="6500"/>
    <n v="905"/>
    <x v="2"/>
    <x v="13"/>
    <s v="EUR"/>
    <n v="1418649177"/>
    <n v="1416057177"/>
    <b v="1"/>
    <n v="29"/>
    <b v="0"/>
    <s v="photography/photobooks"/>
    <n v="14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s v="theater/plays"/>
    <n v="91"/>
    <x v="6"/>
    <x v="11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s v="technology/wearables"/>
    <n v="3"/>
    <x v="0"/>
    <x v="1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s v="music/rock"/>
    <n v="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s v="film &amp; video/shorts"/>
    <n v="0"/>
    <x v="5"/>
    <x v="27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s v="theater/plays"/>
    <n v="180"/>
    <x v="6"/>
    <x v="11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s v="games/tabletop games"/>
    <n v="18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s v="publishing/fiction"/>
    <n v="9"/>
    <x v="1"/>
    <x v="35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s v="photography/photobooks"/>
    <n v="14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s v="technology/wearables"/>
    <n v="3"/>
    <x v="0"/>
    <x v="1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s v="music/classical music"/>
    <n v="30"/>
    <x v="7"/>
    <x v="25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s v="theater/plays"/>
    <n v="59"/>
    <x v="6"/>
    <x v="11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s v="food/food trucks"/>
    <n v="7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s v="publishing/radio &amp; podcasts"/>
    <n v="9"/>
    <x v="1"/>
    <x v="2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s v="photography/photobooks"/>
    <n v="13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8"/>
    <s v="AUD"/>
    <n v="1418183325"/>
    <n v="1415591325"/>
    <b v="0"/>
    <n v="11"/>
    <b v="0"/>
    <s v="technology/space exploration"/>
    <n v="30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s v="technology/wearables"/>
    <n v="5"/>
    <x v="0"/>
    <x v="1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s v="theater/musical"/>
    <n v="147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s v="theater/plays"/>
    <n v="441"/>
    <x v="6"/>
    <x v="11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s v="theater/plays"/>
    <n v="88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11"/>
    <s v="CAD"/>
    <n v="1441119919"/>
    <n v="1437663919"/>
    <b v="0"/>
    <n v="29"/>
    <b v="0"/>
    <s v="technology/wearables"/>
    <n v="5"/>
    <x v="0"/>
    <x v="1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s v="technology/wearables"/>
    <n v="9"/>
    <x v="0"/>
    <x v="1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s v="music/rock"/>
    <n v="9"/>
    <x v="7"/>
    <x v="15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s v="theater/plays"/>
    <n v="97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s v="theater/plays"/>
    <n v="174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8"/>
    <s v="AUD"/>
    <n v="1465394340"/>
    <n v="1464677986"/>
    <b v="0"/>
    <n v="20"/>
    <b v="1"/>
    <s v="theater/plays"/>
    <n v="72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s v="photography/photobooks"/>
    <n v="14"/>
    <x v="2"/>
    <x v="3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s v="film &amp; video/animation"/>
    <n v="2"/>
    <x v="5"/>
    <x v="23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s v="technology/wearables"/>
    <n v="5"/>
    <x v="0"/>
    <x v="1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s v="music/electronic music"/>
    <n v="17"/>
    <x v="7"/>
    <x v="13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s v="photography/photobooks"/>
    <n v="13"/>
    <x v="2"/>
    <x v="3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s v="music/faith"/>
    <n v="12"/>
    <x v="7"/>
    <x v="14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s v="games/video games"/>
    <n v="17"/>
    <x v="3"/>
    <x v="18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s v="theater/plays"/>
    <n v="170"/>
    <x v="6"/>
    <x v="11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s v="technology/web"/>
    <n v="3"/>
    <x v="0"/>
    <x v="26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s v="games/video games"/>
    <n v="6"/>
    <x v="3"/>
    <x v="1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s v="music/faith"/>
    <n v="12"/>
    <x v="7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s v="music/indie rock"/>
    <n v="17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11"/>
    <s v="CAD"/>
    <n v="1449701284"/>
    <n v="1446241684"/>
    <b v="0"/>
    <n v="21"/>
    <b v="1"/>
    <s v="theater/plays"/>
    <n v="34"/>
    <x v="6"/>
    <x v="11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s v="theater/plays"/>
    <n v="168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s v="theater/plays"/>
    <n v="56"/>
    <x v="6"/>
    <x v="11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s v="technology/wearables"/>
    <n v="3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s v="publishing/children's books"/>
    <n v="29"/>
    <x v="1"/>
    <x v="39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s v="technology/space exploration"/>
    <n v="28"/>
    <x v="0"/>
    <x v="4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s v="theater/spaces"/>
    <n v="41"/>
    <x v="6"/>
    <x v="9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s v="theater/plays"/>
    <n v="150"/>
    <x v="6"/>
    <x v="11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s v="publishing/nonfiction"/>
    <n v="3"/>
    <x v="1"/>
    <x v="17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s v="film &amp; video/animation"/>
    <n v="2"/>
    <x v="5"/>
    <x v="23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s v="theater/musical"/>
    <n v="82"/>
    <x v="6"/>
    <x v="19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s v="music/indie rock"/>
    <n v="16"/>
    <x v="7"/>
    <x v="12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s v="music/rock"/>
    <n v="14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s v="publishing/nonfiction"/>
    <n v="3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s v="theater/plays"/>
    <n v="163"/>
    <x v="6"/>
    <x v="11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s v="games/tabletop games"/>
    <n v="16"/>
    <x v="3"/>
    <x v="5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s v="music/rock"/>
    <n v="14"/>
    <x v="7"/>
    <x v="15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s v="music/rock"/>
    <n v="20"/>
    <x v="7"/>
    <x v="15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s v="theater/plays"/>
    <n v="54"/>
    <x v="6"/>
    <x v="11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s v="publishing/translations"/>
    <n v="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s v="technology/hardware"/>
    <n v="16"/>
    <x v="0"/>
    <x v="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6"/>
    <s v="EUR"/>
    <n v="1481367600"/>
    <n v="1477839675"/>
    <b v="0"/>
    <n v="10"/>
    <b v="0"/>
    <s v="publishing/translations"/>
    <n v="8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s v="theater/plays"/>
    <n v="109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s v="food/small batch"/>
    <n v="23"/>
    <x v="4"/>
    <x v="7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s v="publishing/children's books"/>
    <n v="28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s v="film &amp; video/television"/>
    <n v="0"/>
    <x v="5"/>
    <x v="16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s v="film &amp; video/drama"/>
    <n v="1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s v="publishing/translations"/>
    <n v="8"/>
    <x v="1"/>
    <x v="31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s v="food/food trucks"/>
    <n v="27"/>
    <x v="4"/>
    <x v="29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s v="theater/plays"/>
    <n v="80"/>
    <x v="6"/>
    <x v="11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s v="theater/plays"/>
    <n v="16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s v="music/indie rock"/>
    <n v="23"/>
    <x v="7"/>
    <x v="12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s v="theater/spaces"/>
    <n v="40"/>
    <x v="6"/>
    <x v="9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11"/>
    <s v="CAD"/>
    <n v="1410761280"/>
    <n v="1408604363"/>
    <b v="0"/>
    <n v="9"/>
    <b v="1"/>
    <s v="theater/musical"/>
    <n v="32"/>
    <x v="6"/>
    <x v="19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s v="theater/spaces"/>
    <n v="40"/>
    <x v="6"/>
    <x v="9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s v="theater/plays"/>
    <n v="398"/>
    <x v="6"/>
    <x v="11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s v="theater/plays"/>
    <n v="79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s v="technology/web"/>
    <n v="20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s v="music/classical music"/>
    <n v="26"/>
    <x v="7"/>
    <x v="25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s v="theater/plays"/>
    <n v="63"/>
    <x v="6"/>
    <x v="11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s v="theater/plays"/>
    <n v="31"/>
    <x v="6"/>
    <x v="11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s v="theater/plays"/>
    <n v="78"/>
    <x v="6"/>
    <x v="11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11"/>
    <s v="CAD"/>
    <n v="1402938394"/>
    <n v="1400691994"/>
    <b v="0"/>
    <n v="8"/>
    <b v="1"/>
    <s v="theater/plays"/>
    <n v="78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s v="theater/plays"/>
    <n v="388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s v="theater/plays"/>
    <n v="77"/>
    <x v="6"/>
    <x v="11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s v="film &amp; video/animation"/>
    <n v="2"/>
    <x v="5"/>
    <x v="23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s v="publishing/nonfiction"/>
    <n v="8"/>
    <x v="1"/>
    <x v="17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s v="film &amp; video/shorts"/>
    <n v="0"/>
    <x v="5"/>
    <x v="27"/>
  </r>
  <r>
    <n v="1683"/>
    <s v="Manman doudou tÃ©moignage d'une mÃ¨re Album"/>
    <s v="Rendre tÃ©moignage de ce que Dieu fait chaque jour pour moi et venir en  aide  aux autres, c'est  mon but."/>
    <n v="7500"/>
    <n v="760"/>
    <x v="3"/>
    <x v="16"/>
    <s v="EUR"/>
    <n v="1491590738"/>
    <n v="1489517138"/>
    <b v="0"/>
    <n v="10"/>
    <b v="0"/>
    <s v="music/faith"/>
    <n v="10"/>
    <x v="7"/>
    <x v="14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s v="theater/plays"/>
    <n v="30"/>
    <x v="6"/>
    <x v="11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s v="theater/plays"/>
    <n v="69"/>
    <x v="6"/>
    <x v="11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s v="theater/plays"/>
    <n v="759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s v="music/rock"/>
    <n v="9"/>
    <x v="7"/>
    <x v="15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s v="music/electronic music"/>
    <n v="15"/>
    <x v="7"/>
    <x v="13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11"/>
    <s v="CAD"/>
    <n v="1472097540"/>
    <n v="1471188502"/>
    <b v="0"/>
    <n v="17"/>
    <b v="1"/>
    <s v="theater/plays"/>
    <n v="75"/>
    <x v="6"/>
    <x v="11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s v="music/indie rock"/>
    <n v="4"/>
    <x v="7"/>
    <x v="12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s v="music/indie rock"/>
    <n v="2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s v="theater/plays"/>
    <n v="30"/>
    <x v="6"/>
    <x v="11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s v="film &amp; video/drama"/>
    <n v="1"/>
    <x v="5"/>
    <x v="10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s v="theater/spaces"/>
    <n v="37"/>
    <x v="6"/>
    <x v="9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s v="theater/plays"/>
    <n v="574"/>
    <x v="6"/>
    <x v="11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s v="games/video games"/>
    <n v="5"/>
    <x v="3"/>
    <x v="18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s v="publishing/children's books"/>
    <n v="25"/>
    <x v="1"/>
    <x v="39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s v="music/jazz"/>
    <n v="4"/>
    <x v="7"/>
    <x v="33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s v="theater/plays"/>
    <n v="29"/>
    <x v="6"/>
    <x v="11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s v="theater/plays"/>
    <n v="1217"/>
    <x v="6"/>
    <x v="11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s v="music/rock"/>
    <n v="7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s v="technology/wearables"/>
    <n v="4"/>
    <x v="0"/>
    <x v="1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s v="music/classical music"/>
    <n v="24"/>
    <x v="7"/>
    <x v="25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s v="film &amp; video/drama"/>
    <n v="1"/>
    <x v="5"/>
    <x v="10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s v="theater/spaces"/>
    <n v="36"/>
    <x v="6"/>
    <x v="9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s v="theater/plays"/>
    <n v="48"/>
    <x v="6"/>
    <x v="11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s v="theater/plays"/>
    <n v="72"/>
    <x v="6"/>
    <x v="11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s v="technology/wearables"/>
    <n v="3"/>
    <x v="0"/>
    <x v="1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s v="theater/spaces"/>
    <n v="33"/>
    <x v="6"/>
    <x v="9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s v="theater/plays"/>
    <n v="143"/>
    <x v="6"/>
    <x v="11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s v="theater/plays"/>
    <n v="23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16"/>
    <s v="EUR"/>
    <n v="1446062040"/>
    <n v="1445109822"/>
    <b v="0"/>
    <n v="14"/>
    <b v="1"/>
    <s v="theater/plays"/>
    <n v="79"/>
    <x v="6"/>
    <x v="11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s v="theater/musical"/>
    <n v="102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s v="technology/wearables"/>
    <n v="4"/>
    <x v="0"/>
    <x v="1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s v="theater/plays"/>
    <n v="47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s v="theater/plays"/>
    <n v="64"/>
    <x v="6"/>
    <x v="11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s v="publishing/fiction"/>
    <n v="7"/>
    <x v="1"/>
    <x v="35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9"/>
    <s v="DKK"/>
    <n v="1437250456"/>
    <n v="1434658456"/>
    <b v="0"/>
    <n v="7"/>
    <b v="0"/>
    <s v="technology/wearables"/>
    <n v="3"/>
    <x v="0"/>
    <x v="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s v="music/rock"/>
    <n v="3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s v="theater/plays"/>
    <n v="66"/>
    <x v="6"/>
    <x v="11"/>
  </r>
  <r>
    <n v="631"/>
    <s v="Brevity: A Powerful Online Publishing Software! (Canceled)"/>
    <s v="A Powerful Multimedia-Rich Software that aims at making online publishing very simple."/>
    <n v="30000"/>
    <n v="690"/>
    <x v="1"/>
    <x v="11"/>
    <s v="CAD"/>
    <n v="1464460329"/>
    <n v="1461954729"/>
    <b v="0"/>
    <n v="9"/>
    <b v="0"/>
    <s v="technology/web"/>
    <n v="2"/>
    <x v="0"/>
    <x v="26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s v="film &amp; video/documentary"/>
    <n v="1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s v="technology/wearables"/>
    <n v="3"/>
    <x v="0"/>
    <x v="1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s v="music/indie rock"/>
    <n v="12"/>
    <x v="7"/>
    <x v="12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s v="music/indie rock"/>
    <n v="20"/>
    <x v="7"/>
    <x v="12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s v="music/rock"/>
    <n v="8"/>
    <x v="7"/>
    <x v="15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4"/>
    <s v="EUR"/>
    <n v="1463232936"/>
    <n v="1461072936"/>
    <b v="0"/>
    <n v="18"/>
    <b v="0"/>
    <s v="games/video games"/>
    <n v="5"/>
    <x v="3"/>
    <x v="18"/>
  </r>
  <r>
    <n v="1556"/>
    <s v="West Canada - A Coffee Table Book"/>
    <s v="To gather a collection of photographs for a coffee table book that displays the beauty of Canada's west."/>
    <n v="8600"/>
    <n v="677"/>
    <x v="2"/>
    <x v="11"/>
    <s v="CAD"/>
    <n v="1467603624"/>
    <n v="1465011624"/>
    <b v="0"/>
    <n v="12"/>
    <b v="0"/>
    <s v="photography/nature"/>
    <n v="8"/>
    <x v="2"/>
    <x v="38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s v="film &amp; video/animation"/>
    <n v="1"/>
    <x v="5"/>
    <x v="23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s v="photography/photobooks"/>
    <n v="5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s v="technology/web"/>
    <n v="17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s v="technology/wearables"/>
    <n v="3"/>
    <x v="0"/>
    <x v="1"/>
  </r>
  <r>
    <n v="2801"/>
    <s v="A Dream Play"/>
    <s v="Arise Theatre Company's production of August Strindberg's expressionist masterpiece 'A Dream Play'."/>
    <n v="2500"/>
    <n v="666"/>
    <x v="0"/>
    <x v="8"/>
    <s v="AUD"/>
    <n v="1412938800"/>
    <n v="1411019409"/>
    <b v="0"/>
    <n v="13"/>
    <b v="1"/>
    <s v="theater/plays"/>
    <n v="27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s v="theater/plays"/>
    <n v="44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s v="theater/plays"/>
    <n v="66"/>
    <x v="6"/>
    <x v="11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s v="theater/plays"/>
    <n v="60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s v="theater/plays"/>
    <n v="26"/>
    <x v="6"/>
    <x v="1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s v="photography/people"/>
    <n v="13"/>
    <x v="2"/>
    <x v="36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13"/>
    <s v="EUR"/>
    <n v="1424421253"/>
    <n v="1421829253"/>
    <b v="1"/>
    <n v="10"/>
    <b v="0"/>
    <s v="photography/photobooks"/>
    <n v="10"/>
    <x v="2"/>
    <x v="3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s v="theater/plays"/>
    <n v="130"/>
    <x v="6"/>
    <x v="11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s v="publishing/art books"/>
    <n v="8"/>
    <x v="1"/>
    <x v="3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s v="music/faith"/>
    <n v="9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s v="theater/plays"/>
    <n v="26"/>
    <x v="6"/>
    <x v="11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s v="theater/plays"/>
    <n v="43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s v="theater/plays"/>
    <n v="54"/>
    <x v="6"/>
    <x v="11"/>
  </r>
  <r>
    <n v="3865"/>
    <s v="Fellatia's-Fantastic-Fun-Time-Show"/>
    <s v="Sissy Entertainment delivers a delicious cabaret that blends comedic monologue, song, and traditional sketch comedy."/>
    <n v="500"/>
    <n v="650"/>
    <x v="2"/>
    <x v="11"/>
    <s v="CAD"/>
    <n v="1409376600"/>
    <n v="1405957098"/>
    <b v="0"/>
    <n v="14"/>
    <b v="0"/>
    <s v="theater/plays"/>
    <n v="130"/>
    <x v="6"/>
    <x v="11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s v="theater/spaces"/>
    <n v="32"/>
    <x v="6"/>
    <x v="9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s v="theater/plays"/>
    <n v="32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s v="music/jazz"/>
    <n v="3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s v="music/electronic music"/>
    <n v="4"/>
    <x v="7"/>
    <x v="13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s v="theater/plays"/>
    <n v="160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s v="theater/plays"/>
    <n v="214"/>
    <x v="6"/>
    <x v="11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8"/>
    <s v="AUD"/>
    <n v="1477550434"/>
    <n v="1474958434"/>
    <b v="0"/>
    <n v="14"/>
    <b v="0"/>
    <s v="theater/plays"/>
    <n v="3205"/>
    <x v="6"/>
    <x v="11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s v="film &amp; video/drama"/>
    <n v="1"/>
    <x v="5"/>
    <x v="10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s v="film &amp; video/animation"/>
    <n v="2"/>
    <x v="5"/>
    <x v="2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s v="music/jazz"/>
    <n v="3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s v="music/indie rock"/>
    <n v="18"/>
    <x v="7"/>
    <x v="12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s v="theater/plays"/>
    <n v="32"/>
    <x v="6"/>
    <x v="11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s v="technology/gadgets"/>
    <n v="12"/>
    <x v="0"/>
    <x v="6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s v="film &amp; video/shorts"/>
    <n v="0"/>
    <x v="5"/>
    <x v="27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s v="technology/wearables"/>
    <n v="3"/>
    <x v="0"/>
    <x v="1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s v="theater/spaces"/>
    <n v="32"/>
    <x v="6"/>
    <x v="9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s v="music/faith"/>
    <n v="8"/>
    <x v="7"/>
    <x v="14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s v="music/rock"/>
    <n v="13"/>
    <x v="7"/>
    <x v="15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s v="theater/plays"/>
    <n v="63"/>
    <x v="6"/>
    <x v="1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s v="film &amp; video/shorts"/>
    <n v="0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s v="theater/plays"/>
    <n v="57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s v="theater/plays"/>
    <n v="63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s v="film &amp; video/television"/>
    <n v="0"/>
    <x v="5"/>
    <x v="16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s v="technology/hardware"/>
    <n v="13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x v="2"/>
    <x v="3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s v="theater/plays"/>
    <n v="25"/>
    <x v="6"/>
    <x v="11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s v="theater/plays"/>
    <n v="25"/>
    <x v="6"/>
    <x v="11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s v="technology/wearables"/>
    <n v="4"/>
    <x v="0"/>
    <x v="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s v="music/rock"/>
    <n v="6"/>
    <x v="7"/>
    <x v="15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s v="music/indie rock"/>
    <n v="12"/>
    <x v="7"/>
    <x v="12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s v="theater/plays"/>
    <n v="83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s v="theater/plays"/>
    <n v="177"/>
    <x v="6"/>
    <x v="11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s v="theater/plays"/>
    <n v="52"/>
    <x v="6"/>
    <x v="11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s v="technology/hardware"/>
    <n v="12"/>
    <x v="0"/>
    <x v="0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s v="theater/plays"/>
    <n v="24"/>
    <x v="6"/>
    <x v="11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s v="theater/plays"/>
    <n v="6"/>
    <x v="6"/>
    <x v="11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s v="music/indie rock"/>
    <n v="12"/>
    <x v="7"/>
    <x v="12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s v="theater/spaces"/>
    <n v="31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s v="theater/plays"/>
    <n v="51"/>
    <x v="6"/>
    <x v="11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s v="games/video games"/>
    <n v="12"/>
    <x v="3"/>
    <x v="18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s v="music/indie rock"/>
    <n v="17"/>
    <x v="7"/>
    <x v="12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s v="theater/plays"/>
    <n v="76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s v="theater/plays"/>
    <n v="6"/>
    <x v="6"/>
    <x v="11"/>
  </r>
  <r>
    <n v="2815"/>
    <s v="Widow's Wedding Dress"/>
    <s v="Set in 1950s Northern Ireland, this play tells the story of two sisters in a community of Travellers, or Irish Gypsies."/>
    <n v="2500"/>
    <n v="605"/>
    <x v="0"/>
    <x v="11"/>
    <s v="CAD"/>
    <n v="1470595109"/>
    <n v="1468003109"/>
    <b v="0"/>
    <n v="14"/>
    <b v="1"/>
    <s v="theater/plays"/>
    <n v="24"/>
    <x v="6"/>
    <x v="11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s v="theater/spaces"/>
    <n v="28"/>
    <x v="6"/>
    <x v="9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s v="film &amp; video/documentary"/>
    <n v="1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4"/>
    <s v="EUR"/>
    <n v="1451494210"/>
    <n v="1449075010"/>
    <b v="0"/>
    <n v="12"/>
    <b v="0"/>
    <s v="games/video games"/>
    <n v="12"/>
    <x v="3"/>
    <x v="18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s v="film &amp; video/television"/>
    <n v="0"/>
    <x v="5"/>
    <x v="16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s v="film &amp; video/shorts"/>
    <n v="0"/>
    <x v="5"/>
    <x v="27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s v="film &amp; video/documentary"/>
    <n v="1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9"/>
    <s v="DKK"/>
    <n v="1461765300"/>
    <n v="1459198499"/>
    <b v="0"/>
    <n v="8"/>
    <b v="0"/>
    <s v="publishing/translations"/>
    <n v="6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s v="games/tabletop games"/>
    <n v="1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s v="publishing/nonfiction"/>
    <n v="2"/>
    <x v="1"/>
    <x v="17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s v="theater/plays"/>
    <n v="59"/>
    <x v="6"/>
    <x v="11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s v="theater/plays"/>
    <n v="42"/>
    <x v="6"/>
    <x v="11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s v="photography/photobooks"/>
    <n v="10"/>
    <x v="2"/>
    <x v="3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s v="technology/web"/>
    <n v="2"/>
    <x v="0"/>
    <x v="26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s v="technology/wearables"/>
    <n v="2"/>
    <x v="0"/>
    <x v="1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s v="theater/spaces"/>
    <n v="29"/>
    <x v="6"/>
    <x v="9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s v="theater/musical"/>
    <n v="32"/>
    <x v="6"/>
    <x v="19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s v="music/rock"/>
    <n v="6"/>
    <x v="7"/>
    <x v="15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s v="games/mobile games"/>
    <n v="4"/>
    <x v="3"/>
    <x v="28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s v="food/food trucks"/>
    <n v="5"/>
    <x v="4"/>
    <x v="29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s v="theater/plays"/>
    <n v="58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s v="theater/plays"/>
    <n v="461"/>
    <x v="6"/>
    <x v="11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s v="film &amp; video/animation"/>
    <n v="1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s v="publishing/children's books"/>
    <n v="22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s v="theater/plays"/>
    <n v="38"/>
    <x v="6"/>
    <x v="11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s v="theater/plays"/>
    <n v="76"/>
    <x v="6"/>
    <x v="11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s v="theater/plays"/>
    <n v="109"/>
    <x v="6"/>
    <x v="11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s v="theater/plays"/>
    <n v="23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s v="theater/musical"/>
    <n v="81"/>
    <x v="6"/>
    <x v="19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16"/>
    <s v="EUR"/>
    <n v="1453376495"/>
    <n v="1450784495"/>
    <b v="0"/>
    <n v="29"/>
    <b v="1"/>
    <s v="film &amp; video/shorts"/>
    <n v="0"/>
    <x v="5"/>
    <x v="2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s v="music/pop"/>
    <n v="7"/>
    <x v="7"/>
    <x v="22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s v="theater/plays"/>
    <n v="224"/>
    <x v="6"/>
    <x v="11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s v="film &amp; video/drama"/>
    <n v="1"/>
    <x v="5"/>
    <x v="10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s v="music/faith"/>
    <n v="8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s v="games/video games"/>
    <n v="11"/>
    <x v="3"/>
    <x v="18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s v="music/indie rock"/>
    <n v="10"/>
    <x v="7"/>
    <x v="12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s v="theater/plays"/>
    <n v="37"/>
    <x v="6"/>
    <x v="11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s v="music/rock"/>
    <n v="13"/>
    <x v="7"/>
    <x v="15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s v="technology/wearables"/>
    <n v="2"/>
    <x v="0"/>
    <x v="1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s v="photography/photobooks"/>
    <n v="9"/>
    <x v="2"/>
    <x v="3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s v="music/rock"/>
    <n v="6"/>
    <x v="7"/>
    <x v="15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s v="music/rock"/>
    <n v="7"/>
    <x v="7"/>
    <x v="15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s v="publishing/children's books"/>
    <n v="20"/>
    <x v="1"/>
    <x v="39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s v="theater/plays"/>
    <n v="22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s v="theater/plays"/>
    <n v="55"/>
    <x v="6"/>
    <x v="11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s v="theater/plays"/>
    <n v="110"/>
    <x v="6"/>
    <x v="11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s v="food/small batch"/>
    <n v="16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s v="music/rock"/>
    <n v="2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4"/>
    <s v="EUR"/>
    <n v="1477422000"/>
    <n v="1472282956"/>
    <b v="0"/>
    <n v="28"/>
    <b v="1"/>
    <s v="music/metal"/>
    <n v="3"/>
    <x v="7"/>
    <x v="20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s v="theater/plays"/>
    <n v="27"/>
    <x v="6"/>
    <x v="11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s v="theater/plays"/>
    <n v="108"/>
    <x v="6"/>
    <x v="11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s v="theater/plays"/>
    <n v="180"/>
    <x v="6"/>
    <x v="11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s v="theater/plays"/>
    <n v="27"/>
    <x v="6"/>
    <x v="11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s v="theater/plays"/>
    <n v="36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s v="theater/plays"/>
    <n v="36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6"/>
    <x v="11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s v="food/food trucks"/>
    <n v="4"/>
    <x v="4"/>
    <x v="29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s v="food/food trucks"/>
    <n v="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s v="theater/plays"/>
    <n v="53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s v="theater/plays"/>
    <n v="53"/>
    <x v="6"/>
    <x v="11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s v="theater/plays"/>
    <n v="132"/>
    <x v="6"/>
    <x v="11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s v="film &amp; video/television"/>
    <n v="0"/>
    <x v="5"/>
    <x v="1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s v="theater/plays"/>
    <n v="35"/>
    <x v="6"/>
    <x v="11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s v="theater/musical"/>
    <n v="75"/>
    <x v="6"/>
    <x v="19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s v="theater/spaces"/>
    <n v="26"/>
    <x v="6"/>
    <x v="9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s v="music/rock"/>
    <n v="3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s v="music/jazz"/>
    <n v="3"/>
    <x v="7"/>
    <x v="33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s v="music/rock"/>
    <n v="9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s v="theater/plays"/>
    <n v="52"/>
    <x v="6"/>
    <x v="11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s v="theater/plays"/>
    <n v="104"/>
    <x v="6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s v="music/rock"/>
    <n v="6"/>
    <x v="7"/>
    <x v="15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s v="music/indie rock"/>
    <n v="15"/>
    <x v="7"/>
    <x v="12"/>
  </r>
  <r>
    <n v="1816"/>
    <s v="Moments of Passion"/>
    <s v="A unique Photographic Book Project about the Passionate Moments and Strong Emotions that lie within Karate"/>
    <n v="6000"/>
    <n v="509"/>
    <x v="2"/>
    <x v="19"/>
    <s v="CHF"/>
    <n v="1469473200"/>
    <n v="1467061303"/>
    <b v="0"/>
    <n v="6"/>
    <b v="0"/>
    <s v="photography/photobooks"/>
    <n v="8"/>
    <x v="2"/>
    <x v="3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s v="photography/people"/>
    <n v="10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s v="publishing/art books"/>
    <n v="6"/>
    <x v="1"/>
    <x v="32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s v="theater/plays"/>
    <n v="48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6"/>
    <x v="11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s v="theater/plays"/>
    <n v="50"/>
    <x v="6"/>
    <x v="11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s v="theater/plays"/>
    <n v="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13"/>
    <s v="EUR"/>
    <n v="1483138800"/>
    <n v="1480610046"/>
    <b v="0"/>
    <n v="3"/>
    <b v="0"/>
    <s v="technology/wearables"/>
    <n v="5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s v="film &amp; video/shorts"/>
    <n v="0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6"/>
    <x v="1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s v="film &amp; video/shorts"/>
    <n v="0"/>
    <x v="5"/>
    <x v="27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s v="film &amp; video/science fiction"/>
    <n v="0"/>
    <x v="5"/>
    <x v="21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s v="music/rock"/>
    <n v="8"/>
    <x v="7"/>
    <x v="15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s v="theater/plays"/>
    <n v="20"/>
    <x v="6"/>
    <x v="11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s v="theater/musical"/>
    <n v="20"/>
    <x v="6"/>
    <x v="19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s v="theater/spaces"/>
    <n v="25"/>
    <x v="6"/>
    <x v="9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s v="theater/plays"/>
    <n v="38"/>
    <x v="6"/>
    <x v="11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s v="theater/plays"/>
    <n v="50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s v="theater/plays"/>
    <n v="50"/>
    <x v="6"/>
    <x v="11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s v="theater/plays"/>
    <n v="50"/>
    <x v="6"/>
    <x v="11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s v="theater/musical"/>
    <n v="74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s v="theater/musical"/>
    <n v="83"/>
    <x v="6"/>
    <x v="19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s v="theater/plays"/>
    <n v="166"/>
    <x v="6"/>
    <x v="11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s v="technology/space exploration"/>
    <n v="16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s v="theater/plays"/>
    <n v="245"/>
    <x v="6"/>
    <x v="11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s v="theater/plays"/>
    <n v="163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s v="music/faith"/>
    <n v="6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s v="technology/wearables"/>
    <n v="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s v="theater/plays"/>
    <n v="19"/>
    <x v="6"/>
    <x v="11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s v="theater/plays"/>
    <n v="40"/>
    <x v="6"/>
    <x v="11"/>
  </r>
  <r>
    <n v="704"/>
    <s v="ZNITCH- The Evolution in Helmet Safety"/>
    <s v="Turn you helmet into the safest helmet and don't worry about a thing,you will always have the right fit!!"/>
    <n v="25000"/>
    <n v="481"/>
    <x v="2"/>
    <x v="11"/>
    <s v="CAD"/>
    <n v="1487565468"/>
    <n v="1482381468"/>
    <b v="0"/>
    <n v="4"/>
    <b v="0"/>
    <s v="technology/wearables"/>
    <n v="2"/>
    <x v="0"/>
    <x v="1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s v="theater/musical"/>
    <n v="48"/>
    <x v="6"/>
    <x v="19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s v="film &amp; video/animation"/>
    <n v="1"/>
    <x v="5"/>
    <x v="23"/>
  </r>
  <r>
    <n v="948"/>
    <s v="Led Shirt - WiFi Controlled"/>
    <s v="T-Shirt with Led panel controlled by Android app over WiFi. _x000a_Multiple shirts, games, text, video effects support,"/>
    <n v="19000"/>
    <n v="480"/>
    <x v="2"/>
    <x v="13"/>
    <s v="EUR"/>
    <n v="1457812364"/>
    <n v="1455220364"/>
    <b v="0"/>
    <n v="8"/>
    <b v="0"/>
    <s v="technology/wearables"/>
    <n v="3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3"/>
    <x v="1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s v="theater/spaces"/>
    <n v="24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s v="theater/plays"/>
    <n v="47"/>
    <x v="6"/>
    <x v="11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s v="technology/wearables"/>
    <n v="3"/>
    <x v="0"/>
    <x v="1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s v="theater/plays"/>
    <n v="19"/>
    <x v="6"/>
    <x v="11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s v="music/rock"/>
    <n v="9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s v="technology/web"/>
    <n v="12"/>
    <x v="0"/>
    <x v="26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s v="film &amp; video/shorts"/>
    <n v="0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s v="film &amp; video/shorts"/>
    <n v="0"/>
    <x v="5"/>
    <x v="27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s v="food/food trucks"/>
    <n v="12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s v="food/food trucks"/>
    <n v="1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s v="theater/plays"/>
    <n v="46"/>
    <x v="6"/>
    <x v="11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s v="theater/plays"/>
    <n v="209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s v="theater/musical"/>
    <n v="83"/>
    <x v="6"/>
    <x v="19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s v="theater/plays"/>
    <n v="91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s v="theater/plays"/>
    <n v="151"/>
    <x v="6"/>
    <x v="11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s v="theater/musical"/>
    <n v="90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s v="theater/spaces"/>
    <n v="23"/>
    <x v="6"/>
    <x v="9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s v="theater/plays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s v="theater/plays"/>
    <n v="129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s v="publishing/translations"/>
    <n v="4"/>
    <x v="1"/>
    <x v="31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s v="publishing/fiction"/>
    <n v="4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s v="theater/plays"/>
    <n v="18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15"/>
    <s v="NZD"/>
    <n v="1420750683"/>
    <n v="1418158683"/>
    <b v="0"/>
    <n v="10"/>
    <b v="0"/>
    <s v="theater/plays"/>
    <n v="88"/>
    <x v="6"/>
    <x v="11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s v="theater/plays"/>
    <n v="17"/>
    <x v="6"/>
    <x v="11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s v="film &amp; video/drama"/>
    <n v="0"/>
    <x v="5"/>
    <x v="10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s v="music/rock"/>
    <n v="2"/>
    <x v="7"/>
    <x v="15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15"/>
    <s v="NZD"/>
    <n v="1424568107"/>
    <n v="1421976107"/>
    <b v="0"/>
    <n v="3"/>
    <b v="0"/>
    <s v="technology/web"/>
    <n v="11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s v="technology/gadgets"/>
    <n v="8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s v="film &amp; video/animation"/>
    <n v="1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s v="food/small batch"/>
    <n v="12"/>
    <x v="4"/>
    <x v="7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s v="theater/spaces"/>
    <n v="22"/>
    <x v="6"/>
    <x v="9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s v="theater/plays"/>
    <n v="54"/>
    <x v="6"/>
    <x v="11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s v="theater/plays"/>
    <n v="83"/>
    <x v="6"/>
    <x v="11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s v="theater/plays"/>
    <n v="287"/>
    <x v="6"/>
    <x v="11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s v="theater/plays"/>
    <n v="57"/>
    <x v="6"/>
    <x v="11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s v="technology/web"/>
    <n v="1"/>
    <x v="0"/>
    <x v="26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s v="theater/musical"/>
    <n v="71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s v="film &amp; video/shorts"/>
    <n v="0"/>
    <x v="5"/>
    <x v="2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s v="games/video games"/>
    <n v="3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s v="games/mobile games"/>
    <n v="3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s v="music/electronic music"/>
    <n v="9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s v="theater/plays"/>
    <n v="106"/>
    <x v="6"/>
    <x v="11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s v="music/electronic music"/>
    <n v="8"/>
    <x v="7"/>
    <x v="13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s v="theater/plays"/>
    <n v="56"/>
    <x v="6"/>
    <x v="11"/>
  </r>
  <r>
    <n v="1427"/>
    <s v="WHAT CAN I DO?..."/>
    <s v="The book with advices that can save many lives._x000a_You will find here many case studies, extreme situations and solutions."/>
    <n v="10000"/>
    <n v="419"/>
    <x v="2"/>
    <x v="4"/>
    <s v="EUR"/>
    <n v="1474230385"/>
    <n v="1471638385"/>
    <b v="0"/>
    <n v="4"/>
    <b v="0"/>
    <s v="publishing/translations"/>
    <n v="4"/>
    <x v="1"/>
    <x v="31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s v="theater/plays"/>
    <n v="17"/>
    <x v="6"/>
    <x v="11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s v="music/indie rock"/>
    <n v="10"/>
    <x v="7"/>
    <x v="12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s v="film &amp; video/animation"/>
    <n v="1"/>
    <x v="5"/>
    <x v="23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s v="theater/plays"/>
    <n v="165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s v="technology/wearables"/>
    <n v="2"/>
    <x v="0"/>
    <x v="1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s v="film &amp; video/television"/>
    <n v="0"/>
    <x v="5"/>
    <x v="16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11"/>
    <s v="CAD"/>
    <n v="1406994583"/>
    <n v="1401810583"/>
    <b v="0"/>
    <n v="1"/>
    <b v="0"/>
    <s v="games/video games"/>
    <n v="3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s v="theater/plays"/>
    <n v="103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s v="theater/plays"/>
    <n v="51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s v="technology/wearables"/>
    <n v="4"/>
    <x v="0"/>
    <x v="1"/>
  </r>
  <r>
    <n v="2150"/>
    <s v="The Unknown Door"/>
    <s v="A pixel styled open world detective game."/>
    <n v="5000"/>
    <n v="405"/>
    <x v="2"/>
    <x v="2"/>
    <s v="NOK"/>
    <n v="1468392599"/>
    <n v="1465800599"/>
    <b v="0"/>
    <n v="4"/>
    <b v="0"/>
    <s v="games/video games"/>
    <n v="8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s v="film &amp; video/science fiction"/>
    <n v="0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5"/>
    <s v="EUR"/>
    <n v="1484065881"/>
    <n v="1481473881"/>
    <b v="0"/>
    <n v="31"/>
    <b v="0"/>
    <s v="technology/wearables"/>
    <n v="2"/>
    <x v="0"/>
    <x v="1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s v="publishing/translations"/>
    <n v="4"/>
    <x v="1"/>
    <x v="31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s v="theater/musical"/>
    <n v="67"/>
    <x v="6"/>
    <x v="19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s v="film &amp; video/drama"/>
    <n v="0"/>
    <x v="5"/>
    <x v="10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s v="film &amp; video/drama"/>
    <n v="0"/>
    <x v="5"/>
    <x v="10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s v="music/indie rock"/>
    <n v="11"/>
    <x v="7"/>
    <x v="12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s v="film &amp; video/animation"/>
    <n v="1"/>
    <x v="5"/>
    <x v="23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s v="publishing/fiction"/>
    <n v="2"/>
    <x v="1"/>
    <x v="35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s v="theater/plays"/>
    <n v="40"/>
    <x v="6"/>
    <x v="11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s v="theater/plays"/>
    <n v="160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s v="theater/plays"/>
    <n v="800"/>
    <x v="6"/>
    <x v="11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s v="theater/plays"/>
    <n v="79"/>
    <x v="6"/>
    <x v="11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s v="film &amp; video/animation"/>
    <n v="1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s v="music/classical music"/>
    <n v="13"/>
    <x v="7"/>
    <x v="25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s v="theater/plays"/>
    <n v="3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8"/>
    <s v="AUD"/>
    <n v="1430316426"/>
    <n v="1427724426"/>
    <b v="0"/>
    <n v="6"/>
    <b v="0"/>
    <s v="theater/plays"/>
    <n v="193"/>
    <x v="6"/>
    <x v="11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11"/>
    <s v="CAD"/>
    <n v="1404926665"/>
    <n v="1402334665"/>
    <b v="0"/>
    <n v="12"/>
    <b v="0"/>
    <s v="photography/people"/>
    <n v="8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s v="theater/plays"/>
    <n v="51"/>
    <x v="6"/>
    <x v="11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s v="film &amp; video/drama"/>
    <n v="0"/>
    <x v="5"/>
    <x v="10"/>
  </r>
  <r>
    <n v="1809"/>
    <s v="Hamilton: A Different Perspective"/>
    <s v="A stunning photo book highlighting the visual diversity of the City of Hamilton and showcasing it in a new light."/>
    <n v="6000"/>
    <n v="380"/>
    <x v="2"/>
    <x v="11"/>
    <s v="CAD"/>
    <n v="1425246439"/>
    <n v="1422222439"/>
    <b v="1"/>
    <n v="9"/>
    <b v="0"/>
    <s v="photography/photobooks"/>
    <n v="6"/>
    <x v="2"/>
    <x v="3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s v="publishing/children's books"/>
    <n v="14"/>
    <x v="1"/>
    <x v="39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s v="technology/wearables"/>
    <n v="2"/>
    <x v="0"/>
    <x v="1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s v="film &amp; video/documentary"/>
    <n v="1"/>
    <x v="5"/>
    <x v="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s v="theater/spaces"/>
    <n v="19"/>
    <x v="6"/>
    <x v="9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s v="music/jazz"/>
    <n v="2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s v="publishing/nonfiction"/>
    <n v="4"/>
    <x v="1"/>
    <x v="17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s v="theater/plays"/>
    <n v="19"/>
    <x v="6"/>
    <x v="11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s v="theater/plays"/>
    <n v="38"/>
    <x v="6"/>
    <x v="11"/>
  </r>
  <r>
    <n v="3011"/>
    <s v="Katharsis Teatro en Navidad"/>
    <s v="Necesitamos tu ayuda para poder llevar la magia del teatro universitario al Teatro Lagrada de Madrid el 23 de diciembre :)"/>
    <n v="2000"/>
    <n v="371"/>
    <x v="0"/>
    <x v="5"/>
    <s v="EUR"/>
    <n v="1450911540"/>
    <n v="1448536516"/>
    <b v="0"/>
    <n v="25"/>
    <b v="1"/>
    <s v="theater/spaces"/>
    <n v="19"/>
    <x v="6"/>
    <x v="9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s v="theater/plays"/>
    <n v="37"/>
    <x v="6"/>
    <x v="11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s v="photography/places"/>
    <n v="5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s v="theater/plays"/>
    <n v="48"/>
    <x v="6"/>
    <x v="11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s v="games/mobile games"/>
    <n v="6"/>
    <x v="3"/>
    <x v="28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s v="film &amp; video/drama"/>
    <n v="0"/>
    <x v="5"/>
    <x v="10"/>
  </r>
  <r>
    <n v="1488"/>
    <s v="Nanolution"/>
    <s v="A blockbuster sci-fi adventure. What would you do if one day your life changed to beyond the imaginable?"/>
    <n v="10000"/>
    <n v="360"/>
    <x v="2"/>
    <x v="8"/>
    <s v="AUD"/>
    <n v="1388928660"/>
    <n v="1386336660"/>
    <b v="0"/>
    <n v="6"/>
    <b v="0"/>
    <s v="publishing/fiction"/>
    <n v="4"/>
    <x v="1"/>
    <x v="35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s v="music/faith"/>
    <n v="5"/>
    <x v="7"/>
    <x v="14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s v="film &amp; video/science fiction"/>
    <n v="0"/>
    <x v="5"/>
    <x v="2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s v="technology/space exploration"/>
    <n v="12"/>
    <x v="0"/>
    <x v="4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s v="theater/plays"/>
    <n v="51"/>
    <x v="6"/>
    <x v="11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s v="theater/plays"/>
    <n v="44"/>
    <x v="6"/>
    <x v="11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s v="technology/space exploration"/>
    <n v="12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s v="publishing/fiction"/>
    <n v="1"/>
    <x v="1"/>
    <x v="35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s v="theater/musical"/>
    <n v="59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8"/>
    <s v="AUD"/>
    <n v="1463239108"/>
    <n v="1460647108"/>
    <b v="0"/>
    <n v="3"/>
    <b v="0"/>
    <s v="technology/web"/>
    <n v="1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"/>
    <x v="32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s v="theater/plays"/>
    <n v="29"/>
    <x v="6"/>
    <x v="11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s v="theater/plays"/>
    <n v="350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s v="technology/web"/>
    <n v="1"/>
    <x v="0"/>
    <x v="26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s v="film &amp; video/drama"/>
    <n v="0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s v="music/jazz"/>
    <n v="2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s v="technology/web"/>
    <n v="1"/>
    <x v="0"/>
    <x v="2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s v="theater/plays"/>
    <n v="34"/>
    <x v="6"/>
    <x v="11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s v="film &amp; video/science fiction"/>
    <n v="0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s v="film &amp; video/animation"/>
    <n v="1"/>
    <x v="5"/>
    <x v="2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s v="photography/photobooks"/>
    <n v="5"/>
    <x v="2"/>
    <x v="3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s v="food/food trucks"/>
    <n v="9"/>
    <x v="4"/>
    <x v="29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s v="theater/spaces"/>
    <n v="17"/>
    <x v="6"/>
    <x v="9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s v="theater/spaces"/>
    <n v="17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s v="music/jazz"/>
    <n v="2"/>
    <x v="7"/>
    <x v="3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s v="music/jazz"/>
    <n v="2"/>
    <x v="7"/>
    <x v="33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s v="technology/web"/>
    <n v="8"/>
    <x v="0"/>
    <x v="26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s v="film &amp; video/drama"/>
    <n v="0"/>
    <x v="5"/>
    <x v="10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s v="film &amp; video/drama"/>
    <n v="0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s v="music/jazz"/>
    <n v="2"/>
    <x v="7"/>
    <x v="33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s v="food/food trucks"/>
    <n v="2"/>
    <x v="4"/>
    <x v="29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s v="publishing/translations"/>
    <n v="3"/>
    <x v="1"/>
    <x v="31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s v="theater/plays"/>
    <n v="64"/>
    <x v="6"/>
    <x v="11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s v="theater/plays"/>
    <n v="91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s v="music/electronic music"/>
    <n v="6"/>
    <x v="7"/>
    <x v="13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s v="theater/plays"/>
    <n v="1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s v="theater/plays"/>
    <n v="31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s v="theater/plays"/>
    <n v="1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s v="music/rock"/>
    <n v="2"/>
    <x v="7"/>
    <x v="15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s v="games/video games"/>
    <n v="6"/>
    <x v="3"/>
    <x v="18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s v="food/food trucks"/>
    <n v="9"/>
    <x v="4"/>
    <x v="29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s v="technology/hardware"/>
    <n v="11"/>
    <x v="0"/>
    <x v="0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s v="technology/wearables"/>
    <n v="1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s v="music/indie rock"/>
    <n v="2"/>
    <x v="7"/>
    <x v="12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s v="film &amp; video/animation"/>
    <n v="1"/>
    <x v="5"/>
    <x v="23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6"/>
    <s v="EUR"/>
    <n v="1479410886"/>
    <n v="1474223286"/>
    <b v="0"/>
    <n v="2"/>
    <b v="0"/>
    <s v="technology/web"/>
    <n v="1"/>
    <x v="0"/>
    <x v="26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s v="music/rock"/>
    <n v="5"/>
    <x v="7"/>
    <x v="15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s v="music/indie rock"/>
    <n v="6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s v="theater/plays"/>
    <n v="120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x v="0"/>
    <x v="26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s v="music/metal"/>
    <n v="2"/>
    <x v="7"/>
    <x v="20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s v="music/metal"/>
    <n v="2"/>
    <x v="7"/>
    <x v="20"/>
  </r>
  <r>
    <n v="1822"/>
    <s v="Wood Butcher's new music video- I Don't Wanna Party"/>
    <s v="Wood Butcher needs your help to make this happen. Buy a CD, support local music!"/>
    <n v="6000"/>
    <n v="300"/>
    <x v="0"/>
    <x v="11"/>
    <s v="CAD"/>
    <n v="1391194860"/>
    <n v="1388084862"/>
    <b v="0"/>
    <n v="11"/>
    <b v="1"/>
    <s v="music/rock"/>
    <n v="5"/>
    <x v="7"/>
    <x v="15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s v="music/indie rock"/>
    <n v="6"/>
    <x v="7"/>
    <x v="12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s v="technology/web"/>
    <n v="8"/>
    <x v="0"/>
    <x v="2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s v="theater/plays"/>
    <n v="12"/>
    <x v="6"/>
    <x v="11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s v="theater/musical"/>
    <n v="12"/>
    <x v="6"/>
    <x v="19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16"/>
    <s v="EUR"/>
    <n v="1437033360"/>
    <n v="1434445937"/>
    <b v="0"/>
    <n v="12"/>
    <b v="0"/>
    <s v="theater/spaces"/>
    <n v="15"/>
    <x v="6"/>
    <x v="9"/>
  </r>
  <r>
    <n v="3115"/>
    <s v="spoken word pop-up:"/>
    <s v="We are creating a mobile community devoted to the spreading and sharing of spoken word and other kinds of storytelling."/>
    <n v="2000"/>
    <n v="300"/>
    <x v="2"/>
    <x v="10"/>
    <s v="SEK"/>
    <n v="1465123427"/>
    <n v="1462531427"/>
    <b v="0"/>
    <n v="1"/>
    <b v="0"/>
    <s v="theater/spaces"/>
    <n v="15"/>
    <x v="6"/>
    <x v="9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s v="theater/plays"/>
    <n v="120"/>
    <x v="6"/>
    <x v="11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s v="technology/wearables"/>
    <n v="1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s v="technology/wearables"/>
    <n v="2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s v="theater/plays"/>
    <n v="73"/>
    <x v="6"/>
    <x v="11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s v="photography/photobooks"/>
    <n v="2"/>
    <x v="2"/>
    <x v="3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s v="technology/wearables"/>
    <n v="1"/>
    <x v="0"/>
    <x v="1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s v="photography/nature"/>
    <n v="3"/>
    <x v="2"/>
    <x v="38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s v="theater/plays"/>
    <n v="19"/>
    <x v="6"/>
    <x v="11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s v="technology/wearables"/>
    <n v="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s v="theater/plays"/>
    <n v="71"/>
    <x v="6"/>
    <x v="11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11"/>
    <s v="CAD"/>
    <n v="1403539200"/>
    <n v="1400604056"/>
    <b v="0"/>
    <n v="5"/>
    <b v="0"/>
    <s v="theater/plays"/>
    <n v="143"/>
    <x v="6"/>
    <x v="11"/>
  </r>
  <r>
    <n v="2121"/>
    <s v="Legend of Decay"/>
    <s v="Join us on an epic journey to discover a millennia old secret which will change the world forever."/>
    <n v="5000"/>
    <n v="284"/>
    <x v="2"/>
    <x v="19"/>
    <s v="CHF"/>
    <n v="1484156948"/>
    <n v="1481564948"/>
    <b v="0"/>
    <n v="10"/>
    <b v="0"/>
    <s v="games/video games"/>
    <n v="6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11"/>
    <s v="CAD"/>
    <n v="1443379104"/>
    <n v="1440787104"/>
    <b v="0"/>
    <n v="7"/>
    <b v="0"/>
    <s v="food/restaurants"/>
    <n v="8"/>
    <x v="4"/>
    <x v="40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s v="music/indie rock"/>
    <n v="1"/>
    <x v="7"/>
    <x v="12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s v="technology/wearables"/>
    <n v="2"/>
    <x v="0"/>
    <x v="1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s v="photography/places"/>
    <n v="4"/>
    <x v="2"/>
    <x v="34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s v="music/faith"/>
    <n v="4"/>
    <x v="7"/>
    <x v="14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s v="theater/spaces"/>
    <n v="13"/>
    <x v="6"/>
    <x v="9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s v="theater/plays"/>
    <n v="22"/>
    <x v="6"/>
    <x v="11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s v="film &amp; video/drama"/>
    <n v="0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s v="food/food trucks"/>
    <n v="9"/>
    <x v="4"/>
    <x v="29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s v="theater/plays"/>
    <n v="18"/>
    <x v="6"/>
    <x v="11"/>
  </r>
  <r>
    <n v="2680"/>
    <s v="iHeart Pillow"/>
    <s v="iHeartPillow, Connecting loved ones"/>
    <n v="3000"/>
    <n v="276"/>
    <x v="2"/>
    <x v="5"/>
    <s v="EUR"/>
    <n v="1459915491"/>
    <n v="1457327091"/>
    <b v="0"/>
    <n v="4"/>
    <b v="0"/>
    <s v="technology/makerspaces"/>
    <n v="9"/>
    <x v="0"/>
    <x v="24"/>
  </r>
  <r>
    <n v="949"/>
    <s v="INBED"/>
    <s v="Der INBED ist ein innovatives Multisensor-Wearable fÃ¼r die SturzprÃ¤vention motorisch eingeschrÃ¤nkter Personen."/>
    <n v="18950"/>
    <n v="273"/>
    <x v="2"/>
    <x v="4"/>
    <s v="EUR"/>
    <n v="1456016576"/>
    <n v="1450832576"/>
    <b v="0"/>
    <n v="7"/>
    <b v="0"/>
    <s v="technology/wearables"/>
    <n v="1"/>
    <x v="0"/>
    <x v="1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s v="theater/plays"/>
    <n v="11"/>
    <x v="6"/>
    <x v="11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s v="theater/musical"/>
    <n v="15"/>
    <x v="6"/>
    <x v="19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s v="theater/plays"/>
    <n v="11"/>
    <x v="6"/>
    <x v="11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s v="theater/plays"/>
    <n v="11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16"/>
    <s v="EUR"/>
    <n v="1450541229"/>
    <n v="1447949229"/>
    <b v="0"/>
    <n v="6"/>
    <b v="0"/>
    <s v="games/mobile games"/>
    <n v="2"/>
    <x v="3"/>
    <x v="28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s v="technology/web"/>
    <n v="7"/>
    <x v="0"/>
    <x v="2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s v="theater/plays"/>
    <n v="36"/>
    <x v="6"/>
    <x v="11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s v="theater/plays"/>
    <n v="54"/>
    <x v="6"/>
    <x v="11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s v="journalism/audio"/>
    <n v="2"/>
    <x v="8"/>
    <x v="30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s v="theater/plays"/>
    <n v="11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s v="theater/plays"/>
    <n v="11"/>
    <x v="6"/>
    <x v="11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s v="film &amp; video/drama"/>
    <n v="0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s v="technology/web"/>
    <n v="1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s v="film &amp; video/shorts"/>
    <n v="0"/>
    <x v="5"/>
    <x v="27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s v="technology/wearables"/>
    <n v="1"/>
    <x v="0"/>
    <x v="1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s v="music/indie rock"/>
    <n v="1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s v="technology/gadgets"/>
    <n v="5"/>
    <x v="0"/>
    <x v="6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2"/>
    <s v="EUR"/>
    <n v="1428519527"/>
    <n v="1425927527"/>
    <b v="0"/>
    <n v="15"/>
    <b v="0"/>
    <s v="publishing/children's books"/>
    <n v="9"/>
    <x v="1"/>
    <x v="39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s v="theater/plays"/>
    <n v="52"/>
    <x v="6"/>
    <x v="11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s v="theater/plays"/>
    <n v="52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4"/>
    <s v="EUR"/>
    <n v="1434213443"/>
    <n v="1431621443"/>
    <b v="0"/>
    <n v="4"/>
    <b v="0"/>
    <s v="technology/web"/>
    <n v="1"/>
    <x v="0"/>
    <x v="2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13"/>
    <s v="EUR"/>
    <n v="1492372800"/>
    <n v="1488823488"/>
    <b v="0"/>
    <n v="8"/>
    <b v="0"/>
    <s v="theater/plays"/>
    <n v="13"/>
    <x v="6"/>
    <x v="11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s v="games/video games"/>
    <n v="2"/>
    <x v="3"/>
    <x v="18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s v="food/food trucks"/>
    <n v="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s v="theater/plays"/>
    <n v="10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s v="theater/plays"/>
    <n v="25"/>
    <x v="6"/>
    <x v="11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s v="theater/plays"/>
    <n v="50"/>
    <x v="6"/>
    <x v="11"/>
  </r>
  <r>
    <n v="191"/>
    <s v="Trillion: Feature Film"/>
    <s v="A young boy passionate about Astronomy and Chemistry tracks down an astroid that scientists said would never hit earth."/>
    <n v="100000"/>
    <n v="250"/>
    <x v="2"/>
    <x v="8"/>
    <s v="AUD"/>
    <n v="1443782138"/>
    <n v="1440326138"/>
    <b v="0"/>
    <n v="3"/>
    <b v="0"/>
    <s v="film &amp; video/drama"/>
    <n v="0"/>
    <x v="5"/>
    <x v="10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s v="film &amp; video/drama"/>
    <n v="0"/>
    <x v="5"/>
    <x v="10"/>
  </r>
  <r>
    <n v="239"/>
    <s v="Filthy - Short Film"/>
    <s v="Lovers Clint and Eli convey their conflicting perspectives of guilt and remorse while in the desolate Australian bush."/>
    <n v="85000"/>
    <n v="250"/>
    <x v="2"/>
    <x v="8"/>
    <s v="AUD"/>
    <n v="1446984000"/>
    <n v="1445308730"/>
    <b v="0"/>
    <n v="5"/>
    <b v="0"/>
    <s v="film &amp; video/drama"/>
    <n v="0"/>
    <x v="5"/>
    <x v="10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s v="film &amp; video/animation"/>
    <n v="1"/>
    <x v="5"/>
    <x v="23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s v="technology/web"/>
    <n v="1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s v="technology/wearables"/>
    <n v="2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s v="journalism/audio"/>
    <n v="2"/>
    <x v="8"/>
    <x v="30"/>
  </r>
  <r>
    <n v="2571"/>
    <s v="Coco Bowls (Canceled)"/>
    <s v="Perth locals who dream of opening a health food van, and serving treats that not only taste amazing but also benefit your body."/>
    <n v="3000"/>
    <n v="250"/>
    <x v="1"/>
    <x v="8"/>
    <s v="AUD"/>
    <n v="1463645521"/>
    <n v="1458461521"/>
    <b v="0"/>
    <n v="4"/>
    <b v="0"/>
    <s v="food/food trucks"/>
    <n v="8"/>
    <x v="4"/>
    <x v="29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s v="theater/musical"/>
    <n v="14"/>
    <x v="6"/>
    <x v="19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s v="theater/plays"/>
    <n v="17"/>
    <x v="6"/>
    <x v="11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s v="theater/plays"/>
    <n v="21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s v="theater/plays"/>
    <n v="28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16"/>
    <s v="EUR"/>
    <n v="1437889336"/>
    <n v="1432705336"/>
    <b v="0"/>
    <n v="4"/>
    <b v="0"/>
    <s v="theater/plays"/>
    <n v="100"/>
    <x v="6"/>
    <x v="11"/>
  </r>
  <r>
    <n v="4059"/>
    <s v="The Million Dollar Shot"/>
    <s v="A very Canadian children's play inspired by the tradition of British pantomimes like Aladdin, and the Nutcracker."/>
    <n v="200"/>
    <n v="250"/>
    <x v="2"/>
    <x v="11"/>
    <s v="CAD"/>
    <n v="1410836400"/>
    <n v="1408116152"/>
    <b v="0"/>
    <n v="7"/>
    <b v="0"/>
    <s v="theater/plays"/>
    <n v="125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15"/>
    <s v="NZD"/>
    <n v="1452942000"/>
    <n v="1449785223"/>
    <b v="0"/>
    <n v="5"/>
    <b v="0"/>
    <s v="technology/web"/>
    <n v="1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3"/>
    <x v="18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s v="music/world music"/>
    <n v="2"/>
    <x v="7"/>
    <x v="37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s v="publishing/translations"/>
    <n v="2"/>
    <x v="1"/>
    <x v="31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s v="theater/plays"/>
    <n v="27"/>
    <x v="6"/>
    <x v="11"/>
  </r>
  <r>
    <n v="1015"/>
    <s v="SKIN - Wearable music remote control for your mobile phone"/>
    <s v="SKIN - The wearable music remote control which makes your fitness lifestyle a bit easier"/>
    <n v="15500"/>
    <n v="240"/>
    <x v="1"/>
    <x v="19"/>
    <s v="CHF"/>
    <n v="1448489095"/>
    <n v="1445893495"/>
    <b v="0"/>
    <n v="6"/>
    <b v="0"/>
    <s v="technology/wearables"/>
    <n v="2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s v="theater/plays"/>
    <n v="24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s v="technology/gadgets"/>
    <n v="4"/>
    <x v="0"/>
    <x v="6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s v="photography/people"/>
    <n v="5"/>
    <x v="2"/>
    <x v="36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s v="games/video games"/>
    <n v="5"/>
    <x v="3"/>
    <x v="18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s v="publishing/fiction"/>
    <n v="1"/>
    <x v="1"/>
    <x v="35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s v="technology/wearables"/>
    <n v="1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8"/>
    <s v="AUD"/>
    <n v="1476095783"/>
    <n v="1474886183"/>
    <b v="0"/>
    <n v="6"/>
    <b v="0"/>
    <s v="publishing/children's books"/>
    <n v="9"/>
    <x v="1"/>
    <x v="39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s v="theater/plays"/>
    <n v="26"/>
    <x v="6"/>
    <x v="11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s v="technology/wearables"/>
    <n v="1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s v="food/food trucks"/>
    <n v="8"/>
    <x v="4"/>
    <x v="29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s v="film &amp; video/animation"/>
    <n v="1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s v="theater/plays"/>
    <n v="2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s v="technology/wearables"/>
    <n v="1"/>
    <x v="0"/>
    <x v="1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s v="music/faith"/>
    <n v="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s v="games/video games"/>
    <n v="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s v="theater/plays"/>
    <n v="11"/>
    <x v="6"/>
    <x v="11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s v="theater/plays"/>
    <n v="45"/>
    <x v="6"/>
    <x v="11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s v="theater/plays"/>
    <n v="90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s v="technology/web"/>
    <n v="1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11"/>
    <s v="CAD"/>
    <n v="1491019140"/>
    <n v="1487548802"/>
    <b v="0"/>
    <n v="3"/>
    <b v="0"/>
    <s v="publishing/art books"/>
    <n v="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s v="technology/wearables"/>
    <n v="1"/>
    <x v="0"/>
    <x v="1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s v="music/faith"/>
    <n v="3"/>
    <x v="7"/>
    <x v="14"/>
  </r>
  <r>
    <n v="3638"/>
    <s v="Project Hedwig and the Angry Inch"/>
    <s v="A rock and roll journey that explores love, loss, redemption, duality and ascension."/>
    <n v="1000"/>
    <n v="216"/>
    <x v="2"/>
    <x v="11"/>
    <s v="CAD"/>
    <n v="1429456132"/>
    <n v="1424275732"/>
    <b v="0"/>
    <n v="2"/>
    <b v="0"/>
    <s v="theater/musical"/>
    <n v="22"/>
    <x v="6"/>
    <x v="19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s v="theater/plays"/>
    <n v="216"/>
    <x v="6"/>
    <x v="11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s v="film &amp; video/animation"/>
    <n v="1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s v="film &amp; video/animation"/>
    <n v="1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s v="theater/plays"/>
    <n v="86"/>
    <x v="6"/>
    <x v="11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s v="theater/plays"/>
    <n v="61"/>
    <x v="6"/>
    <x v="11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s v="technology/wearables"/>
    <n v="1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8"/>
    <x v="30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s v="games/mobile games"/>
    <n v="4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s v="theater/plays"/>
    <n v="60"/>
    <x v="6"/>
    <x v="11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s v="theater/plays"/>
    <n v="60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s v="music/world music"/>
    <n v="2"/>
    <x v="7"/>
    <x v="37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s v="food/restaurants"/>
    <n v="6"/>
    <x v="4"/>
    <x v="40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s v="film &amp; video/shorts"/>
    <n v="0"/>
    <x v="5"/>
    <x v="27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s v="film &amp; video/animation"/>
    <n v="1"/>
    <x v="5"/>
    <x v="23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s v="technology/wearables"/>
    <n v="1"/>
    <x v="0"/>
    <x v="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s v="music/indie rock"/>
    <n v="1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s v="publishing/art books"/>
    <n v="3"/>
    <x v="1"/>
    <x v="32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s v="photography/places"/>
    <n v="3"/>
    <x v="2"/>
    <x v="34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s v="theater/plays"/>
    <n v="255"/>
    <x v="6"/>
    <x v="11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s v="film &amp; video/animation"/>
    <n v="0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s v="food/food trucks"/>
    <n v="5"/>
    <x v="4"/>
    <x v="29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s v="theater/plays"/>
    <n v="29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s v="food/food trucks"/>
    <n v="5"/>
    <x v="4"/>
    <x v="29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s v="theater/plays"/>
    <n v="20"/>
    <x v="6"/>
    <x v="11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s v="theater/plays"/>
    <n v="67"/>
    <x v="6"/>
    <x v="11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s v="film &amp; video/drama"/>
    <n v="0"/>
    <x v="5"/>
    <x v="10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s v="technology/web"/>
    <n v="1"/>
    <x v="0"/>
    <x v="26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s v="music/indie rock"/>
    <n v="1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s v="publishing/nonfiction"/>
    <n v="2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0"/>
    <s v="SEK"/>
    <n v="1423432709"/>
    <n v="1420840709"/>
    <b v="0"/>
    <n v="2"/>
    <b v="0"/>
    <s v="publishing/translations"/>
    <n v="2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15"/>
    <s v="NZD"/>
    <n v="1441837879"/>
    <n v="1439245879"/>
    <b v="0"/>
    <n v="1"/>
    <b v="0"/>
    <s v="theater/spaces"/>
    <n v="10"/>
    <x v="6"/>
    <x v="9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s v="theater/plays"/>
    <n v="17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s v="theater/plays"/>
    <n v="8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x v="0"/>
    <x v="1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s v="music/jazz"/>
    <n v="1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s v="music/jazz"/>
    <n v="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s v="music/indie rock"/>
    <n v="1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s v="theater/plays"/>
    <n v="16"/>
    <x v="6"/>
    <x v="11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s v="theater/plays"/>
    <n v="43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s v="technology/wearables"/>
    <n v="1"/>
    <x v="0"/>
    <x v="1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s v="film &amp; video/science fiction"/>
    <n v="0"/>
    <x v="5"/>
    <x v="21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s v="journalism/audio"/>
    <n v="1"/>
    <x v="8"/>
    <x v="30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s v="theater/plays"/>
    <n v="38"/>
    <x v="6"/>
    <x v="11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s v="food/food trucks"/>
    <n v="1"/>
    <x v="4"/>
    <x v="29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s v="photography/photobooks"/>
    <n v="3"/>
    <x v="2"/>
    <x v="3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s v="games/mobile games"/>
    <n v="1"/>
    <x v="3"/>
    <x v="28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s v="theater/plays"/>
    <n v="7"/>
    <x v="6"/>
    <x v="11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s v="theater/plays"/>
    <n v="37"/>
    <x v="6"/>
    <x v="11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s v="film &amp; video/drama"/>
    <n v="0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11"/>
    <s v="CAD"/>
    <n v="1425758101"/>
    <n v="1423166101"/>
    <b v="0"/>
    <n v="6"/>
    <b v="0"/>
    <s v="publishing/translations"/>
    <n v="2"/>
    <x v="1"/>
    <x v="3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s v="music/rock"/>
    <n v="4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8"/>
    <s v="AUD"/>
    <n v="1429839571"/>
    <n v="1427247571"/>
    <b v="0"/>
    <n v="6"/>
    <b v="0"/>
    <s v="technology/web"/>
    <n v="5"/>
    <x v="0"/>
    <x v="2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s v="theater/plays"/>
    <n v="18"/>
    <x v="6"/>
    <x v="11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s v="games/video games"/>
    <n v="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s v="music/world music"/>
    <n v="1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s v="publishing/fiction"/>
    <n v="1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s v="theater/plays"/>
    <n v="7"/>
    <x v="6"/>
    <x v="11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s v="technology/web"/>
    <n v="1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s v="theater/spaces"/>
    <n v="9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s v="theater/plays"/>
    <n v="35"/>
    <x v="6"/>
    <x v="11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s v="publishing/fiction"/>
    <n v="1"/>
    <x v="1"/>
    <x v="35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s v="music/jazz"/>
    <n v="1"/>
    <x v="7"/>
    <x v="33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s v="photography/nature"/>
    <n v="2"/>
    <x v="2"/>
    <x v="38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s v="theater/plays"/>
    <n v="34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s v="theater/plays"/>
    <n v="49"/>
    <x v="6"/>
    <x v="11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s v="games/video games"/>
    <n v="1"/>
    <x v="3"/>
    <x v="18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s v="theater/plays"/>
    <n v="110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s v="theater/plays"/>
    <n v="8"/>
    <x v="6"/>
    <x v="11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s v="music/jazz"/>
    <n v="1"/>
    <x v="7"/>
    <x v="33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s v="music/jazz"/>
    <n v="1"/>
    <x v="7"/>
    <x v="33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s v="technology/wearables"/>
    <n v="1"/>
    <x v="0"/>
    <x v="1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s v="photography/photobooks"/>
    <n v="2"/>
    <x v="2"/>
    <x v="3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s v="film &amp; video/animation"/>
    <n v="0"/>
    <x v="5"/>
    <x v="23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s v="music/rock"/>
    <n v="3"/>
    <x v="7"/>
    <x v="15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s v="theater/plays"/>
    <n v="31"/>
    <x v="6"/>
    <x v="11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s v="film &amp; video/science fiction"/>
    <n v="0"/>
    <x v="5"/>
    <x v="21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s v="music/jazz"/>
    <n v="1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s v="food/food trucks"/>
    <n v="1"/>
    <x v="4"/>
    <x v="2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s v="food/food trucks"/>
    <n v="4"/>
    <x v="4"/>
    <x v="29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s v="theater/musical"/>
    <n v="8"/>
    <x v="6"/>
    <x v="19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s v="theater/plays"/>
    <n v="50"/>
    <x v="6"/>
    <x v="11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s v="film &amp; video/animation"/>
    <n v="0"/>
    <x v="5"/>
    <x v="23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s v="publishing/fiction"/>
    <n v="2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s v="music/faith"/>
    <n v="2"/>
    <x v="7"/>
    <x v="14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s v="publishing/children's books"/>
    <n v="6"/>
    <x v="1"/>
    <x v="39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s v="theater/plays"/>
    <n v="20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s v="film &amp; video/animation"/>
    <n v="0"/>
    <x v="5"/>
    <x v="23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s v="theater/plays"/>
    <n v="6"/>
    <x v="6"/>
    <x v="11"/>
  </r>
  <r>
    <n v="1456"/>
    <s v="Sometimes you don't need love (Canceled)"/>
    <s v="English Version of my auto-published novel"/>
    <n v="10000"/>
    <n v="145"/>
    <x v="1"/>
    <x v="6"/>
    <s v="EUR"/>
    <n v="1483459365"/>
    <n v="1480867365"/>
    <b v="0"/>
    <n v="3"/>
    <b v="0"/>
    <s v="publishing/translations"/>
    <n v="1"/>
    <x v="1"/>
    <x v="31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s v="food/food trucks"/>
    <n v="5"/>
    <x v="4"/>
    <x v="29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s v="theater/plays"/>
    <n v="6"/>
    <x v="6"/>
    <x v="11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s v="technology/web"/>
    <n v="0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s v="film &amp; video/animation"/>
    <n v="0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s v="theater/spaces"/>
    <n v="7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8"/>
    <s v="AUD"/>
    <n v="1434633191"/>
    <n v="1429449191"/>
    <b v="0"/>
    <n v="5"/>
    <b v="0"/>
    <s v="film &amp; video/science fiction"/>
    <n v="0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11"/>
    <s v="CAD"/>
    <n v="1419626139"/>
    <n v="1417034139"/>
    <b v="0"/>
    <n v="6"/>
    <b v="0"/>
    <s v="technology/web"/>
    <n v="0"/>
    <x v="0"/>
    <x v="26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s v="photography/people"/>
    <n v="3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s v="publishing/children's books"/>
    <n v="5"/>
    <x v="1"/>
    <x v="39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s v="film &amp; video/animation"/>
    <n v="0"/>
    <x v="5"/>
    <x v="23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s v="theater/plays"/>
    <n v="548"/>
    <x v="6"/>
    <x v="11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s v="theater/plays"/>
    <n v="39"/>
    <x v="6"/>
    <x v="11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s v="theater/plays"/>
    <n v="27"/>
    <x v="6"/>
    <x v="11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s v="theater/plays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s v="theater/plays"/>
    <n v="27"/>
    <x v="6"/>
    <x v="11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s v="theater/plays"/>
    <n v="68"/>
    <x v="6"/>
    <x v="11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s v="film &amp; video/animation"/>
    <n v="0"/>
    <x v="5"/>
    <x v="23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s v="music/world music"/>
    <n v="1"/>
    <x v="7"/>
    <x v="37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s v="technology/makerspaces"/>
    <n v="4"/>
    <x v="0"/>
    <x v="24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s v="technology/web"/>
    <n v="0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s v="music/jazz"/>
    <n v="1"/>
    <x v="7"/>
    <x v="33"/>
  </r>
  <r>
    <n v="3732"/>
    <s v="Elektra Bekent - Afstudeervoorstelling"/>
    <s v="Mijn solo voorstelling gaat over Elektra (Sophokles) en hoe zij als jongere alles beleeft en meemaakt!"/>
    <n v="750"/>
    <n v="131"/>
    <x v="2"/>
    <x v="13"/>
    <s v="EUR"/>
    <n v="1422100800"/>
    <n v="1416932133"/>
    <b v="0"/>
    <n v="4"/>
    <b v="0"/>
    <s v="theater/plays"/>
    <n v="17"/>
    <x v="6"/>
    <x v="11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s v="film &amp; video/drama"/>
    <n v="0"/>
    <x v="5"/>
    <x v="10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s v="games/video games"/>
    <n v="1"/>
    <x v="3"/>
    <x v="18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s v="theater/plays"/>
    <n v="5"/>
    <x v="6"/>
    <x v="11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s v="theater/musical"/>
    <n v="7"/>
    <x v="6"/>
    <x v="19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s v="theater/plays"/>
    <n v="43"/>
    <x v="6"/>
    <x v="11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s v="theater/musical"/>
    <n v="5"/>
    <x v="6"/>
    <x v="19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s v="games/video games"/>
    <n v="3"/>
    <x v="3"/>
    <x v="18"/>
  </r>
  <r>
    <n v="3120"/>
    <s v="Subtropisch zwemparadijs Tropicana"/>
    <s v="Wij willen Tropicana het subtropisch zwemparadijs van Rotterdam op een nieuwe locatie gaan bouwen."/>
    <n v="2000"/>
    <n v="128"/>
    <x v="2"/>
    <x v="13"/>
    <s v="EUR"/>
    <n v="1462484196"/>
    <n v="1457303796"/>
    <b v="0"/>
    <n v="10"/>
    <b v="0"/>
    <s v="theater/spaces"/>
    <n v="6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s v="technology/wearables"/>
    <n v="1"/>
    <x v="0"/>
    <x v="1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s v="theater/spaces"/>
    <n v="6"/>
    <x v="6"/>
    <x v="9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s v="theater/plays"/>
    <n v="32"/>
    <x v="6"/>
    <x v="11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s v="film &amp; video/animation"/>
    <n v="0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s v="music/indie rock"/>
    <n v="1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s v="games/mobile games"/>
    <n v="1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s v="publishing/art books"/>
    <n v="1"/>
    <x v="1"/>
    <x v="32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s v="games/mobile games"/>
    <n v="2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s v="theater/spaces"/>
    <n v="6"/>
    <x v="6"/>
    <x v="9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s v="theater/plays"/>
    <n v="25"/>
    <x v="6"/>
    <x v="11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s v="theater/plays"/>
    <n v="50"/>
    <x v="6"/>
    <x v="11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s v="technology/space exploration"/>
    <n v="4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s v="theater/plays"/>
    <n v="5"/>
    <x v="6"/>
    <x v="11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s v="technology/web"/>
    <n v="0"/>
    <x v="0"/>
    <x v="26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s v="music/jazz"/>
    <n v="1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s v="music/jazz"/>
    <n v="1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s v="food/small batch"/>
    <n v="3"/>
    <x v="4"/>
    <x v="7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s v="technology/web"/>
    <n v="3"/>
    <x v="0"/>
    <x v="26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s v="food/food trucks"/>
    <n v="4"/>
    <x v="4"/>
    <x v="29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s v="theater/plays"/>
    <n v="6"/>
    <x v="6"/>
    <x v="11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s v="theater/plays"/>
    <n v="24"/>
    <x v="6"/>
    <x v="11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s v="games/video games"/>
    <n v="2"/>
    <x v="3"/>
    <x v="18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s v="theater/plays"/>
    <n v="24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s v="music/world music"/>
    <n v="1"/>
    <x v="7"/>
    <x v="37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s v="theater/spaces"/>
    <n v="6"/>
    <x v="6"/>
    <x v="9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s v="theater/musical"/>
    <n v="19"/>
    <x v="6"/>
    <x v="19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s v="film &amp; video/science fiction"/>
    <n v="0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s v="technology/web"/>
    <n v="0"/>
    <x v="0"/>
    <x v="26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s v="games/video games"/>
    <n v="2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3"/>
    <x v="18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s v="film &amp; video/animation"/>
    <n v="0"/>
    <x v="5"/>
    <x v="2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s v="music/indie rock"/>
    <n v="1"/>
    <x v="7"/>
    <x v="12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s v="film &amp; video/drama"/>
    <n v="0"/>
    <x v="5"/>
    <x v="10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s v="music/faith"/>
    <n v="2"/>
    <x v="7"/>
    <x v="14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s v="publishing/children's books"/>
    <n v="4"/>
    <x v="1"/>
    <x v="39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9"/>
    <s v="DKK"/>
    <n v="1424081477"/>
    <n v="1420798277"/>
    <b v="0"/>
    <n v="3"/>
    <b v="0"/>
    <s v="theater/musical"/>
    <n v="6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s v="theater/plays"/>
    <n v="31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s v="theater/plays"/>
    <n v="5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s v="theater/plays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8"/>
    <s v="AUD"/>
    <n v="1396666779"/>
    <n v="1394078379"/>
    <b v="0"/>
    <n v="3"/>
    <b v="0"/>
    <s v="games/video games"/>
    <n v="1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s v="food/small batch"/>
    <n v="3"/>
    <x v="4"/>
    <x v="7"/>
  </r>
  <r>
    <n v="2351"/>
    <s v="NZ Auction site.  No listing or success fees. Only $2 p/m"/>
    <s v="Donate $30 or more and receive a free selfie stick."/>
    <n v="4000"/>
    <n v="108"/>
    <x v="1"/>
    <x v="15"/>
    <s v="NZD"/>
    <n v="1430360739"/>
    <n v="1427768739"/>
    <b v="0"/>
    <n v="7"/>
    <b v="0"/>
    <s v="technology/web"/>
    <n v="3"/>
    <x v="0"/>
    <x v="26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s v="photography/photobooks"/>
    <n v="2"/>
    <x v="2"/>
    <x v="3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s v="technology/web"/>
    <n v="0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s v="technology/wearables"/>
    <n v="1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s v="technology/wearables"/>
    <n v="1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s v="technology/wearables"/>
    <n v="1"/>
    <x v="0"/>
    <x v="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s v="music/rock"/>
    <n v="1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s v="technology/space exploration"/>
    <n v="4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s v="technology/wearables"/>
    <n v="0"/>
    <x v="0"/>
    <x v="1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s v="publishing/translations"/>
    <n v="1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11"/>
    <s v="CAD"/>
    <n v="1383430145"/>
    <n v="1380838145"/>
    <b v="0"/>
    <n v="6"/>
    <b v="0"/>
    <s v="publishing/fiction"/>
    <n v="1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8"/>
    <s v="AUD"/>
    <n v="1468658866"/>
    <n v="1464943666"/>
    <b v="0"/>
    <n v="2"/>
    <b v="0"/>
    <s v="publishing/children's books"/>
    <n v="4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11"/>
    <s v="CAD"/>
    <n v="1488495478"/>
    <n v="1485903478"/>
    <b v="0"/>
    <n v="2"/>
    <b v="0"/>
    <s v="theater/spaces"/>
    <n v="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s v="theater/plays"/>
    <n v="35"/>
    <x v="6"/>
    <x v="11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s v="games/video games"/>
    <n v="2"/>
    <x v="3"/>
    <x v="18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s v="technology/gadgets"/>
    <n v="2"/>
    <x v="0"/>
    <x v="6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s v="theater/musical"/>
    <n v="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16"/>
    <s v="EUR"/>
    <n v="1480028400"/>
    <n v="1478685915"/>
    <b v="0"/>
    <n v="2"/>
    <b v="1"/>
    <s v="technology/wearables"/>
    <n v="0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s v="music/jazz"/>
    <n v="1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s v="photography/nature"/>
    <n v="1"/>
    <x v="2"/>
    <x v="38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s v="theater/plays"/>
    <n v="22"/>
    <x v="6"/>
    <x v="11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s v="film &amp; video/drama"/>
    <n v="0"/>
    <x v="5"/>
    <x v="10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s v="technology/web"/>
    <n v="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7"/>
    <x v="33"/>
  </r>
  <r>
    <n v="1100"/>
    <s v="Aeldengald Saga Book I"/>
    <s v="A retro style puzzle rpg with a dark story. Your decisions will influence the world and decide the outcome of the story."/>
    <n v="15000"/>
    <n v="100"/>
    <x v="2"/>
    <x v="4"/>
    <s v="EUR"/>
    <n v="1455417571"/>
    <n v="1452825571"/>
    <b v="0"/>
    <n v="10"/>
    <b v="0"/>
    <s v="games/video games"/>
    <n v="1"/>
    <x v="3"/>
    <x v="18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s v="food/food trucks"/>
    <n v="1"/>
    <x v="4"/>
    <x v="2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s v="food/food trucks"/>
    <n v="1"/>
    <x v="4"/>
    <x v="2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s v="food/food trucks"/>
    <n v="1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s v="technology/wearables"/>
    <n v="1"/>
    <x v="0"/>
    <x v="1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6"/>
    <s v="EUR"/>
    <n v="1455964170"/>
    <n v="1450780170"/>
    <b v="0"/>
    <n v="1"/>
    <b v="0"/>
    <s v="publishing/translations"/>
    <n v="1"/>
    <x v="1"/>
    <x v="31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8"/>
    <s v="AUD"/>
    <n v="1451637531"/>
    <n v="1449045531"/>
    <b v="0"/>
    <n v="1"/>
    <b v="0"/>
    <s v="publishing/translations"/>
    <n v="1"/>
    <x v="1"/>
    <x v="31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s v="publishing/fiction"/>
    <n v="1"/>
    <x v="1"/>
    <x v="35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s v="photography/nature"/>
    <n v="1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s v="publishing/art books"/>
    <n v="1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s v="technology/web"/>
    <n v="3"/>
    <x v="0"/>
    <x v="26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s v="food/food trucks"/>
    <n v="3"/>
    <x v="4"/>
    <x v="2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s v="publishing/children's books"/>
    <n v="4"/>
    <x v="1"/>
    <x v="39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s v="theater/spaces"/>
    <n v="4"/>
    <x v="6"/>
    <x v="9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s v="theater/plays"/>
    <n v="10"/>
    <x v="6"/>
    <x v="11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s v="theater/musical"/>
    <n v="1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s v="theater/plays"/>
    <n v="13"/>
    <x v="6"/>
    <x v="11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s v="theater/plays"/>
    <n v="14"/>
    <x v="6"/>
    <x v="11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s v="theater/plays"/>
    <n v="20"/>
    <x v="6"/>
    <x v="11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s v="theater/plays"/>
    <n v="33"/>
    <x v="6"/>
    <x v="11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s v="theater/plays"/>
    <n v="37"/>
    <x v="6"/>
    <x v="11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s v="theater/plays"/>
    <n v="40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s v="theater/plays"/>
    <n v="5"/>
    <x v="6"/>
    <x v="11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s v="technology/wearables"/>
    <n v="0"/>
    <x v="0"/>
    <x v="1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s v="theater/plays"/>
    <n v="4"/>
    <x v="6"/>
    <x v="11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s v="theater/plays"/>
    <n v="30"/>
    <x v="6"/>
    <x v="11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s v="theater/plays"/>
    <n v="48"/>
    <x v="6"/>
    <x v="11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s v="photography/nature"/>
    <n v="1"/>
    <x v="2"/>
    <x v="38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s v="theater/plays"/>
    <n v="9400"/>
    <x v="6"/>
    <x v="11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s v="photography/places"/>
    <n v="1"/>
    <x v="2"/>
    <x v="34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s v="film &amp; video/science fiction"/>
    <n v="0"/>
    <x v="5"/>
    <x v="21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s v="technology/space exploration"/>
    <n v="3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0"/>
    <s v="SEK"/>
    <n v="1457996400"/>
    <n v="1452842511"/>
    <b v="0"/>
    <n v="1"/>
    <b v="0"/>
    <s v="technology/web"/>
    <n v="0"/>
    <x v="0"/>
    <x v="26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s v="technology/wearables"/>
    <n v="0"/>
    <x v="0"/>
    <x v="1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s v="music/jazz"/>
    <n v="0"/>
    <x v="7"/>
    <x v="33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s v="music/jazz"/>
    <n v="0"/>
    <x v="7"/>
    <x v="33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s v="food/food trucks"/>
    <n v="3"/>
    <x v="4"/>
    <x v="2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s v="publishing/children's books"/>
    <n v="3"/>
    <x v="1"/>
    <x v="39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s v="theater/plays"/>
    <n v="18"/>
    <x v="6"/>
    <x v="11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s v="food/restaurants"/>
    <n v="3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s v="theater/plays"/>
    <n v="4300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s v="publishing/art books"/>
    <n v="1"/>
    <x v="1"/>
    <x v="32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s v="music/faith"/>
    <n v="1"/>
    <x v="7"/>
    <x v="14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s v="technology/gadgets"/>
    <n v="2"/>
    <x v="0"/>
    <x v="6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s v="games/video games"/>
    <n v="2"/>
    <x v="3"/>
    <x v="18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s v="games/video games"/>
    <n v="2"/>
    <x v="3"/>
    <x v="18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s v="food/small batch"/>
    <n v="2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s v="food/food trucks"/>
    <n v="3"/>
    <x v="4"/>
    <x v="29"/>
  </r>
  <r>
    <n v="1117"/>
    <s v="Medieval Village"/>
    <s v="Experience the Medieval in your own village. Increase your village into a city and walk through the streets."/>
    <n v="15000"/>
    <n v="83"/>
    <x v="2"/>
    <x v="4"/>
    <s v="EUR"/>
    <n v="1451053313"/>
    <n v="1448461313"/>
    <b v="0"/>
    <n v="8"/>
    <b v="0"/>
    <s v="games/video games"/>
    <n v="1"/>
    <x v="3"/>
    <x v="18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s v="film &amp; video/animation"/>
    <n v="0"/>
    <x v="5"/>
    <x v="23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s v="film &amp; video/animation"/>
    <n v="0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s v="technology/web"/>
    <n v="2"/>
    <x v="0"/>
    <x v="26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s v="film &amp; video/science fiction"/>
    <n v="0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8"/>
    <s v="AUD"/>
    <n v="1392800922"/>
    <n v="1390381722"/>
    <b v="0"/>
    <n v="5"/>
    <b v="0"/>
    <s v="games/video games"/>
    <n v="1"/>
    <x v="3"/>
    <x v="18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s v="technology/web"/>
    <n v="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s v="publishing/art books"/>
    <n v="1"/>
    <x v="1"/>
    <x v="32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s v="food/small batch"/>
    <n v="2"/>
    <x v="4"/>
    <x v="7"/>
  </r>
  <r>
    <n v="2861"/>
    <s v="Julius Caesar"/>
    <s v="The University of Queensland Drama Production Course is putting on an adaptation of William Shakespeares Julius Caesar"/>
    <n v="2500"/>
    <n v="80"/>
    <x v="2"/>
    <x v="8"/>
    <s v="AUD"/>
    <n v="1443103848"/>
    <n v="1441894248"/>
    <b v="0"/>
    <n v="3"/>
    <b v="0"/>
    <s v="theater/plays"/>
    <n v="3"/>
    <x v="6"/>
    <x v="11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s v="theater/plays"/>
    <n v="32"/>
    <x v="6"/>
    <x v="1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11"/>
    <s v="CAD"/>
    <n v="1437082736"/>
    <n v="1435354736"/>
    <b v="0"/>
    <n v="3"/>
    <b v="0"/>
    <s v="photography/people"/>
    <n v="2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x v="1"/>
    <x v="31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s v="film &amp; video/animation"/>
    <n v="0"/>
    <x v="5"/>
    <x v="23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s v="photography/photobooks"/>
    <n v="1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s v="technology/wearables"/>
    <n v="0"/>
    <x v="0"/>
    <x v="1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s v="food/food trucks"/>
    <n v="1"/>
    <x v="4"/>
    <x v="29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s v="publishing/translations"/>
    <n v="1"/>
    <x v="1"/>
    <x v="31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s v="photography/places"/>
    <n v="1"/>
    <x v="2"/>
    <x v="34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s v="music/faith"/>
    <n v="1"/>
    <x v="7"/>
    <x v="14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s v="technology/web"/>
    <n v="2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s v="food/restaurants"/>
    <n v="2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4"/>
    <s v="EUR"/>
    <n v="1476189339"/>
    <n v="1471005339"/>
    <b v="0"/>
    <n v="3"/>
    <b v="0"/>
    <s v="food/food trucks"/>
    <n v="3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s v="theater/plays"/>
    <n v="3"/>
    <x v="6"/>
    <x v="11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s v="theater/plays"/>
    <n v="3"/>
    <x v="6"/>
    <x v="11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s v="theater/spaces"/>
    <n v="4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s v="theater/plays"/>
    <n v="25"/>
    <x v="6"/>
    <x v="11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s v="food/food trucks"/>
    <n v="2"/>
    <x v="4"/>
    <x v="2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s v="food/food trucks"/>
    <n v="1"/>
    <x v="4"/>
    <x v="29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s v="music/indie rock"/>
    <n v="0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s v="publishing/translations"/>
    <n v="1"/>
    <x v="1"/>
    <x v="31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s v="food/food trucks"/>
    <n v="2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s v="theater/spaces"/>
    <n v="4"/>
    <x v="6"/>
    <x v="9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11"/>
    <s v="CAD"/>
    <n v="1486165880"/>
    <n v="1480981880"/>
    <b v="0"/>
    <n v="6"/>
    <b v="0"/>
    <s v="film &amp; video/science fiction"/>
    <n v="0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8"/>
    <s v="AUD"/>
    <n v="1414807962"/>
    <n v="1412215962"/>
    <b v="0"/>
    <n v="2"/>
    <b v="0"/>
    <s v="technology/web"/>
    <n v="0"/>
    <x v="0"/>
    <x v="26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s v="music/indie rock"/>
    <n v="0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s v="games/video games"/>
    <n v="0"/>
    <x v="3"/>
    <x v="18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s v="food/food trucks"/>
    <n v="2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s v="theater/plays"/>
    <n v="3"/>
    <x v="6"/>
    <x v="11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s v="theater/plays"/>
    <n v="8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s v="theater/plays"/>
    <n v="23"/>
    <x v="6"/>
    <x v="11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s v="theater/plays"/>
    <n v="23"/>
    <x v="6"/>
    <x v="11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s v="photography/photobooks"/>
    <n v="1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s v="theater/plays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s v="technology/web"/>
    <n v="0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8"/>
    <s v="AUD"/>
    <n v="1424137247"/>
    <n v="1421545247"/>
    <b v="0"/>
    <n v="2"/>
    <b v="0"/>
    <s v="technology/web"/>
    <n v="0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s v="publishing/art books"/>
    <n v="1"/>
    <x v="1"/>
    <x v="32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s v="music/jazz"/>
    <n v="0"/>
    <x v="7"/>
    <x v="33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s v="music/jazz"/>
    <n v="0"/>
    <x v="7"/>
    <x v="33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s v="technology/wearables"/>
    <n v="0"/>
    <x v="0"/>
    <x v="1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s v="technology/wearables"/>
    <n v="0"/>
    <x v="0"/>
    <x v="1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s v="food/restaurants"/>
    <n v="2"/>
    <x v="4"/>
    <x v="40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s v="theater/plays"/>
    <n v="13"/>
    <x v="6"/>
    <x v="11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s v="theater/plays"/>
    <n v="13"/>
    <x v="6"/>
    <x v="11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s v="publishing/nonfiction"/>
    <n v="0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s v="theater/plays"/>
    <n v="3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s v="film &amp; video/animation"/>
    <n v="0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s v="technology/web"/>
    <n v="0"/>
    <x v="0"/>
    <x v="26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s v="technology/wearables"/>
    <n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s v="theater/plays"/>
    <n v="12"/>
    <x v="6"/>
    <x v="11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s v="film &amp; video/drama"/>
    <n v="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s v="technology/web"/>
    <n v="0"/>
    <x v="0"/>
    <x v="26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s v="photography/nature"/>
    <n v="1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s v="technology/gadgets"/>
    <n v="1"/>
    <x v="0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s v="theater/plays"/>
    <n v="12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s v="theater/plays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s v="theater/plays"/>
    <n v="86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s v="food/food trucks"/>
    <n v="2"/>
    <x v="4"/>
    <x v="29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s v="theater/plays"/>
    <n v="590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s v="publishing/fiction"/>
    <n v="1"/>
    <x v="1"/>
    <x v="35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s v="technology/web"/>
    <n v="0"/>
    <x v="0"/>
    <x v="26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s v="games/video games"/>
    <n v="0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s v="theater/spaces"/>
    <n v="3"/>
    <x v="6"/>
    <x v="9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s v="technology/web"/>
    <n v="0"/>
    <x v="0"/>
    <x v="26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s v="publishing/translations"/>
    <n v="1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s v="publishing/art books"/>
    <n v="1"/>
    <x v="1"/>
    <x v="32"/>
  </r>
  <r>
    <n v="2355"/>
    <s v="PriceItUpPlease (Canceled)"/>
    <s v="PriceItUpPlease will be an easy to use website that estimates the amount of your startup costs for that great idea you have!"/>
    <n v="4000"/>
    <n v="55"/>
    <x v="1"/>
    <x v="8"/>
    <s v="AUD"/>
    <n v="1430604136"/>
    <n v="1428012136"/>
    <b v="0"/>
    <n v="2"/>
    <b v="0"/>
    <s v="technology/web"/>
    <n v="1"/>
    <x v="0"/>
    <x v="26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s v="technology/web"/>
    <n v="1"/>
    <x v="0"/>
    <x v="26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s v="food/food trucks"/>
    <n v="2"/>
    <x v="4"/>
    <x v="29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s v="theater/plays"/>
    <n v="2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6"/>
    <x v="19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s v="technology/wearables"/>
    <n v="0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s v="games/video games"/>
    <n v="0"/>
    <x v="3"/>
    <x v="18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s v="publishing/children's books"/>
    <n v="2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1"/>
    <x v="39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s v="film &amp; video/animation"/>
    <n v="0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s v="technology/web"/>
    <n v="0"/>
    <x v="0"/>
    <x v="26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s v="food/food trucks"/>
    <n v="1"/>
    <x v="4"/>
    <x v="29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11"/>
    <s v="CAD"/>
    <n v="1409543940"/>
    <n v="1404586762"/>
    <b v="0"/>
    <n v="2"/>
    <b v="0"/>
    <s v="film &amp; video/drama"/>
    <n v="0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s v="film &amp; video/animation"/>
    <n v="0"/>
    <x v="5"/>
    <x v="23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s v="games/video games"/>
    <n v="0"/>
    <x v="3"/>
    <x v="1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s v="music/faith"/>
    <n v="1"/>
    <x v="7"/>
    <x v="14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s v="games/mobile games"/>
    <n v="1"/>
    <x v="3"/>
    <x v="28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s v="photography/people"/>
    <n v="1"/>
    <x v="2"/>
    <x v="36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s v="food/food trucks"/>
    <n v="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s v="technology/space exploration"/>
    <n v="2"/>
    <x v="0"/>
    <x v="4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s v="theater/plays"/>
    <n v="2"/>
    <x v="6"/>
    <x v="11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s v="film &amp; video/drama"/>
    <n v="0"/>
    <x v="5"/>
    <x v="10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s v="film &amp; video/drama"/>
    <n v="0"/>
    <x v="5"/>
    <x v="10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s v="film &amp; video/animation"/>
    <n v="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8"/>
    <s v="AUD"/>
    <n v="1401662239"/>
    <n v="1399070239"/>
    <b v="0"/>
    <n v="1"/>
    <b v="0"/>
    <s v="film &amp; video/animation"/>
    <n v="0"/>
    <x v="5"/>
    <x v="23"/>
  </r>
  <r>
    <n v="514"/>
    <s v="I'm Sticking With You."/>
    <s v="A film created entirely out of paper, visual effects and found objects depicts how one man created a new life for himself."/>
    <n v="39400"/>
    <n v="50"/>
    <x v="2"/>
    <x v="11"/>
    <s v="CAD"/>
    <n v="1407595447"/>
    <n v="1405003447"/>
    <b v="0"/>
    <n v="3"/>
    <b v="0"/>
    <s v="film &amp; video/animation"/>
    <n v="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s v="technology/web"/>
    <n v="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s v="publishing/fiction"/>
    <n v="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s v="music/jazz"/>
    <n v="0"/>
    <x v="7"/>
    <x v="33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s v="music/jazz"/>
    <n v="0"/>
    <x v="7"/>
    <x v="33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s v="journalism/audio"/>
    <n v="0"/>
    <x v="8"/>
    <x v="30"/>
  </r>
  <r>
    <n v="1135"/>
    <s v="Trumperama"/>
    <s v="&quot;Trumperama&quot; ist ein Jump 'n' Run Spiel im 8-Bit Stil fÃ¼r Android._x000a_Donald Trump gewinnt die Wahlen und muss gestoppt werden!"/>
    <n v="15000"/>
    <n v="50"/>
    <x v="2"/>
    <x v="4"/>
    <s v="EUR"/>
    <n v="1470527094"/>
    <n v="1467935094"/>
    <b v="0"/>
    <n v="1"/>
    <b v="0"/>
    <s v="games/mobile games"/>
    <n v="0"/>
    <x v="3"/>
    <x v="28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s v="food/food trucks"/>
    <n v="0"/>
    <x v="4"/>
    <x v="29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s v="publishing/fiction"/>
    <n v="1"/>
    <x v="1"/>
    <x v="35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s v="photography/nature"/>
    <n v="1"/>
    <x v="2"/>
    <x v="3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s v="music/faith"/>
    <n v="1"/>
    <x v="7"/>
    <x v="14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s v="technology/gadgets"/>
    <n v="1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s v="games/video games"/>
    <n v="1"/>
    <x v="3"/>
    <x v="18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s v="games/video games"/>
    <n v="1"/>
    <x v="3"/>
    <x v="18"/>
  </r>
  <r>
    <n v="2373"/>
    <s v="Cykelauktion.com (Canceled)"/>
    <s v="We want to create a safe marketplace for buying and selling bicycles."/>
    <n v="4000"/>
    <n v="50"/>
    <x v="1"/>
    <x v="10"/>
    <s v="SEK"/>
    <n v="1440863624"/>
    <n v="1438271624"/>
    <b v="0"/>
    <n v="1"/>
    <b v="0"/>
    <s v="technology/web"/>
    <n v="1"/>
    <x v="0"/>
    <x v="26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s v="technology/web"/>
    <n v="1"/>
    <x v="0"/>
    <x v="26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s v="food/food trucks"/>
    <n v="1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s v="food/food trucks"/>
    <n v="2"/>
    <x v="4"/>
    <x v="2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s v="food/food trucks"/>
    <n v="2"/>
    <x v="4"/>
    <x v="2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s v="food/food trucks"/>
    <n v="2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6"/>
    <s v="EUR"/>
    <n v="1439827559"/>
    <n v="1434643559"/>
    <b v="0"/>
    <n v="3"/>
    <b v="0"/>
    <s v="theater/spaces"/>
    <n v="3"/>
    <x v="6"/>
    <x v="9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s v="theater/spaces"/>
    <n v="3"/>
    <x v="6"/>
    <x v="9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s v="theater/plays"/>
    <n v="3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s v="theater/musical"/>
    <n v="8"/>
    <x v="6"/>
    <x v="19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s v="theater/plays"/>
    <n v="1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s v="theater/plays"/>
    <n v="10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s v="theater/plays"/>
    <n v="125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s v="publishing/fiction"/>
    <n v="0"/>
    <x v="1"/>
    <x v="35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s v="games/video games"/>
    <n v="1"/>
    <x v="3"/>
    <x v="18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s v="games/video games"/>
    <n v="0"/>
    <x v="3"/>
    <x v="18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s v="theater/plays"/>
    <n v="47"/>
    <x v="6"/>
    <x v="11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s v="film &amp; video/animation"/>
    <n v="0"/>
    <x v="5"/>
    <x v="23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s v="film &amp; video/animation"/>
    <n v="0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s v="music/jazz"/>
    <n v="0"/>
    <x v="7"/>
    <x v="33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s v="music/jazz"/>
    <n v="0"/>
    <x v="7"/>
    <x v="33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s v="games/video games"/>
    <n v="0"/>
    <x v="3"/>
    <x v="18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s v="games/video games"/>
    <n v="0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s v="games/video games"/>
    <n v="0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s v="games/video games"/>
    <n v="0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5"/>
    <s v="EUR"/>
    <n v="1459584417"/>
    <n v="1456996017"/>
    <b v="0"/>
    <n v="3"/>
    <b v="0"/>
    <s v="publishing/translations"/>
    <n v="0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11"/>
    <s v="CAD"/>
    <n v="1454078770"/>
    <n v="1448894770"/>
    <b v="0"/>
    <n v="2"/>
    <b v="0"/>
    <s v="food/food trucks"/>
    <n v="1"/>
    <x v="4"/>
    <x v="2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s v="publishing/children's books"/>
    <n v="2"/>
    <x v="1"/>
    <x v="3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s v="theater/plays"/>
    <n v="2"/>
    <x v="6"/>
    <x v="11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s v="theater/plays"/>
    <n v="2"/>
    <x v="6"/>
    <x v="11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s v="theater/plays"/>
    <n v="11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s v="theater/plays"/>
    <n v="11"/>
    <x v="6"/>
    <x v="11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s v="theater/plays"/>
    <n v="11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11"/>
    <s v="CAD"/>
    <n v="1455232937"/>
    <n v="1453936937"/>
    <b v="0"/>
    <n v="4"/>
    <b v="0"/>
    <s v="games/video games"/>
    <n v="0"/>
    <x v="3"/>
    <x v="18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s v="food/food trucks"/>
    <n v="0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s v="technology/gadgets"/>
    <n v="1"/>
    <x v="0"/>
    <x v="6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s v="games/video games"/>
    <n v="0"/>
    <x v="3"/>
    <x v="18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s v="theater/spaces"/>
    <n v="2"/>
    <x v="6"/>
    <x v="9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s v="theater/plays"/>
    <n v="410"/>
    <x v="6"/>
    <x v="11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s v="film &amp; video/science fiction"/>
    <n v="0"/>
    <x v="5"/>
    <x v="21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s v="film &amp; video/science fiction"/>
    <n v="0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s v="music/jazz"/>
    <n v="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s v="music/jazz"/>
    <n v="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s v="music/world music"/>
    <n v="0"/>
    <x v="7"/>
    <x v="37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s v="photography/photobooks"/>
    <n v="1"/>
    <x v="2"/>
    <x v="3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8"/>
    <s v="AUD"/>
    <n v="1417127040"/>
    <n v="1414531440"/>
    <b v="1"/>
    <n v="2"/>
    <b v="0"/>
    <s v="photography/photobooks"/>
    <n v="1"/>
    <x v="2"/>
    <x v="3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s v="photography/photobooks"/>
    <n v="1"/>
    <x v="2"/>
    <x v="3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s v="food/food trucks"/>
    <n v="1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6"/>
    <x v="11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s v="theater/spaces"/>
    <n v="2"/>
    <x v="6"/>
    <x v="9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s v="theater/musical"/>
    <n v="8"/>
    <x v="6"/>
    <x v="19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s v="theater/plays"/>
    <n v="13"/>
    <x v="6"/>
    <x v="11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s v="technology/web"/>
    <n v="1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s v="theater/plays"/>
    <n v="2"/>
    <x v="6"/>
    <x v="11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s v="theater/plays"/>
    <n v="8"/>
    <x v="6"/>
    <x v="11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s v="theater/plays"/>
    <n v="25"/>
    <x v="6"/>
    <x v="11"/>
  </r>
  <r>
    <n v="1873"/>
    <s v="The Red Card Blue Card Game"/>
    <s v="It's time for The Red Card Blue Card Game to be available everywhere! Help save the sanity of ALL parent's! Help make it an App!!"/>
    <n v="6000"/>
    <n v="36"/>
    <x v="2"/>
    <x v="11"/>
    <s v="CAD"/>
    <n v="1436373900"/>
    <n v="1433861210"/>
    <b v="0"/>
    <n v="2"/>
    <b v="0"/>
    <s v="games/mobile games"/>
    <n v="1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11"/>
    <s v="CAD"/>
    <n v="1439533019"/>
    <n v="1436941019"/>
    <b v="0"/>
    <n v="3"/>
    <b v="0"/>
    <s v="technology/space exploration"/>
    <n v="1"/>
    <x v="0"/>
    <x v="4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s v="food/food trucks"/>
    <n v="1"/>
    <x v="4"/>
    <x v="2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s v="publishing/children's books"/>
    <n v="1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11"/>
    <s v="CAD"/>
    <n v="1485838800"/>
    <n v="1484756245"/>
    <b v="0"/>
    <n v="4"/>
    <b v="0"/>
    <s v="technology/web"/>
    <n v="0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s v="food/food trucks"/>
    <n v="0"/>
    <x v="4"/>
    <x v="2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s v="food/food trucks"/>
    <n v="0"/>
    <x v="4"/>
    <x v="29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s v="photography/nature"/>
    <n v="0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s v="music/faith"/>
    <n v="1"/>
    <x v="7"/>
    <x v="14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s v="music/faith"/>
    <n v="1"/>
    <x v="7"/>
    <x v="14"/>
  </r>
  <r>
    <n v="2691"/>
    <s v="Cook"/>
    <s v="A Great New local Food Truck serving up ethnic fusion inspired eats in Ottawa."/>
    <n v="3000"/>
    <n v="35"/>
    <x v="2"/>
    <x v="11"/>
    <s v="CAD"/>
    <n v="1431278557"/>
    <n v="1427390557"/>
    <b v="0"/>
    <n v="2"/>
    <b v="0"/>
    <s v="food/food trucks"/>
    <n v="1"/>
    <x v="4"/>
    <x v="29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s v="publishing/children's books"/>
    <n v="1"/>
    <x v="1"/>
    <x v="39"/>
  </r>
  <r>
    <n v="2859"/>
    <s v="Grover Theatre Company (GTC)"/>
    <s v="A theatre company that will create works to inspire young people and get everyone involved."/>
    <n v="2500"/>
    <n v="35"/>
    <x v="2"/>
    <x v="8"/>
    <s v="AUD"/>
    <n v="1444984904"/>
    <n v="1439800904"/>
    <b v="0"/>
    <n v="1"/>
    <b v="0"/>
    <s v="theater/plays"/>
    <n v="1"/>
    <x v="6"/>
    <x v="11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s v="theater/musical"/>
    <n v="6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s v="theater/musical"/>
    <n v="7"/>
    <x v="6"/>
    <x v="19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s v="theater/plays"/>
    <n v="23"/>
    <x v="6"/>
    <x v="11"/>
  </r>
  <r>
    <n v="1710"/>
    <s v="Producing a live album of our upcoming Europe tour"/>
    <s v="We want to create a gospel live album which has never been produced before."/>
    <n v="7500"/>
    <n v="34"/>
    <x v="2"/>
    <x v="4"/>
    <s v="EUR"/>
    <n v="1453122000"/>
    <n v="1449151888"/>
    <b v="0"/>
    <n v="1"/>
    <b v="0"/>
    <s v="music/faith"/>
    <n v="0"/>
    <x v="7"/>
    <x v="14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s v="games/video games"/>
    <n v="1"/>
    <x v="3"/>
    <x v="18"/>
  </r>
  <r>
    <n v="2767"/>
    <s v="the Giant Turnip"/>
    <s v="An animated bedtime story with Dedka, Babka and the rest of the family working together on a BIG problem"/>
    <n v="2700"/>
    <n v="34"/>
    <x v="2"/>
    <x v="11"/>
    <s v="CAD"/>
    <n v="1439766050"/>
    <n v="1434582050"/>
    <b v="0"/>
    <n v="3"/>
    <b v="0"/>
    <s v="publishing/children's books"/>
    <n v="1"/>
    <x v="1"/>
    <x v="39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s v="publishing/fiction"/>
    <n v="0"/>
    <x v="1"/>
    <x v="35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s v="theater/plays"/>
    <n v="11"/>
    <x v="6"/>
    <x v="11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s v="theater/plays"/>
    <n v="32"/>
    <x v="6"/>
    <x v="11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s v="film &amp; video/animation"/>
    <n v="0"/>
    <x v="5"/>
    <x v="23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s v="technology/web"/>
    <n v="0"/>
    <x v="0"/>
    <x v="26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s v="film &amp; video/science fiction"/>
    <n v="0"/>
    <x v="5"/>
    <x v="21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s v="film &amp; video/animation"/>
    <n v="0"/>
    <x v="5"/>
    <x v="23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s v="music/indie rock"/>
    <n v="0"/>
    <x v="7"/>
    <x v="12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s v="music/jazz"/>
    <n v="0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s v="music/jazz"/>
    <n v="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s v="food/food trucks"/>
    <n v="0"/>
    <x v="4"/>
    <x v="29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s v="publishing/fiction"/>
    <n v="0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s v="photography/photobooks"/>
    <n v="0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16"/>
    <s v="EUR"/>
    <n v="1437861540"/>
    <n v="1435160452"/>
    <b v="0"/>
    <n v="1"/>
    <b v="0"/>
    <s v="technology/web"/>
    <n v="1"/>
    <x v="0"/>
    <x v="26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s v="food/food trucks"/>
    <n v="1"/>
    <x v="4"/>
    <x v="29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s v="food/restaurants"/>
    <n v="1"/>
    <x v="4"/>
    <x v="4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3"/>
    <s v="EUR"/>
    <n v="1483535180"/>
    <n v="1480943180"/>
    <b v="0"/>
    <n v="1"/>
    <b v="0"/>
    <s v="theater/plays"/>
    <n v="1"/>
    <x v="6"/>
    <x v="11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s v="theater/musical"/>
    <n v="3"/>
    <x v="6"/>
    <x v="19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s v="games/video games"/>
    <n v="0"/>
    <x v="3"/>
    <x v="18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s v="music/classical music"/>
    <n v="1"/>
    <x v="7"/>
    <x v="25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s v="theater/plays"/>
    <n v="1"/>
    <x v="6"/>
    <x v="11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s v="theater/plays"/>
    <n v="10"/>
    <x v="6"/>
    <x v="11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s v="technology/wearables"/>
    <n v="0"/>
    <x v="0"/>
    <x v="1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s v="publishing/art books"/>
    <n v="0"/>
    <x v="1"/>
    <x v="32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s v="theater/plays"/>
    <n v="18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s v="food/food trucks"/>
    <n v="1"/>
    <x v="4"/>
    <x v="29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s v="film &amp; video/animation"/>
    <n v="0"/>
    <x v="5"/>
    <x v="23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s v="technology/web"/>
    <n v="0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s v="technology/wearables"/>
    <n v="0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15"/>
    <s v="NZD"/>
    <n v="1474436704"/>
    <n v="1471844704"/>
    <b v="0"/>
    <n v="2"/>
    <b v="0"/>
    <s v="publishing/translations"/>
    <n v="0"/>
    <x v="1"/>
    <x v="31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s v="games/mobile games"/>
    <n v="0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s v="games/video games"/>
    <n v="1"/>
    <x v="3"/>
    <x v="18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s v="food/food trucks"/>
    <n v="1"/>
    <x v="4"/>
    <x v="2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s v="food/food trucks"/>
    <n v="1"/>
    <x v="4"/>
    <x v="29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s v="theater/spaces"/>
    <n v="1"/>
    <x v="6"/>
    <x v="9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s v="theater/spaces"/>
    <n v="1"/>
    <x v="6"/>
    <x v="9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s v="theater/plays"/>
    <n v="5"/>
    <x v="6"/>
    <x v="11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s v="theater/plays"/>
    <n v="9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s v="film &amp; video/animation"/>
    <n v="0"/>
    <x v="5"/>
    <x v="23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s v="film &amp; video/animation"/>
    <n v="0"/>
    <x v="5"/>
    <x v="23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s v="technology/web"/>
    <n v="0"/>
    <x v="0"/>
    <x v="26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s v="music/jazz"/>
    <n v="0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s v="games/video games"/>
    <n v="0"/>
    <x v="3"/>
    <x v="18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s v="games/video games"/>
    <n v="0"/>
    <x v="3"/>
    <x v="18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s v="food/food trucks"/>
    <n v="0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s v="music/world music"/>
    <n v="0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s v="photography/photobooks"/>
    <n v="0"/>
    <x v="2"/>
    <x v="3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s v="photography/people"/>
    <n v="1"/>
    <x v="2"/>
    <x v="36"/>
  </r>
  <r>
    <n v="2128"/>
    <s v="Makayla's Quest"/>
    <s v="The Royal Snail has misdelivered all the invitations to the Royal Ball.  It's up to Makayla to set things right in the Fairy Forest"/>
    <n v="5000"/>
    <n v="25"/>
    <x v="2"/>
    <x v="11"/>
    <s v="CAD"/>
    <n v="1411324369"/>
    <n v="1406140369"/>
    <b v="0"/>
    <n v="1"/>
    <b v="0"/>
    <s v="games/video games"/>
    <n v="1"/>
    <x v="3"/>
    <x v="18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s v="games/video games"/>
    <n v="1"/>
    <x v="3"/>
    <x v="18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s v="technology/web"/>
    <n v="1"/>
    <x v="0"/>
    <x v="26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s v="technology/web"/>
    <n v="1"/>
    <x v="0"/>
    <x v="26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s v="food/food trucks"/>
    <n v="1"/>
    <x v="4"/>
    <x v="2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s v="food/food trucks"/>
    <n v="1"/>
    <x v="4"/>
    <x v="2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s v="publishing/children's books"/>
    <n v="1"/>
    <x v="1"/>
    <x v="39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s v="theater/plays"/>
    <n v="1"/>
    <x v="6"/>
    <x v="11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s v="theater/plays"/>
    <n v="1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s v="theater/spaces"/>
    <n v="1"/>
    <x v="6"/>
    <x v="9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s v="theater/spaces"/>
    <n v="1"/>
    <x v="6"/>
    <x v="9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s v="theater/musical"/>
    <n v="1"/>
    <x v="6"/>
    <x v="19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s v="theater/plays"/>
    <n v="4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s v="theater/plays"/>
    <n v="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s v="theater/plays"/>
    <n v="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s v="theater/plays"/>
    <n v="5"/>
    <x v="6"/>
    <x v="1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s v="theater/plays"/>
    <n v="6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s v="theater/plays"/>
    <n v="6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s v="theater/plays"/>
    <n v="17"/>
    <x v="6"/>
    <x v="11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s v="film &amp; video/animation"/>
    <n v="0"/>
    <x v="5"/>
    <x v="23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s v="theater/spaces"/>
    <n v="1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s v="theater/plays"/>
    <n v="1"/>
    <x v="6"/>
    <x v="11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s v="theater/plays"/>
    <n v="8"/>
    <x v="6"/>
    <x v="11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s v="music/faith"/>
    <n v="0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16"/>
    <s v="EUR"/>
    <n v="1457617359"/>
    <n v="1455025359"/>
    <b v="0"/>
    <n v="3"/>
    <b v="0"/>
    <s v="theater/spaces"/>
    <n v="1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s v="publishing/fiction"/>
    <n v="0"/>
    <x v="1"/>
    <x v="35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s v="music/jazz"/>
    <n v="0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s v="games/video games"/>
    <n v="0"/>
    <x v="3"/>
    <x v="18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s v="games/mobile games"/>
    <n v="0"/>
    <x v="3"/>
    <x v="28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s v="food/food trucks"/>
    <n v="1"/>
    <x v="4"/>
    <x v="29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s v="theater/plays"/>
    <n v="1"/>
    <x v="6"/>
    <x v="11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s v="theater/plays"/>
    <n v="5"/>
    <x v="6"/>
    <x v="11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s v="theater/plays"/>
    <n v="8"/>
    <x v="6"/>
    <x v="11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s v="theater/plays"/>
    <n v="8"/>
    <x v="6"/>
    <x v="11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s v="film &amp; video/drama"/>
    <n v="0"/>
    <x v="5"/>
    <x v="10"/>
  </r>
  <r>
    <n v="569"/>
    <s v="Mioti"/>
    <s v="Mioti is an indie game marketplace that doubles as a community for developers to join networks and discuss projects."/>
    <n v="34000"/>
    <n v="20"/>
    <x v="2"/>
    <x v="11"/>
    <s v="CAD"/>
    <n v="1451679612"/>
    <n v="1449087612"/>
    <b v="0"/>
    <n v="1"/>
    <b v="0"/>
    <s v="technology/web"/>
    <n v="0"/>
    <x v="0"/>
    <x v="26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s v="technology/web"/>
    <n v="0"/>
    <x v="0"/>
    <x v="26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s v="music/indie rock"/>
    <n v="0"/>
    <x v="7"/>
    <x v="12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s v="games/mobile games"/>
    <n v="0"/>
    <x v="3"/>
    <x v="28"/>
  </r>
  <r>
    <n v="1542"/>
    <s v="From student to beekeeper"/>
    <s v="The photography project aims to show challenges &amp; successes of a  student attempting to continue his family beekeeping heritage."/>
    <n v="9000"/>
    <n v="20"/>
    <x v="2"/>
    <x v="11"/>
    <s v="CAD"/>
    <n v="1435708500"/>
    <n v="1434412500"/>
    <b v="0"/>
    <n v="1"/>
    <b v="0"/>
    <s v="photography/nature"/>
    <n v="0"/>
    <x v="2"/>
    <x v="3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s v="music/faith"/>
    <n v="0"/>
    <x v="7"/>
    <x v="14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s v="theater/plays"/>
    <n v="1"/>
    <x v="6"/>
    <x v="11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s v="theater/plays"/>
    <n v="1"/>
    <x v="6"/>
    <x v="11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s v="theater/plays"/>
    <n v="3"/>
    <x v="6"/>
    <x v="11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s v="theater/plays"/>
    <n v="4"/>
    <x v="6"/>
    <x v="11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s v="theater/plays"/>
    <n v="29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s v="technology/space exploration"/>
    <n v="1"/>
    <x v="0"/>
    <x v="4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s v="theater/plays"/>
    <n v="6"/>
    <x v="6"/>
    <x v="11"/>
  </r>
  <r>
    <n v="638"/>
    <s v="W (Canceled)"/>
    <s v="O0"/>
    <n v="30000"/>
    <n v="18"/>
    <x v="1"/>
    <x v="4"/>
    <s v="EUR"/>
    <n v="1490447662"/>
    <n v="1485267262"/>
    <b v="0"/>
    <n v="6"/>
    <b v="0"/>
    <s v="technology/web"/>
    <n v="0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11"/>
    <s v="CAD"/>
    <n v="1493320519"/>
    <n v="1488140119"/>
    <b v="0"/>
    <n v="1"/>
    <b v="0"/>
    <s v="music/faith"/>
    <n v="0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s v="film &amp; video/drama"/>
    <n v="0"/>
    <x v="5"/>
    <x v="10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s v="food/food trucks"/>
    <n v="0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s v="games/video games"/>
    <n v="0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s v="theater/plays"/>
    <n v="8"/>
    <x v="6"/>
    <x v="11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s v="technology/wearables"/>
    <n v="0"/>
    <x v="0"/>
    <x v="1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s v="journalism/audio"/>
    <n v="0"/>
    <x v="8"/>
    <x v="30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s v="games/video games"/>
    <n v="0"/>
    <x v="3"/>
    <x v="18"/>
  </r>
  <r>
    <n v="1406"/>
    <s v="Man Down! Translation project"/>
    <s v="The White coat and the battle dress uniform"/>
    <n v="10000"/>
    <n v="15"/>
    <x v="2"/>
    <x v="6"/>
    <s v="EUR"/>
    <n v="1449914400"/>
    <n v="1445336607"/>
    <b v="0"/>
    <n v="3"/>
    <b v="0"/>
    <s v="publishing/translations"/>
    <n v="0"/>
    <x v="1"/>
    <x v="31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s v="publishing/translations"/>
    <n v="0"/>
    <x v="1"/>
    <x v="31"/>
  </r>
  <r>
    <n v="1435"/>
    <s v="Trilogy of Crystals, book 1, translation"/>
    <s v="English translation of the first book from a sword and sorcery Fantasy trilogy, by Paolo Parente"/>
    <n v="10000"/>
    <n v="15"/>
    <x v="2"/>
    <x v="6"/>
    <s v="EUR"/>
    <n v="1444589020"/>
    <n v="1441997020"/>
    <b v="0"/>
    <n v="2"/>
    <b v="0"/>
    <s v="publishing/translations"/>
    <n v="0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5"/>
    <s v="EUR"/>
    <n v="1461535140"/>
    <n v="1459716480"/>
    <b v="0"/>
    <n v="1"/>
    <b v="0"/>
    <s v="publishing/translations"/>
    <n v="0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s v="photography/places"/>
    <n v="0"/>
    <x v="2"/>
    <x v="34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s v="photography/photobooks"/>
    <n v="0"/>
    <x v="2"/>
    <x v="3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s v="technology/web"/>
    <n v="0"/>
    <x v="0"/>
    <x v="2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s v="technology/space exploration"/>
    <n v="1"/>
    <x v="0"/>
    <x v="4"/>
  </r>
  <r>
    <n v="3642"/>
    <s v="My own musical"/>
    <s v="All the world's a stage..._x000a_It is my biggest dream to perform my own, selfcreated musical with lots of kids as big as I am able to."/>
    <n v="1000"/>
    <n v="15"/>
    <x v="2"/>
    <x v="4"/>
    <s v="EUR"/>
    <n v="1448902800"/>
    <n v="1445369727"/>
    <b v="0"/>
    <n v="2"/>
    <b v="0"/>
    <s v="theater/musical"/>
    <n v="2"/>
    <x v="6"/>
    <x v="19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s v="theater/plays"/>
    <n v="3"/>
    <x v="6"/>
    <x v="11"/>
  </r>
  <r>
    <n v="3926"/>
    <s v="Caryl Churchill's 'Top Girls' - NSW HSC Text"/>
    <s v="Producing syllabus-relevant theatre targeted to HSC students on the NSW Central Coast"/>
    <n v="500"/>
    <n v="15"/>
    <x v="2"/>
    <x v="8"/>
    <s v="AUD"/>
    <n v="1419645748"/>
    <n v="1417053748"/>
    <b v="0"/>
    <n v="1"/>
    <b v="0"/>
    <s v="theater/plays"/>
    <n v="3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s v="film &amp; video/animation"/>
    <n v="0"/>
    <x v="5"/>
    <x v="23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s v="technology/web"/>
    <n v="0"/>
    <x v="0"/>
    <x v="26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s v="film &amp; video/television"/>
    <n v="0"/>
    <x v="5"/>
    <x v="16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s v="theater/plays"/>
    <n v="1"/>
    <x v="6"/>
    <x v="11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11"/>
    <s v="CAD"/>
    <n v="1418841045"/>
    <n v="1416249045"/>
    <b v="0"/>
    <n v="3"/>
    <b v="0"/>
    <s v="technology/web"/>
    <n v="0"/>
    <x v="0"/>
    <x v="26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s v="games/video games"/>
    <n v="0"/>
    <x v="3"/>
    <x v="18"/>
  </r>
  <r>
    <n v="1902"/>
    <s v="Cardboard reality"/>
    <s v="Virtual reality is expensive, here is the solution. I've created a VR device out of cardboard. I present: World's cheapest VR Device."/>
    <n v="5500"/>
    <n v="12"/>
    <x v="2"/>
    <x v="13"/>
    <s v="EUR"/>
    <n v="1425495447"/>
    <n v="1422903447"/>
    <b v="0"/>
    <n v="3"/>
    <b v="0"/>
    <s v="technology/gadgets"/>
    <n v="0"/>
    <x v="0"/>
    <x v="6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s v="film &amp; video/drama"/>
    <n v="0"/>
    <x v="5"/>
    <x v="10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s v="film &amp; video/animation"/>
    <n v="0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s v="technology/wearables"/>
    <n v="0"/>
    <x v="0"/>
    <x v="1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s v="games/video games"/>
    <n v="0"/>
    <x v="3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s v="games/mobile games"/>
    <n v="0"/>
    <x v="3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s v="music/faith"/>
    <n v="0"/>
    <x v="7"/>
    <x v="14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s v="theater/spaces"/>
    <n v="1"/>
    <x v="6"/>
    <x v="9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s v="theater/plays"/>
    <n v="2"/>
    <x v="6"/>
    <x v="11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s v="theater/plays"/>
    <n v="2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s v="theater/plays"/>
    <n v="3"/>
    <x v="6"/>
    <x v="1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s v="film &amp; video/science fiction"/>
    <n v="0"/>
    <x v="5"/>
    <x v="21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s v="film &amp; video/science fiction"/>
    <n v="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s v="film &amp; video/science fiction"/>
    <n v="0"/>
    <x v="5"/>
    <x v="21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s v="film &amp; video/drama"/>
    <n v="0"/>
    <x v="5"/>
    <x v="10"/>
  </r>
  <r>
    <n v="443"/>
    <s v="Bad Teddy Studios"/>
    <s v="We love cartoons!! We want to make more but it costs money to so. Be apart of your daily dose of WTF!?! Pledge now!!"/>
    <n v="50000"/>
    <n v="10"/>
    <x v="2"/>
    <x v="11"/>
    <s v="CAD"/>
    <n v="1391991701"/>
    <n v="1389399701"/>
    <b v="0"/>
    <n v="2"/>
    <b v="0"/>
    <s v="film &amp; video/animation"/>
    <n v="0"/>
    <x v="5"/>
    <x v="23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s v="film &amp; video/animation"/>
    <n v="0"/>
    <x v="5"/>
    <x v="23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s v="film &amp; video/animation"/>
    <n v="0"/>
    <x v="5"/>
    <x v="23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s v="technology/web"/>
    <n v="0"/>
    <x v="0"/>
    <x v="26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s v="technology/web"/>
    <n v="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13"/>
    <s v="EUR"/>
    <n v="1432479600"/>
    <n v="1428507409"/>
    <b v="0"/>
    <n v="1"/>
    <b v="0"/>
    <s v="technology/web"/>
    <n v="0"/>
    <x v="0"/>
    <x v="26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s v="technology/web"/>
    <n v="0"/>
    <x v="0"/>
    <x v="26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s v="publishing/fiction"/>
    <n v="0"/>
    <x v="1"/>
    <x v="35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s v="music/metal"/>
    <n v="0"/>
    <x v="7"/>
    <x v="20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s v="journalism/audio"/>
    <n v="0"/>
    <x v="8"/>
    <x v="30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s v="games/video games"/>
    <n v="0"/>
    <x v="3"/>
    <x v="18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s v="games/video games"/>
    <n v="0"/>
    <x v="3"/>
    <x v="18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s v="games/mobile games"/>
    <n v="0"/>
    <x v="3"/>
    <x v="28"/>
  </r>
  <r>
    <n v="1176"/>
    <s v="Mirlin's Sushi"/>
    <s v="Mirlins Sushi!_x000a_Find us on Facebook!_x000a_(Gives backers a voice, and a direct link to us! No kickstarter disappearing act here!)"/>
    <n v="13000"/>
    <n v="10"/>
    <x v="2"/>
    <x v="8"/>
    <s v="AUD"/>
    <n v="1488805200"/>
    <n v="1484094498"/>
    <b v="0"/>
    <n v="1"/>
    <b v="0"/>
    <s v="food/food trucks"/>
    <n v="0"/>
    <x v="4"/>
    <x v="29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s v="photography/nature"/>
    <n v="0"/>
    <x v="2"/>
    <x v="38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s v="publishing/art books"/>
    <n v="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s v="music/faith"/>
    <n v="0"/>
    <x v="7"/>
    <x v="14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s v="games/mobile games"/>
    <n v="0"/>
    <x v="3"/>
    <x v="28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s v="games/mobile games"/>
    <n v="0"/>
    <x v="3"/>
    <x v="28"/>
  </r>
  <r>
    <n v="1911"/>
    <s v="Charge Furniture"/>
    <s v="Charge furniture, making it simple and comfortable to charge your USB devices without leaving the comfort of your couch or armchair"/>
    <n v="5500"/>
    <n v="10"/>
    <x v="2"/>
    <x v="15"/>
    <s v="NZD"/>
    <n v="1407545334"/>
    <n v="1404953334"/>
    <b v="0"/>
    <n v="1"/>
    <b v="0"/>
    <s v="technology/gadgets"/>
    <n v="0"/>
    <x v="0"/>
    <x v="6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s v="games/video games"/>
    <n v="0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s v="music/electronic music"/>
    <n v="0"/>
    <x v="7"/>
    <x v="13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s v="technology/web"/>
    <n v="0"/>
    <x v="0"/>
    <x v="26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9"/>
    <s v="CHF"/>
    <n v="1444940558"/>
    <n v="1442348558"/>
    <b v="0"/>
    <n v="1"/>
    <b v="0"/>
    <s v="technology/web"/>
    <n v="0"/>
    <x v="0"/>
    <x v="26"/>
  </r>
  <r>
    <n v="2440"/>
    <s v="The first green Food Truck in Phnom Penh"/>
    <s v="Starting a entire clean energy food truck and set a new standard for Cambodia"/>
    <n v="3500"/>
    <n v="10"/>
    <x v="2"/>
    <x v="20"/>
    <s v="EUR"/>
    <n v="1455399313"/>
    <n v="1452807313"/>
    <b v="0"/>
    <n v="2"/>
    <b v="0"/>
    <s v="food/food trucks"/>
    <n v="0"/>
    <x v="4"/>
    <x v="29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s v="food/food trucks"/>
    <n v="0"/>
    <x v="4"/>
    <x v="2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s v="publishing/children's books"/>
    <n v="0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s v="publishing/children's books"/>
    <n v="0"/>
    <x v="1"/>
    <x v="39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s v="theater/plays"/>
    <n v="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s v="theater/plays"/>
    <n v="0"/>
    <x v="6"/>
    <x v="11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s v="theater/spaces"/>
    <n v="1"/>
    <x v="6"/>
    <x v="9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s v="theater/spaces"/>
    <n v="1"/>
    <x v="6"/>
    <x v="9"/>
  </r>
  <r>
    <n v="3121"/>
    <s v="Ant Farm Theatre Project (Canceled)"/>
    <s v="I going to build a theatre for a local ant farm so that Ants can put on their theatre productions."/>
    <n v="2000"/>
    <n v="10"/>
    <x v="1"/>
    <x v="11"/>
    <s v="CAD"/>
    <n v="1411748335"/>
    <n v="1406564335"/>
    <b v="0"/>
    <n v="1"/>
    <b v="0"/>
    <s v="theater/spaces"/>
    <n v="1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s v="theater/plays"/>
    <n v="1"/>
    <x v="6"/>
    <x v="11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s v="theater/plays"/>
    <n v="1"/>
    <x v="6"/>
    <x v="11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s v="theater/plays"/>
    <n v="1"/>
    <x v="6"/>
    <x v="11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s v="theater/plays"/>
    <n v="1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6"/>
    <x v="11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s v="theater/musical"/>
    <n v="2"/>
    <x v="6"/>
    <x v="19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s v="theater/musical"/>
    <n v="2"/>
    <x v="6"/>
    <x v="19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s v="theater/plays"/>
    <n v="2"/>
    <x v="6"/>
    <x v="11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s v="theater/plays"/>
    <n v="3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s v="theater/plays"/>
    <n v="4"/>
    <x v="6"/>
    <x v="11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6"/>
    <s v="EUR"/>
    <n v="1476008906"/>
    <n v="1473416906"/>
    <b v="0"/>
    <n v="1"/>
    <b v="0"/>
    <s v="theater/plays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s v="theater/plays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s v="technology/web"/>
    <n v="0"/>
    <x v="0"/>
    <x v="26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s v="film &amp; video/science fiction"/>
    <n v="0"/>
    <x v="5"/>
    <x v="21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s v="technology/wearables"/>
    <n v="0"/>
    <x v="0"/>
    <x v="1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s v="technology/gadgets"/>
    <n v="0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s v="technology/web"/>
    <n v="0"/>
    <x v="0"/>
    <x v="26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s v="food/food trucks"/>
    <n v="0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s v="publishing/translations"/>
    <n v="0"/>
    <x v="1"/>
    <x v="31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s v="theater/plays"/>
    <n v="0"/>
    <x v="6"/>
    <x v="11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s v="theater/plays"/>
    <n v="2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s v="technology/web"/>
    <n v="0"/>
    <x v="0"/>
    <x v="26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s v="technology/web"/>
    <n v="0"/>
    <x v="0"/>
    <x v="2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s v="journalism/audio"/>
    <n v="0"/>
    <x v="8"/>
    <x v="30"/>
  </r>
  <r>
    <n v="1418"/>
    <s v="Realidades del Hombre"/>
    <s v="Â¿Y si hubiera una camino intermedio entre ciencia y religion?_x000a_Descubre la respuesta ayudando a publicar y traducir este libro."/>
    <n v="10000"/>
    <n v="6"/>
    <x v="2"/>
    <x v="5"/>
    <s v="EUR"/>
    <n v="1456397834"/>
    <n v="1453805834"/>
    <b v="0"/>
    <n v="1"/>
    <b v="0"/>
    <s v="publishing/translations"/>
    <n v="0"/>
    <x v="1"/>
    <x v="31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s v="photography/nature"/>
    <n v="0"/>
    <x v="2"/>
    <x v="38"/>
  </r>
  <r>
    <n v="1879"/>
    <s v="Alex and More"/>
    <s v="Juego de plataformas con 20 personajes. Cada personaje tiene cuatro habilidades distintas al resto de personajes y sus propias voces."/>
    <n v="5875"/>
    <n v="6"/>
    <x v="2"/>
    <x v="5"/>
    <s v="EUR"/>
    <n v="1457966129"/>
    <n v="1455377729"/>
    <b v="0"/>
    <n v="2"/>
    <b v="0"/>
    <s v="games/mobile games"/>
    <n v="0"/>
    <x v="3"/>
    <x v="28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s v="theater/plays"/>
    <n v="0"/>
    <x v="6"/>
    <x v="11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s v="film &amp; video/drama"/>
    <n v="0"/>
    <x v="5"/>
    <x v="10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s v="film &amp; video/animation"/>
    <n v="0"/>
    <x v="5"/>
    <x v="23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s v="film &amp; video/animation"/>
    <n v="0"/>
    <x v="5"/>
    <x v="23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s v="technology/web"/>
    <n v="0"/>
    <x v="0"/>
    <x v="26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s v="publishing/fiction"/>
    <n v="0"/>
    <x v="1"/>
    <x v="35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8"/>
    <s v="AUD"/>
    <n v="1432873653"/>
    <n v="1430281653"/>
    <b v="0"/>
    <n v="1"/>
    <b v="0"/>
    <s v="games/video games"/>
    <n v="0"/>
    <x v="3"/>
    <x v="18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s v="games/video games"/>
    <n v="0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s v="games/video games"/>
    <n v="0"/>
    <x v="3"/>
    <x v="18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s v="games/mobile games"/>
    <n v="0"/>
    <x v="3"/>
    <x v="28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s v="food/food trucks"/>
    <n v="0"/>
    <x v="4"/>
    <x v="29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s v="music/world music"/>
    <n v="0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s v="publishing/fiction"/>
    <n v="0"/>
    <x v="1"/>
    <x v="35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s v="publishing/fiction"/>
    <n v="0"/>
    <x v="1"/>
    <x v="3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s v="photography/places"/>
    <n v="0"/>
    <x v="2"/>
    <x v="34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s v="music/faith"/>
    <n v="0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s v="food/food trucks"/>
    <n v="0"/>
    <x v="4"/>
    <x v="2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s v="food/food trucks"/>
    <n v="0"/>
    <x v="4"/>
    <x v="2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s v="food/food trucks"/>
    <n v="0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4"/>
    <x v="2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9"/>
    <s v="DKK"/>
    <n v="1458733927"/>
    <n v="1456145527"/>
    <b v="0"/>
    <n v="1"/>
    <b v="0"/>
    <s v="food/food trucks"/>
    <n v="0"/>
    <x v="4"/>
    <x v="29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s v="theater/plays"/>
    <n v="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s v="theater/plays"/>
    <n v="0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s v="theater/spaces"/>
    <n v="0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8"/>
    <s v="AUD"/>
    <n v="1404022381"/>
    <n v="1402294381"/>
    <b v="0"/>
    <n v="1"/>
    <b v="0"/>
    <s v="theater/musical"/>
    <n v="1"/>
    <x v="6"/>
    <x v="19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s v="theater/plays"/>
    <n v="1"/>
    <x v="6"/>
    <x v="11"/>
  </r>
  <r>
    <n v="3939"/>
    <s v="'Potter.' Funding 2015"/>
    <s v="'Potter.' is a parody of the popular Harry Potter series allowing aspiring actors a chance to work in a professional production."/>
    <n v="500"/>
    <n v="5"/>
    <x v="2"/>
    <x v="8"/>
    <s v="AUD"/>
    <n v="1412656200"/>
    <n v="1412328979"/>
    <b v="0"/>
    <n v="1"/>
    <b v="0"/>
    <s v="theater/plays"/>
    <n v="1"/>
    <x v="6"/>
    <x v="11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s v="theater/plays"/>
    <n v="1"/>
    <x v="6"/>
    <x v="11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s v="theater/plays"/>
    <n v="2"/>
    <x v="6"/>
    <x v="11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s v="theater/plays"/>
    <n v="2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s v="theater/plays"/>
    <n v="5"/>
    <x v="6"/>
    <x v="11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s v="technology/web"/>
    <n v="0"/>
    <x v="0"/>
    <x v="26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s v="food/food trucks"/>
    <n v="0"/>
    <x v="4"/>
    <x v="29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s v="games/mobile games"/>
    <n v="0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s v="theater/plays"/>
    <n v="3"/>
    <x v="6"/>
    <x v="11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s v="film &amp; video/drama"/>
    <n v="0"/>
    <x v="5"/>
    <x v="10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s v="film &amp; video/animation"/>
    <n v="0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0"/>
    <x v="1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s v="publishing/translations"/>
    <n v="0"/>
    <x v="1"/>
    <x v="31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s v="photography/places"/>
    <n v="0"/>
    <x v="2"/>
    <x v="34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2"/>
    <s v="EUR"/>
    <n v="1424940093"/>
    <n v="1422348093"/>
    <b v="0"/>
    <n v="2"/>
    <b v="0"/>
    <s v="technology/web"/>
    <n v="0"/>
    <x v="0"/>
    <x v="26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6"/>
    <s v="EUR"/>
    <n v="1463734740"/>
    <n v="1459414740"/>
    <b v="0"/>
    <n v="3"/>
    <b v="0"/>
    <s v="theater/spaces"/>
    <n v="0"/>
    <x v="6"/>
    <x v="9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s v="theater/musical"/>
    <n v="1"/>
    <x v="6"/>
    <x v="19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s v="theater/plays"/>
    <n v="1"/>
    <x v="6"/>
    <x v="11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s v="theater/plays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s v="theater/plays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s v="theater/plays"/>
    <n v="300"/>
    <x v="6"/>
    <x v="1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s v="film &amp; video/animation"/>
    <n v="0"/>
    <x v="5"/>
    <x v="23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s v="technology/web"/>
    <n v="0"/>
    <x v="0"/>
    <x v="26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s v="publishing/fiction"/>
    <n v="0"/>
    <x v="1"/>
    <x v="35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s v="publishing/translations"/>
    <n v="0"/>
    <x v="1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s v="photography/people"/>
    <n v="0"/>
    <x v="2"/>
    <x v="36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s v="games/video games"/>
    <n v="0"/>
    <x v="3"/>
    <x v="18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s v="games/video games"/>
    <n v="0"/>
    <x v="3"/>
    <x v="18"/>
  </r>
  <r>
    <n v="2360"/>
    <s v="Bee Bay Microjobs (Canceled)"/>
    <s v="Welcome to Bee Bay Canada, your commission free microjobs website.  Sell at any price and keep 100% of what you earn!"/>
    <n v="4000"/>
    <n v="2"/>
    <x v="1"/>
    <x v="11"/>
    <s v="CAD"/>
    <n v="1454864280"/>
    <n v="1452272280"/>
    <b v="0"/>
    <n v="1"/>
    <b v="0"/>
    <s v="technology/web"/>
    <n v="0"/>
    <x v="0"/>
    <x v="26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s v="food/food trucks"/>
    <n v="0"/>
    <x v="4"/>
    <x v="2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s v="food/food trucks"/>
    <n v="0"/>
    <x v="4"/>
    <x v="2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s v="publishing/children's books"/>
    <n v="0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6"/>
    <x v="11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s v="theater/plays"/>
    <n v="0"/>
    <x v="6"/>
    <x v="11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s v="theater/spaces"/>
    <n v="0"/>
    <x v="6"/>
    <x v="9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s v="theater/spaces"/>
    <n v="0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s v="theater/musical"/>
    <n v="0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s v="theater/plays"/>
    <n v="1"/>
    <x v="6"/>
    <x v="11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s v="film &amp; video/science fiction"/>
    <n v="0"/>
    <x v="5"/>
    <x v="21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s v="film &amp; video/drama"/>
    <n v="0"/>
    <x v="5"/>
    <x v="10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s v="film &amp; video/drama"/>
    <n v="0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s v="film &amp; video/drama"/>
    <n v="0"/>
    <x v="5"/>
    <x v="10"/>
  </r>
  <r>
    <n v="464"/>
    <s v="PokÃ©Movie - A PokÃ©monâ„¢ school project"/>
    <s v="We are three students that want to make a short PokÃ©mon movie as a school project!"/>
    <n v="45000"/>
    <n v="1"/>
    <x v="2"/>
    <x v="4"/>
    <s v="EUR"/>
    <n v="1463602935"/>
    <n v="1461874935"/>
    <b v="0"/>
    <n v="1"/>
    <b v="0"/>
    <s v="film &amp; video/animation"/>
    <n v="0"/>
    <x v="5"/>
    <x v="23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s v="film &amp; video/animation"/>
    <n v="0"/>
    <x v="5"/>
    <x v="23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s v="film &amp; video/animation"/>
    <n v="0"/>
    <x v="5"/>
    <x v="23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s v="technology/web"/>
    <n v="0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s v="technology/web"/>
    <n v="0"/>
    <x v="0"/>
    <x v="26"/>
  </r>
  <r>
    <n v="564"/>
    <s v="TOC TOC TROC"/>
    <s v="Plateforme de troc gratuit et d'Ã©changes en tous genres par nature. Mieux s'entraider, Ã©changer, de donner, louer ou vendre Ã  distance."/>
    <n v="35000"/>
    <n v="1"/>
    <x v="2"/>
    <x v="16"/>
    <s v="EUR"/>
    <n v="1457822275"/>
    <n v="1455230275"/>
    <b v="0"/>
    <n v="1"/>
    <b v="0"/>
    <s v="technology/web"/>
    <n v="0"/>
    <x v="0"/>
    <x v="26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s v="technology/web"/>
    <n v="0"/>
    <x v="0"/>
    <x v="26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s v="technology/web"/>
    <n v="0"/>
    <x v="0"/>
    <x v="26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s v="technology/web"/>
    <n v="0"/>
    <x v="0"/>
    <x v="26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s v="technology/web"/>
    <n v="0"/>
    <x v="0"/>
    <x v="26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s v="technology/web"/>
    <n v="0"/>
    <x v="0"/>
    <x v="26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s v="technology/web"/>
    <n v="0"/>
    <x v="0"/>
    <x v="26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s v="technology/web"/>
    <n v="0"/>
    <x v="0"/>
    <x v="26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s v="technology/web"/>
    <n v="0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s v="technology/wearables"/>
    <n v="0"/>
    <x v="0"/>
    <x v="1"/>
  </r>
  <r>
    <n v="696"/>
    <s v="trustee"/>
    <s v="Show your fidelity by wearing the Trustee rings! Show where you are (at)!"/>
    <n v="25000"/>
    <n v="1"/>
    <x v="2"/>
    <x v="13"/>
    <s v="EUR"/>
    <n v="1406326502"/>
    <n v="1403734502"/>
    <b v="0"/>
    <n v="1"/>
    <b v="0"/>
    <s v="technology/wearables"/>
    <n v="0"/>
    <x v="0"/>
    <x v="1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s v="journalism/audio"/>
    <n v="0"/>
    <x v="8"/>
    <x v="30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s v="games/video games"/>
    <n v="0"/>
    <x v="3"/>
    <x v="18"/>
  </r>
  <r>
    <n v="1128"/>
    <s v="Flying Turds"/>
    <s v="#havingfunFTW"/>
    <n v="15000"/>
    <n v="1"/>
    <x v="2"/>
    <x v="1"/>
    <s v="GBP"/>
    <n v="1407425717"/>
    <n v="1404833717"/>
    <b v="0"/>
    <n v="1"/>
    <b v="0"/>
    <s v="games/mobile games"/>
    <n v="0"/>
    <x v="3"/>
    <x v="28"/>
  </r>
  <r>
    <n v="1134"/>
    <s v="New Mario Bro's style game!"/>
    <s v="We are creating a new Mario Bro's style game called KFK:Original. It's challenging, fun and totally awesome!!!"/>
    <n v="15000"/>
    <n v="1"/>
    <x v="2"/>
    <x v="8"/>
    <s v="AUD"/>
    <n v="1417235580"/>
    <n v="1416034228"/>
    <b v="0"/>
    <n v="1"/>
    <b v="0"/>
    <s v="games/mobile games"/>
    <n v="0"/>
    <x v="3"/>
    <x v="28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s v="technology/wearables"/>
    <n v="0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6"/>
    <s v="EUR"/>
    <n v="1464939520"/>
    <n v="1461051520"/>
    <b v="0"/>
    <n v="1"/>
    <b v="0"/>
    <s v="publishing/translations"/>
    <n v="0"/>
    <x v="1"/>
    <x v="31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s v="publishing/translations"/>
    <n v="0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6"/>
    <s v="EUR"/>
    <n v="1464285463"/>
    <n v="1461693463"/>
    <b v="0"/>
    <n v="1"/>
    <b v="0"/>
    <s v="publishing/translations"/>
    <n v="0"/>
    <x v="1"/>
    <x v="31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s v="publishing/translations"/>
    <n v="0"/>
    <x v="1"/>
    <x v="31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s v="publishing/fiction"/>
    <n v="0"/>
    <x v="1"/>
    <x v="35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s v="photography/nature"/>
    <n v="0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s v="photography/places"/>
    <n v="0"/>
    <x v="2"/>
    <x v="34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s v="photography/places"/>
    <n v="0"/>
    <x v="2"/>
    <x v="34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s v="music/faith"/>
    <n v="0"/>
    <x v="7"/>
    <x v="14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s v="music/faith"/>
    <n v="0"/>
    <x v="7"/>
    <x v="1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s v="music/faith"/>
    <n v="0"/>
    <x v="7"/>
    <x v="14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s v="music/faith"/>
    <n v="0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s v="music/faith"/>
    <n v="0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s v="photography/people"/>
    <n v="0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11"/>
    <s v="CAD"/>
    <n v="1466789269"/>
    <n v="1464197269"/>
    <b v="0"/>
    <n v="1"/>
    <b v="0"/>
    <s v="technology/web"/>
    <n v="0"/>
    <x v="0"/>
    <x v="26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s v="food/food trucks"/>
    <n v="0"/>
    <x v="4"/>
    <x v="2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s v="food/food trucks"/>
    <n v="0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4"/>
    <x v="2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s v="food/food trucks"/>
    <n v="0"/>
    <x v="4"/>
    <x v="2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s v="food/food trucks"/>
    <n v="0"/>
    <x v="4"/>
    <x v="2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s v="food/food trucks"/>
    <n v="0"/>
    <x v="4"/>
    <x v="2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s v="food/food trucks"/>
    <n v="0"/>
    <x v="4"/>
    <x v="2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s v="food/food trucks"/>
    <n v="0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s v="food/food trucks"/>
    <n v="0"/>
    <x v="4"/>
    <x v="29"/>
  </r>
  <r>
    <n v="2773"/>
    <s v="The Boat That Couldn't Float"/>
    <s v="Parents know the pain of rereading bad bedtime stories. I want to write stories that all ages will enjoy"/>
    <n v="2600"/>
    <n v="1"/>
    <x v="2"/>
    <x v="11"/>
    <s v="CAD"/>
    <n v="1461530721"/>
    <n v="1460666721"/>
    <b v="0"/>
    <n v="1"/>
    <b v="0"/>
    <s v="publishing/children's books"/>
    <n v="0"/>
    <x v="1"/>
    <x v="39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s v="theater/plays"/>
    <n v="0"/>
    <x v="6"/>
    <x v="11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s v="theater/plays"/>
    <n v="0"/>
    <x v="6"/>
    <x v="11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s v="theater/spaces"/>
    <n v="0"/>
    <x v="6"/>
    <x v="9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s v="theater/spaces"/>
    <n v="0"/>
    <x v="6"/>
    <x v="9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s v="theater/spaces"/>
    <n v="0"/>
    <x v="6"/>
    <x v="9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s v="theater/musical"/>
    <n v="0"/>
    <x v="6"/>
    <x v="19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s v="theater/musical"/>
    <n v="0"/>
    <x v="6"/>
    <x v="19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s v="theater/musical"/>
    <n v="0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x v="6"/>
    <x v="19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s v="theater/musical"/>
    <n v="0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s v="theater/plays"/>
    <n v="0"/>
    <x v="6"/>
    <x v="11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s v="theater/plays"/>
    <n v="0"/>
    <x v="6"/>
    <x v="11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s v="theater/plays"/>
    <n v="0"/>
    <x v="6"/>
    <x v="11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s v="theater/plays"/>
    <n v="0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s v="theater/plays"/>
    <n v="0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2"/>
    <s v="EUR"/>
    <n v="1462301342"/>
    <n v="1457120942"/>
    <b v="0"/>
    <n v="1"/>
    <b v="0"/>
    <s v="theater/plays"/>
    <n v="0"/>
    <x v="6"/>
    <x v="11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s v="theater/plays"/>
    <n v="0"/>
    <x v="6"/>
    <x v="11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s v="theater/plays"/>
    <n v="0"/>
    <x v="6"/>
    <x v="11"/>
  </r>
  <r>
    <n v="4045"/>
    <s v="The Hostages"/>
    <s v="&quot;The Hostages&quot; is about a bank robbery gone wrong, as we learn more about each characters, we question who are the actually hostages..."/>
    <n v="225"/>
    <n v="1"/>
    <x v="2"/>
    <x v="8"/>
    <s v="AUD"/>
    <n v="1408596589"/>
    <n v="1406004589"/>
    <b v="0"/>
    <n v="1"/>
    <b v="0"/>
    <s v="theater/plays"/>
    <n v="0"/>
    <x v="6"/>
    <x v="11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s v="theater/plays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2"/>
    <s v="EUR"/>
    <n v="1456617600"/>
    <n v="1454280186"/>
    <b v="0"/>
    <n v="1"/>
    <b v="0"/>
    <s v="theater/plays"/>
    <n v="100"/>
    <x v="6"/>
    <x v="11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s v="film &amp; video/science fiction"/>
    <n v="0"/>
    <x v="5"/>
    <x v="21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s v="film &amp; video/science fiction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s v="film &amp; video/science fiction"/>
    <n v="0"/>
    <x v="5"/>
    <x v="21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s v="film &amp; video/science fiction"/>
    <n v="0"/>
    <x v="5"/>
    <x v="21"/>
  </r>
  <r>
    <n v="131"/>
    <s v="I (Canceled)"/>
    <s v="I"/>
    <n v="130000"/>
    <n v="0"/>
    <x v="1"/>
    <x v="0"/>
    <s v="USD"/>
    <n v="1467763200"/>
    <n v="1466453161"/>
    <b v="0"/>
    <n v="0"/>
    <b v="0"/>
    <s v="film &amp; video/science fiction"/>
    <n v="0"/>
    <x v="5"/>
    <x v="21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s v="film &amp; video/science fiction"/>
    <n v="0"/>
    <x v="5"/>
    <x v="21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s v="film &amp; video/science fiction"/>
    <n v="0"/>
    <x v="5"/>
    <x v="21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s v="film &amp; video/science fiction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9"/>
    <s v="DKK"/>
    <n v="1444657593"/>
    <n v="1440337593"/>
    <b v="0"/>
    <n v="0"/>
    <b v="0"/>
    <s v="film &amp; video/science fiction"/>
    <n v="0"/>
    <x v="5"/>
    <x v="21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s v="film &amp; video/science fiction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8"/>
    <s v="AUD"/>
    <n v="1472882100"/>
    <n v="1467941542"/>
    <b v="0"/>
    <n v="0"/>
    <b v="0"/>
    <s v="film &amp; video/science fiction"/>
    <n v="0"/>
    <x v="5"/>
    <x v="21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s v="film &amp; video/science fiction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s v="film &amp; video/science fiction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s v="film &amp; video/drama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s v="film &amp; video/drama"/>
    <n v="0"/>
    <x v="5"/>
    <x v="10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s v="film &amp; video/drama"/>
    <n v="0"/>
    <x v="5"/>
    <x v="10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s v="film &amp; video/drama"/>
    <n v="0"/>
    <x v="5"/>
    <x v="10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s v="film &amp; video/drama"/>
    <n v="0"/>
    <x v="5"/>
    <x v="10"/>
  </r>
  <r>
    <n v="174"/>
    <s v="I Am Forgotten"/>
    <s v="An international short film project. It is about loneliness, wich is caused by the current compulsion to check your Facebook every day."/>
    <n v="100000"/>
    <n v="0"/>
    <x v="2"/>
    <x v="13"/>
    <s v="EUR"/>
    <n v="1431108776"/>
    <n v="1425924776"/>
    <b v="0"/>
    <n v="0"/>
    <b v="0"/>
    <s v="film &amp; video/drama"/>
    <n v="0"/>
    <x v="5"/>
    <x v="10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s v="film &amp; video/drama"/>
    <n v="0"/>
    <x v="5"/>
    <x v="10"/>
  </r>
  <r>
    <n v="178"/>
    <s v="El viaje de LucÃ­a"/>
    <s v="El viaje de LucÃ­a es un largometraje de ficciÃ³n con temÃ¡tica sobre el cÃ¡ncer infantil."/>
    <n v="100000"/>
    <n v="0"/>
    <x v="2"/>
    <x v="5"/>
    <s v="EUR"/>
    <n v="1448582145"/>
    <n v="1445986545"/>
    <b v="0"/>
    <n v="0"/>
    <b v="0"/>
    <s v="film &amp; video/drama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s v="film &amp; video/drama"/>
    <n v="0"/>
    <x v="5"/>
    <x v="10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s v="film &amp; video/drama"/>
    <n v="0"/>
    <x v="5"/>
    <x v="10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s v="film &amp; video/drama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s v="film &amp; video/drama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s v="film &amp; video/drama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s v="film &amp; video/drama"/>
    <n v="0"/>
    <x v="5"/>
    <x v="10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s v="film &amp; video/drama"/>
    <n v="0"/>
    <x v="5"/>
    <x v="10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s v="film &amp; video/drama"/>
    <n v="0"/>
    <x v="5"/>
    <x v="10"/>
  </r>
  <r>
    <n v="208"/>
    <s v="OLIVIA"/>
    <s v="A young woman's journey from Africa to Australia where she finds heaven on earth, love and tragedy. Within her tragedy she saves lives."/>
    <n v="100000"/>
    <n v="0"/>
    <x v="2"/>
    <x v="8"/>
    <s v="AUD"/>
    <n v="1418719967"/>
    <n v="1416127967"/>
    <b v="0"/>
    <n v="0"/>
    <b v="0"/>
    <s v="film &amp; video/drama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s v="film &amp; video/drama"/>
    <n v="0"/>
    <x v="5"/>
    <x v="10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s v="film &amp; video/drama"/>
    <n v="0"/>
    <x v="5"/>
    <x v="10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s v="film &amp; video/drama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8"/>
    <s v="AUD"/>
    <n v="1436506726"/>
    <n v="1431322726"/>
    <b v="0"/>
    <n v="0"/>
    <b v="0"/>
    <s v="film &amp; video/drama"/>
    <n v="0"/>
    <x v="5"/>
    <x v="10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s v="film &amp; video/drama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s v="film &amp; video/drama"/>
    <n v="0"/>
    <x v="5"/>
    <x v="10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s v="film &amp; video/drama"/>
    <n v="0"/>
    <x v="5"/>
    <x v="10"/>
  </r>
  <r>
    <n v="229"/>
    <s v="The Perfect Plan"/>
    <s v="I teenage girl that wants to go around the system. She does all she can to cheat and finds herself in a bad position when she messesup"/>
    <n v="90000"/>
    <n v="0"/>
    <x v="2"/>
    <x v="4"/>
    <s v="EUR"/>
    <n v="1455402297"/>
    <n v="1452810297"/>
    <b v="0"/>
    <n v="0"/>
    <b v="0"/>
    <s v="film &amp; video/drama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s v="film &amp; video/drama"/>
    <n v="0"/>
    <x v="5"/>
    <x v="10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s v="film &amp; video/drama"/>
    <n v="0"/>
    <x v="5"/>
    <x v="10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s v="film &amp; video/drama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s v="film &amp; video/drama"/>
    <n v="0"/>
    <x v="5"/>
    <x v="10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s v="film &amp; video/drama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s v="film &amp; video/animation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s v="film &amp; video/animation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s v="film &amp; video/animation"/>
    <n v="0"/>
    <x v="5"/>
    <x v="23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s v="film &amp; video/animation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11"/>
    <s v="CAD"/>
    <n v="1475912326"/>
    <n v="1470728326"/>
    <b v="0"/>
    <n v="0"/>
    <b v="0"/>
    <s v="film &amp; video/animation"/>
    <n v="0"/>
    <x v="5"/>
    <x v="23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s v="film &amp; video/animation"/>
    <n v="0"/>
    <x v="5"/>
    <x v="23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s v="film &amp; video/animation"/>
    <n v="0"/>
    <x v="5"/>
    <x v="23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s v="film &amp; video/animation"/>
    <n v="0"/>
    <x v="5"/>
    <x v="23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11"/>
    <s v="CAD"/>
    <n v="1408213512"/>
    <n v="1405621512"/>
    <b v="0"/>
    <n v="0"/>
    <b v="0"/>
    <s v="film &amp; video/animation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s v="film &amp; video/animation"/>
    <n v="0"/>
    <x v="5"/>
    <x v="23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s v="film &amp; video/animation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s v="film &amp; video/animation"/>
    <n v="0"/>
    <x v="5"/>
    <x v="23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s v="film &amp; video/animation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s v="film &amp; video/animation"/>
    <n v="0"/>
    <x v="5"/>
    <x v="23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s v="film &amp; video/animation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s v="film &amp; video/animation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11"/>
    <s v="CAD"/>
    <n v="1482678994"/>
    <n v="1477491394"/>
    <b v="0"/>
    <n v="0"/>
    <b v="0"/>
    <s v="film &amp; video/animation"/>
    <n v="0"/>
    <x v="5"/>
    <x v="23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s v="film &amp; video/animation"/>
    <n v="0"/>
    <x v="5"/>
    <x v="23"/>
  </r>
  <r>
    <n v="490"/>
    <s v="PROJECT IS CANCELLED"/>
    <s v="Cancelled"/>
    <n v="40000"/>
    <n v="0"/>
    <x v="2"/>
    <x v="0"/>
    <s v="USD"/>
    <n v="1345677285"/>
    <n v="1343085285"/>
    <b v="0"/>
    <n v="0"/>
    <b v="0"/>
    <s v="film &amp; video/animation"/>
    <n v="0"/>
    <x v="5"/>
    <x v="23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s v="film &amp; video/animation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0"/>
    <s v="SEK"/>
    <n v="1476319830"/>
    <n v="1471135830"/>
    <b v="0"/>
    <n v="0"/>
    <b v="0"/>
    <s v="film &amp; video/animation"/>
    <n v="0"/>
    <x v="5"/>
    <x v="23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s v="film &amp; video/animation"/>
    <n v="0"/>
    <x v="5"/>
    <x v="23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s v="film &amp; video/animation"/>
    <n v="0"/>
    <x v="5"/>
    <x v="23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s v="film &amp; video/animation"/>
    <n v="0"/>
    <x v="5"/>
    <x v="23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s v="film &amp; video/animation"/>
    <n v="0"/>
    <x v="5"/>
    <x v="23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s v="film &amp; video/animation"/>
    <n v="0"/>
    <x v="5"/>
    <x v="23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s v="film &amp; video/animation"/>
    <n v="0"/>
    <x v="5"/>
    <x v="23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s v="technology/web"/>
    <n v="0"/>
    <x v="0"/>
    <x v="26"/>
  </r>
  <r>
    <n v="552"/>
    <s v="Spinnable Social Media"/>
    <s v="Axoral is a 3d interactive social media interface, with the potential to be so much more, but we need your help!"/>
    <n v="35000"/>
    <n v="0"/>
    <x v="2"/>
    <x v="11"/>
    <s v="CAD"/>
    <n v="1452350896"/>
    <n v="1447166896"/>
    <b v="0"/>
    <n v="0"/>
    <b v="0"/>
    <s v="technology/web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s v="technology/web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s v="technology/web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13"/>
    <s v="EUR"/>
    <n v="1482052815"/>
    <n v="1479460815"/>
    <b v="0"/>
    <n v="0"/>
    <b v="0"/>
    <s v="technology/web"/>
    <n v="0"/>
    <x v="0"/>
    <x v="26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s v="technology/web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s v="technology/web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s v="technology/web"/>
    <n v="0"/>
    <x v="0"/>
    <x v="26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s v="technology/web"/>
    <n v="0"/>
    <x v="0"/>
    <x v="26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s v="technology/web"/>
    <n v="0"/>
    <x v="0"/>
    <x v="26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s v="technology/web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s v="technology/web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s v="technology/web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s v="technology/web"/>
    <n v="0"/>
    <x v="0"/>
    <x v="26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s v="technology/web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16"/>
    <s v="EUR"/>
    <n v="1453210037"/>
    <n v="1448026037"/>
    <b v="0"/>
    <n v="0"/>
    <b v="0"/>
    <s v="technology/web"/>
    <n v="0"/>
    <x v="0"/>
    <x v="26"/>
  </r>
  <r>
    <n v="612"/>
    <s v="Web Streaming 2.0 (Canceled)"/>
    <s v="A Fast and Reliable new Web platform to stream videos from Internet"/>
    <n v="30000"/>
    <n v="0"/>
    <x v="1"/>
    <x v="6"/>
    <s v="EUR"/>
    <n v="1472777146"/>
    <n v="1470185146"/>
    <b v="0"/>
    <n v="0"/>
    <b v="0"/>
    <s v="technology/web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s v="technology/web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15"/>
    <s v="NZD"/>
    <n v="1443149759"/>
    <n v="1440557759"/>
    <b v="0"/>
    <n v="0"/>
    <b v="0"/>
    <s v="technology/web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16"/>
    <s v="EUR"/>
    <n v="1488013307"/>
    <n v="1485421307"/>
    <b v="0"/>
    <n v="0"/>
    <b v="0"/>
    <s v="technology/web"/>
    <n v="0"/>
    <x v="0"/>
    <x v="26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s v="technology/web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8"/>
    <s v="AUD"/>
    <n v="1432771997"/>
    <n v="1430179997"/>
    <b v="0"/>
    <n v="0"/>
    <b v="0"/>
    <s v="technology/web"/>
    <n v="0"/>
    <x v="0"/>
    <x v="26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s v="technology/web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11"/>
    <s v="CAD"/>
    <n v="1490560177"/>
    <n v="1487971777"/>
    <b v="0"/>
    <n v="0"/>
    <b v="0"/>
    <s v="technology/web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s v="technology/web"/>
    <n v="0"/>
    <x v="0"/>
    <x v="26"/>
  </r>
  <r>
    <n v="632"/>
    <s v="UniWherse.com - Bring students future (Canceled)"/>
    <s v="Our goal is to create a system, students can find universities that best match their interests."/>
    <n v="30000"/>
    <n v="0"/>
    <x v="1"/>
    <x v="13"/>
    <s v="EUR"/>
    <n v="1448470165"/>
    <n v="1445874565"/>
    <b v="0"/>
    <n v="0"/>
    <b v="0"/>
    <s v="technology/web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s v="technology/web"/>
    <n v="0"/>
    <x v="0"/>
    <x v="26"/>
  </r>
  <r>
    <n v="686"/>
    <s v="Vivi di Cuore - Heart Rate Watch"/>
    <s v="La tua giornata sportiva monitorata nel tuo polso??!!!_x000a_Rendiamolo possibile... VIVI DI CUORE --- All MADE in ITALY"/>
    <n v="25000"/>
    <n v="0"/>
    <x v="2"/>
    <x v="6"/>
    <s v="EUR"/>
    <n v="1438618170"/>
    <n v="1436026170"/>
    <b v="0"/>
    <n v="0"/>
    <b v="0"/>
    <s v="technology/wearables"/>
    <n v="0"/>
    <x v="0"/>
    <x v="1"/>
  </r>
  <r>
    <n v="706"/>
    <s v="Driver Alert System"/>
    <s v="Driver Alert System es un sistema de seguridad para el conductor, que le avisa en caso de perder la posicion vertical mientras conduce."/>
    <n v="25000"/>
    <n v="0"/>
    <x v="2"/>
    <x v="5"/>
    <s v="EUR"/>
    <n v="1481740740"/>
    <n v="1478130783"/>
    <b v="0"/>
    <n v="0"/>
    <b v="0"/>
    <s v="technology/wearables"/>
    <n v="0"/>
    <x v="0"/>
    <x v="1"/>
  </r>
  <r>
    <n v="710"/>
    <s v="Hate York Shirt 2.0"/>
    <s v="Shirts, so technologically advanced, they connect mentally to their audience upon sight."/>
    <n v="25000"/>
    <n v="0"/>
    <x v="2"/>
    <x v="11"/>
    <s v="CAD"/>
    <n v="1408495440"/>
    <n v="1405640302"/>
    <b v="0"/>
    <n v="0"/>
    <b v="0"/>
    <s v="technology/wearables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s v="publishing/fiction"/>
    <n v="0"/>
    <x v="1"/>
    <x v="35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s v="publishing/fiction"/>
    <n v="0"/>
    <x v="1"/>
    <x v="35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s v="publishing/fiction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11"/>
    <s v="CAD"/>
    <n v="1424112483"/>
    <n v="1421520483"/>
    <b v="0"/>
    <n v="0"/>
    <b v="0"/>
    <s v="publishing/fiction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s v="publishing/fiction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s v="publishing/fiction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s v="music/jazz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s v="music/indie rock"/>
    <n v="0"/>
    <x v="7"/>
    <x v="12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s v="music/indie rock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s v="music/jazz"/>
    <n v="0"/>
    <x v="7"/>
    <x v="33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s v="music/jazz"/>
    <n v="0"/>
    <x v="7"/>
    <x v="33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s v="music/jazz"/>
    <n v="0"/>
    <x v="7"/>
    <x v="33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s v="music/jazz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s v="music/jazz"/>
    <n v="0"/>
    <x v="7"/>
    <x v="33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s v="music/jazz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s v="music/jazz"/>
    <n v="0"/>
    <x v="7"/>
    <x v="33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s v="music/jazz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s v="music/jazz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7"/>
    <x v="33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s v="music/jazz"/>
    <n v="0"/>
    <x v="7"/>
    <x v="33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s v="music/jazz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s v="technology/wearables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6"/>
    <s v="EUR"/>
    <n v="1475310825"/>
    <n v="1472718825"/>
    <b v="0"/>
    <n v="0"/>
    <b v="0"/>
    <s v="technology/wearables"/>
    <n v="0"/>
    <x v="0"/>
    <x v="1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s v="journalism/audio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4"/>
    <s v="EUR"/>
    <n v="1451161560"/>
    <n v="1447273560"/>
    <b v="0"/>
    <n v="0"/>
    <b v="0"/>
    <s v="journalism/audio"/>
    <n v="0"/>
    <x v="8"/>
    <x v="30"/>
  </r>
  <r>
    <n v="1049"/>
    <s v="J1 (Canceled)"/>
    <s v="------"/>
    <n v="15000"/>
    <n v="0"/>
    <x v="1"/>
    <x v="0"/>
    <s v="USD"/>
    <n v="1455272445"/>
    <n v="1452680445"/>
    <b v="0"/>
    <n v="0"/>
    <b v="0"/>
    <s v="journalism/audio"/>
    <n v="0"/>
    <x v="8"/>
    <x v="30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s v="journalism/audio"/>
    <n v="0"/>
    <x v="8"/>
    <x v="30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s v="journalism/audio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s v="journalism/audio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s v="journalism/audio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s v="journalism/audio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s v="journalism/audio"/>
    <n v="0"/>
    <x v="8"/>
    <x v="30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s v="journalism/audio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s v="journalism/audio"/>
    <n v="0"/>
    <x v="8"/>
    <x v="30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s v="journalism/audio"/>
    <n v="0"/>
    <x v="8"/>
    <x v="30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s v="journalism/audio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s v="journalism/audio"/>
    <n v="0"/>
    <x v="8"/>
    <x v="30"/>
  </r>
  <r>
    <n v="1071"/>
    <s v="DJ's Bane"/>
    <s v="I'm making a game where you choose how you want to kill the DJ, so you yourself can decide what music will be played at the party."/>
    <n v="15000"/>
    <n v="0"/>
    <x v="2"/>
    <x v="2"/>
    <s v="NOK"/>
    <n v="1447787093"/>
    <n v="1445191493"/>
    <b v="0"/>
    <n v="0"/>
    <b v="0"/>
    <s v="games/video games"/>
    <n v="0"/>
    <x v="3"/>
    <x v="18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s v="games/video games"/>
    <n v="0"/>
    <x v="3"/>
    <x v="18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s v="games/video games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s v="games/video games"/>
    <n v="0"/>
    <x v="3"/>
    <x v="18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s v="games/video games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s v="games/video games"/>
    <n v="0"/>
    <x v="3"/>
    <x v="18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s v="games/mobile games"/>
    <n v="0"/>
    <x v="3"/>
    <x v="28"/>
  </r>
  <r>
    <n v="1131"/>
    <s v="Hot Potato - The App"/>
    <s v="Don't drop it like it's hot..Hot Potato is a battle between friends. Compete to keep Mr Potato off the ground. Who will drop him first?"/>
    <n v="15000"/>
    <n v="0"/>
    <x v="2"/>
    <x v="8"/>
    <s v="AUD"/>
    <n v="1450993668"/>
    <n v="1448401668"/>
    <b v="0"/>
    <n v="0"/>
    <b v="0"/>
    <s v="games/mobile games"/>
    <n v="0"/>
    <x v="3"/>
    <x v="28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s v="games/mobile games"/>
    <n v="0"/>
    <x v="3"/>
    <x v="28"/>
  </r>
  <r>
    <n v="1141"/>
    <s v="Arena Z - Zombie Survival"/>
    <s v="I think this will be a great game!"/>
    <n v="15000"/>
    <n v="0"/>
    <x v="2"/>
    <x v="4"/>
    <s v="EUR"/>
    <n v="1436460450"/>
    <n v="1433868450"/>
    <b v="0"/>
    <n v="0"/>
    <b v="0"/>
    <s v="games/mobile games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s v="games/mobile games"/>
    <n v="0"/>
    <x v="3"/>
    <x v="28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s v="food/food trucks"/>
    <n v="0"/>
    <x v="4"/>
    <x v="29"/>
  </r>
  <r>
    <n v="1147"/>
    <s v="baked pugtato"/>
    <s v="amazing gourmet baked potato truck with variable options for everyone, its always been my dream, help me make it come true :)."/>
    <n v="14500"/>
    <n v="0"/>
    <x v="2"/>
    <x v="11"/>
    <s v="CAD"/>
    <n v="1413760783"/>
    <n v="1408576783"/>
    <b v="0"/>
    <n v="0"/>
    <b v="0"/>
    <s v="food/food trucks"/>
    <n v="0"/>
    <x v="4"/>
    <x v="2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s v="food/food trucks"/>
    <n v="0"/>
    <x v="4"/>
    <x v="2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s v="food/food trucks"/>
    <n v="0"/>
    <x v="4"/>
    <x v="2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s v="food/food trucks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s v="food/food trucks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s v="food/food trucks"/>
    <n v="0"/>
    <x v="4"/>
    <x v="2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s v="food/food trucks"/>
    <n v="0"/>
    <x v="4"/>
    <x v="2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s v="food/food trucks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s v="food/food trucks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s v="music/world music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s v="music/world music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s v="music/world music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s v="music/world music"/>
    <n v="0"/>
    <x v="7"/>
    <x v="37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s v="music/world music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s v="music/world music"/>
    <n v="0"/>
    <x v="7"/>
    <x v="37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s v="music/world music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9"/>
    <s v="CHF"/>
    <n v="1485480408"/>
    <n v="1482888408"/>
    <b v="0"/>
    <n v="0"/>
    <b v="0"/>
    <s v="technology/wearables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8"/>
    <s v="AUD"/>
    <n v="1405478025"/>
    <n v="1402886025"/>
    <b v="0"/>
    <n v="0"/>
    <b v="0"/>
    <s v="technology/wearables"/>
    <n v="0"/>
    <x v="0"/>
    <x v="1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s v="technology/wearables"/>
    <n v="0"/>
    <x v="0"/>
    <x v="1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s v="publishing/translations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s v="publishing/translations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s v="publishing/translations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4"/>
    <s v="EUR"/>
    <n v="1440408120"/>
    <n v="1435224120"/>
    <b v="0"/>
    <n v="0"/>
    <b v="0"/>
    <s v="publishing/translations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"/>
    <x v="31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s v="publishing/translations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s v="publishing/translations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16"/>
    <s v="EUR"/>
    <n v="1483395209"/>
    <n v="1480803209"/>
    <b v="0"/>
    <n v="0"/>
    <b v="0"/>
    <s v="publishing/translations"/>
    <n v="0"/>
    <x v="1"/>
    <x v="31"/>
  </r>
  <r>
    <n v="1444"/>
    <s v="Expand the MillionairesLetter in the US Market!"/>
    <s v="We as a successfull german stock market newsletter publisher want expand in the US market!"/>
    <n v="10000"/>
    <n v="0"/>
    <x v="2"/>
    <x v="4"/>
    <s v="EUR"/>
    <n v="1442091462"/>
    <n v="1436907462"/>
    <b v="0"/>
    <n v="0"/>
    <b v="0"/>
    <s v="publishing/translations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4"/>
    <s v="EUR"/>
    <n v="1434286855"/>
    <n v="1431694855"/>
    <b v="0"/>
    <n v="0"/>
    <b v="0"/>
    <s v="publishing/translations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6"/>
    <s v="EUR"/>
    <n v="1461235478"/>
    <n v="1459507478"/>
    <b v="0"/>
    <n v="0"/>
    <b v="0"/>
    <s v="publishing/translations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8"/>
    <s v="AUD"/>
    <n v="1432272300"/>
    <n v="1429655318"/>
    <b v="0"/>
    <n v="0"/>
    <b v="0"/>
    <s v="publishing/translations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s v="publishing/translations"/>
    <n v="0"/>
    <x v="1"/>
    <x v="31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s v="publishing/translations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16"/>
    <s v="EUR"/>
    <n v="1492270947"/>
    <n v="1488386547"/>
    <b v="0"/>
    <n v="0"/>
    <b v="0"/>
    <s v="publishing/translations"/>
    <n v="0"/>
    <x v="1"/>
    <x v="31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s v="publishing/translations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s v="publishing/translations"/>
    <n v="0"/>
    <x v="1"/>
    <x v="31"/>
  </r>
  <r>
    <n v="1459"/>
    <s v="Like all the others (Canceled)"/>
    <s v="What if you suddenly found out, that your life wasnÂ´t the life you thought you had? What if you were like all the others!"/>
    <n v="10000"/>
    <n v="0"/>
    <x v="1"/>
    <x v="9"/>
    <s v="DKK"/>
    <n v="1449077100"/>
    <n v="1446612896"/>
    <b v="0"/>
    <n v="0"/>
    <b v="0"/>
    <s v="publishing/translations"/>
    <n v="0"/>
    <x v="1"/>
    <x v="31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s v="publishing/translations"/>
    <n v="0"/>
    <x v="1"/>
    <x v="31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s v="publishing/fiction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s v="publishing/fiction"/>
    <n v="0"/>
    <x v="1"/>
    <x v="35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s v="publishing/fiction"/>
    <n v="0"/>
    <x v="1"/>
    <x v="35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s v="publishing/fiction"/>
    <n v="0"/>
    <x v="1"/>
    <x v="35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s v="publishing/fiction"/>
    <n v="0"/>
    <x v="1"/>
    <x v="35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s v="photography/nature"/>
    <n v="0"/>
    <x v="2"/>
    <x v="38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s v="photography/nature"/>
    <n v="0"/>
    <x v="2"/>
    <x v="38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s v="photography/nature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s v="photography/nature"/>
    <n v="0"/>
    <x v="2"/>
    <x v="38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8"/>
    <s v="AUD"/>
    <n v="1438495390"/>
    <n v="1435903390"/>
    <b v="0"/>
    <n v="0"/>
    <b v="0"/>
    <s v="photography/nature"/>
    <n v="0"/>
    <x v="2"/>
    <x v="38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s v="photography/nature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s v="publishing/art books"/>
    <n v="0"/>
    <x v="1"/>
    <x v="32"/>
  </r>
  <r>
    <n v="1569"/>
    <s v="to be removed (Canceled)"/>
    <s v="to be removed"/>
    <n v="8500"/>
    <n v="0"/>
    <x v="1"/>
    <x v="0"/>
    <s v="USD"/>
    <n v="1369498714"/>
    <n v="1366906714"/>
    <b v="0"/>
    <n v="0"/>
    <b v="0"/>
    <s v="publishing/art books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s v="publishing/art books"/>
    <n v="0"/>
    <x v="1"/>
    <x v="32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s v="photography/places"/>
    <n v="0"/>
    <x v="2"/>
    <x v="34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s v="photography/places"/>
    <n v="0"/>
    <x v="2"/>
    <x v="34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s v="photography/places"/>
    <n v="0"/>
    <x v="2"/>
    <x v="34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s v="photography/places"/>
    <n v="0"/>
    <x v="2"/>
    <x v="34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s v="photography/places"/>
    <n v="0"/>
    <x v="2"/>
    <x v="34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s v="photography/places"/>
    <n v="0"/>
    <x v="2"/>
    <x v="34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s v="photography/places"/>
    <n v="0"/>
    <x v="2"/>
    <x v="34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s v="music/faith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s v="music/faith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s v="music/faith"/>
    <n v="0"/>
    <x v="7"/>
    <x v="14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s v="music/faith"/>
    <n v="0"/>
    <x v="7"/>
    <x v="14"/>
  </r>
  <r>
    <n v="1706"/>
    <s v="Gemeinde in Bremen"/>
    <s v="Unsere &quot;Aufgabe&quot; ist es, fÃ¼r Christen da zu sein die keiner Gemeinde angehÃ¶ren. Zudem spielt Lobpreis eine Zentrale Rolle."/>
    <n v="7500"/>
    <n v="0"/>
    <x v="2"/>
    <x v="4"/>
    <s v="EUR"/>
    <n v="1440314472"/>
    <n v="1435130472"/>
    <b v="0"/>
    <n v="0"/>
    <b v="0"/>
    <s v="music/faith"/>
    <n v="0"/>
    <x v="7"/>
    <x v="14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s v="music/faith"/>
    <n v="0"/>
    <x v="7"/>
    <x v="14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s v="music/faith"/>
    <n v="0"/>
    <x v="7"/>
    <x v="14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s v="music/faith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s v="music/faith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s v="music/faith"/>
    <n v="0"/>
    <x v="7"/>
    <x v="14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s v="music/faith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s v="music/faith"/>
    <n v="0"/>
    <x v="7"/>
    <x v="14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s v="music/faith"/>
    <n v="0"/>
    <x v="7"/>
    <x v="14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s v="music/faith"/>
    <n v="0"/>
    <x v="7"/>
    <x v="14"/>
  </r>
  <r>
    <n v="1766"/>
    <s v="Photographic book on Melbourne's music scene"/>
    <s v="I want to create a beautiful book which documents the Melbourne music scene."/>
    <n v="6700"/>
    <n v="0"/>
    <x v="2"/>
    <x v="8"/>
    <s v="AUD"/>
    <n v="1408999088"/>
    <n v="1407184688"/>
    <b v="1"/>
    <n v="0"/>
    <b v="0"/>
    <s v="photography/photobooks"/>
    <n v="0"/>
    <x v="2"/>
    <x v="3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s v="photography/photobooks"/>
    <n v="0"/>
    <x v="2"/>
    <x v="3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s v="photography/photobooks"/>
    <n v="0"/>
    <x v="2"/>
    <x v="3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s v="photography/photobooks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s v="games/mobile games"/>
    <n v="0"/>
    <x v="3"/>
    <x v="28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s v="games/mobile games"/>
    <n v="0"/>
    <x v="3"/>
    <x v="28"/>
  </r>
  <r>
    <n v="1876"/>
    <s v="Migration Madness (Android)"/>
    <s v="An arcade styled side scroller. Help Bob the pilot steer his plane through hordes of migrating birds strapped with explosives."/>
    <n v="6000"/>
    <n v="0"/>
    <x v="2"/>
    <x v="8"/>
    <s v="AUD"/>
    <n v="1402901405"/>
    <n v="1400309405"/>
    <b v="0"/>
    <n v="0"/>
    <b v="0"/>
    <s v="games/mobile games"/>
    <n v="0"/>
    <x v="3"/>
    <x v="28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s v="games/mobile games"/>
    <n v="0"/>
    <x v="3"/>
    <x v="28"/>
  </r>
  <r>
    <n v="1878"/>
    <s v="Aussies versus Zombies"/>
    <s v="Action game now playable on Android/iOS platforms and PC browsers. Easy gameplay even for starters yet hard to be skilled. Multi-player"/>
    <n v="5999"/>
    <n v="0"/>
    <x v="2"/>
    <x v="8"/>
    <s v="AUD"/>
    <n v="1402618355"/>
    <n v="1400026355"/>
    <b v="0"/>
    <n v="0"/>
    <b v="0"/>
    <s v="games/mobile games"/>
    <n v="0"/>
    <x v="3"/>
    <x v="28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s v="photography/people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s v="photography/people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s v="photography/people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s v="photography/people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s v="photography/people"/>
    <n v="0"/>
    <x v="2"/>
    <x v="36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s v="games/video games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s v="games/video games"/>
    <n v="0"/>
    <x v="3"/>
    <x v="18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s v="technology/web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s v="technology/web"/>
    <n v="0"/>
    <x v="0"/>
    <x v="26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s v="technology/web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0"/>
    <s v="SEK"/>
    <n v="1439318228"/>
    <n v="1436812628"/>
    <b v="0"/>
    <n v="0"/>
    <b v="0"/>
    <s v="technology/web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2"/>
    <s v="EUR"/>
    <n v="1483474370"/>
    <n v="1480882370"/>
    <b v="0"/>
    <n v="0"/>
    <b v="0"/>
    <s v="technology/web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s v="technology/web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s v="technology/web"/>
    <n v="0"/>
    <x v="0"/>
    <x v="26"/>
  </r>
  <r>
    <n v="2356"/>
    <s v="HardstyleUnited.com (Canceled)"/>
    <s v="HardstyleUnited.com The Global Hardstyle community. Your Hardstyle community."/>
    <n v="4000"/>
    <n v="0"/>
    <x v="1"/>
    <x v="13"/>
    <s v="EUR"/>
    <n v="1433530104"/>
    <n v="1430938104"/>
    <b v="0"/>
    <n v="0"/>
    <b v="0"/>
    <s v="technology/web"/>
    <n v="0"/>
    <x v="0"/>
    <x v="26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s v="technology/web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s v="technology/web"/>
    <n v="0"/>
    <x v="0"/>
    <x v="26"/>
  </r>
  <r>
    <n v="2361"/>
    <s v="Lemme Grab it (Canceled)"/>
    <s v="A website for email/sms alerts of your personal selection, comparison of prices,consolidated database, best deals around for clothing."/>
    <n v="4000"/>
    <n v="0"/>
    <x v="1"/>
    <x v="11"/>
    <s v="CAD"/>
    <n v="1462053600"/>
    <n v="1459975008"/>
    <b v="0"/>
    <n v="0"/>
    <b v="0"/>
    <s v="technology/web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s v="technology/web"/>
    <n v="0"/>
    <x v="0"/>
    <x v="26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s v="technology/web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6"/>
    <s v="EUR"/>
    <n v="1453071600"/>
    <n v="1449596425"/>
    <b v="0"/>
    <n v="0"/>
    <b v="0"/>
    <s v="technology/web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s v="technology/web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s v="technology/web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s v="technology/web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11"/>
    <s v="CAD"/>
    <n v="1480110783"/>
    <n v="1477515183"/>
    <b v="0"/>
    <n v="0"/>
    <b v="0"/>
    <s v="technology/web"/>
    <n v="0"/>
    <x v="0"/>
    <x v="26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s v="technology/web"/>
    <n v="0"/>
    <x v="0"/>
    <x v="26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s v="technology/web"/>
    <n v="0"/>
    <x v="0"/>
    <x v="26"/>
  </r>
  <r>
    <n v="2386"/>
    <s v="Realjobmatch.com (Canceled)"/>
    <s v="Realjobmatch is not just a job search site but a matching site , matching the right jobseekers with the best jobs."/>
    <n v="4000"/>
    <n v="0"/>
    <x v="1"/>
    <x v="11"/>
    <s v="CAD"/>
    <n v="1420920424"/>
    <n v="1415736424"/>
    <b v="0"/>
    <n v="0"/>
    <b v="0"/>
    <s v="technology/web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8"/>
    <s v="AUD"/>
    <n v="1420352264"/>
    <n v="1416896264"/>
    <b v="0"/>
    <n v="0"/>
    <b v="0"/>
    <s v="technology/web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s v="technology/web"/>
    <n v="0"/>
    <x v="0"/>
    <x v="26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s v="technology/web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s v="technology/web"/>
    <n v="0"/>
    <x v="0"/>
    <x v="26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s v="technology/web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0"/>
    <s v="SEK"/>
    <n v="1418934506"/>
    <n v="1415910506"/>
    <b v="0"/>
    <n v="0"/>
    <b v="0"/>
    <s v="technology/web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8"/>
    <s v="AUD"/>
    <n v="1460615164"/>
    <n v="1458023164"/>
    <b v="0"/>
    <n v="0"/>
    <b v="0"/>
    <s v="technology/web"/>
    <n v="0"/>
    <x v="0"/>
    <x v="26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s v="food/food trucks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8"/>
    <s v="AUD"/>
    <n v="1441619275"/>
    <n v="1439027275"/>
    <b v="0"/>
    <n v="0"/>
    <b v="0"/>
    <s v="food/food trucks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16"/>
    <s v="EUR"/>
    <n v="1480185673"/>
    <n v="1476294073"/>
    <b v="0"/>
    <n v="0"/>
    <b v="0"/>
    <s v="food/food trucks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s v="food/food trucks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s v="food/food trucks"/>
    <n v="0"/>
    <x v="4"/>
    <x v="2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s v="food/food trucks"/>
    <n v="0"/>
    <x v="4"/>
    <x v="2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s v="food/food trucks"/>
    <n v="0"/>
    <x v="4"/>
    <x v="2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s v="food/food trucks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s v="food/food trucks"/>
    <n v="0"/>
    <x v="4"/>
    <x v="29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s v="food/restaurants"/>
    <n v="0"/>
    <x v="4"/>
    <x v="40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s v="food/restaurants"/>
    <n v="0"/>
    <x v="4"/>
    <x v="40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s v="food/restaurants"/>
    <n v="0"/>
    <x v="4"/>
    <x v="40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s v="food/restaurants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s v="food/restaurants"/>
    <n v="0"/>
    <x v="4"/>
    <x v="40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s v="food/restaurants"/>
    <n v="0"/>
    <x v="4"/>
    <x v="40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s v="food/restaurants"/>
    <n v="0"/>
    <x v="4"/>
    <x v="40"/>
  </r>
  <r>
    <n v="2513"/>
    <s v="Yahu Restaurants"/>
    <s v="Wir wollen einen Ort erschaffen an dem man sich wohlfÃ¼hlen kann, ein Ort an dem die Gedanken frei sind und man das Essen genieÃŸen kann."/>
    <n v="3300"/>
    <n v="0"/>
    <x v="2"/>
    <x v="4"/>
    <s v="EUR"/>
    <n v="1488067789"/>
    <n v="1482883789"/>
    <b v="0"/>
    <n v="0"/>
    <b v="0"/>
    <s v="food/restaurants"/>
    <n v="0"/>
    <x v="4"/>
    <x v="40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s v="food/restaurants"/>
    <n v="0"/>
    <x v="4"/>
    <x v="40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s v="food/restaurants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s v="food/restaurants"/>
    <n v="0"/>
    <x v="4"/>
    <x v="40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11"/>
    <s v="CAD"/>
    <n v="1444740089"/>
    <n v="1442148089"/>
    <b v="0"/>
    <n v="0"/>
    <b v="0"/>
    <s v="food/food trucks"/>
    <n v="0"/>
    <x v="4"/>
    <x v="2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s v="food/food trucks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11"/>
    <s v="CAD"/>
    <n v="1406854699"/>
    <n v="1404262699"/>
    <b v="0"/>
    <n v="0"/>
    <b v="0"/>
    <s v="food/food trucks"/>
    <n v="0"/>
    <x v="4"/>
    <x v="2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s v="food/food trucks"/>
    <n v="0"/>
    <x v="4"/>
    <x v="2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s v="food/food trucks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s v="food/food trucks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s v="food/food trucks"/>
    <n v="0"/>
    <x v="4"/>
    <x v="2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s v="food/food trucks"/>
    <n v="0"/>
    <x v="4"/>
    <x v="2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s v="food/food trucks"/>
    <n v="0"/>
    <x v="4"/>
    <x v="2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s v="food/food trucks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s v="food/food trucks"/>
    <n v="0"/>
    <x v="4"/>
    <x v="2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s v="food/food trucks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s v="food/food trucks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4"/>
    <s v="EUR"/>
    <n v="1468565820"/>
    <n v="1465970108"/>
    <b v="0"/>
    <n v="0"/>
    <b v="0"/>
    <s v="technology/space exploration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s v="food/food trucks"/>
    <n v="0"/>
    <x v="4"/>
    <x v="2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s v="food/food trucks"/>
    <n v="0"/>
    <x v="4"/>
    <x v="29"/>
  </r>
  <r>
    <n v="2699"/>
    <s v="my bakery truck"/>
    <s v="Hi, I want make my first bakery. Food truck was great, but I not have a car licence. So, help me to be my dream!"/>
    <n v="3000"/>
    <n v="0"/>
    <x v="2"/>
    <x v="11"/>
    <s v="CAD"/>
    <n v="1407533463"/>
    <n v="1404941463"/>
    <b v="0"/>
    <n v="0"/>
    <b v="0"/>
    <s v="food/food trucks"/>
    <n v="0"/>
    <x v="4"/>
    <x v="2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s v="publishing/children's books"/>
    <n v="0"/>
    <x v="1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s v="publishing/children's books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s v="publishing/children's books"/>
    <n v="0"/>
    <x v="1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s v="publishing/children's books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s v="publishing/children's books"/>
    <n v="0"/>
    <x v="1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s v="publishing/children's books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s v="publishing/children's books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s v="publishing/children's books"/>
    <n v="0"/>
    <x v="1"/>
    <x v="39"/>
  </r>
  <r>
    <n v="2780"/>
    <s v="Travel with baby"/>
    <s v="Turn the World with my kids, and then write a book with the advice for traveling with baby"/>
    <n v="2500"/>
    <n v="0"/>
    <x v="2"/>
    <x v="6"/>
    <s v="EUR"/>
    <n v="1489142688"/>
    <n v="1486550688"/>
    <b v="0"/>
    <n v="0"/>
    <b v="0"/>
    <s v="publishing/children's books"/>
    <n v="0"/>
    <x v="1"/>
    <x v="39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s v="theater/plays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s v="theater/plays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s v="theater/plays"/>
    <n v="0"/>
    <x v="6"/>
    <x v="11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s v="theater/plays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2"/>
    <s v="EUR"/>
    <n v="1454109420"/>
    <n v="1453334629"/>
    <b v="0"/>
    <n v="0"/>
    <b v="0"/>
    <s v="theater/plays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11"/>
    <s v="CAD"/>
    <n v="1410669297"/>
    <n v="1405485297"/>
    <b v="0"/>
    <n v="0"/>
    <b v="0"/>
    <s v="theater/plays"/>
    <n v="0"/>
    <x v="6"/>
    <x v="11"/>
  </r>
  <r>
    <n v="2858"/>
    <s v="Gay Party Superposh 'Winter Wonderland'"/>
    <s v="Een Gay Party in het centrum van Amersfoort. _x000a_Een geweldige avond uit, met een show, optredens en DJ's."/>
    <n v="2500"/>
    <n v="0"/>
    <x v="2"/>
    <x v="13"/>
    <s v="EUR"/>
    <n v="1417778880"/>
    <n v="1415711095"/>
    <b v="0"/>
    <n v="0"/>
    <b v="0"/>
    <s v="theater/plays"/>
    <n v="0"/>
    <x v="6"/>
    <x v="11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s v="theater/plays"/>
    <n v="0"/>
    <x v="6"/>
    <x v="11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s v="theater/plays"/>
    <n v="0"/>
    <x v="6"/>
    <x v="11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s v="theater/plays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s v="theater/plays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s v="theater/plays"/>
    <n v="0"/>
    <x v="6"/>
    <x v="11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s v="theater/plays"/>
    <n v="0"/>
    <x v="6"/>
    <x v="11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s v="theater/plays"/>
    <n v="0"/>
    <x v="6"/>
    <x v="11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s v="theater/spaces"/>
    <n v="0"/>
    <x v="6"/>
    <x v="9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s v="theater/spaces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s v="theater/spaces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s v="theater/spaces"/>
    <n v="0"/>
    <x v="6"/>
    <x v="9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s v="theater/spaces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s v="theater/spaces"/>
    <n v="0"/>
    <x v="6"/>
    <x v="9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s v="theater/spaces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s v="theater/spaces"/>
    <n v="0"/>
    <x v="6"/>
    <x v="9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s v="theater/spaces"/>
    <n v="0"/>
    <x v="6"/>
    <x v="9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s v="theater/spaces"/>
    <n v="0"/>
    <x v="6"/>
    <x v="9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s v="theater/spaces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s v="theater/spaces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s v="theater/spaces"/>
    <n v="0"/>
    <x v="6"/>
    <x v="9"/>
  </r>
  <r>
    <n v="3125"/>
    <s v="N/A (Canceled)"/>
    <s v="N/A"/>
    <n v="2000"/>
    <n v="0"/>
    <x v="1"/>
    <x v="0"/>
    <s v="USD"/>
    <n v="1452142672"/>
    <n v="1449550672"/>
    <b v="0"/>
    <n v="0"/>
    <b v="0"/>
    <s v="theater/spaces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s v="theater/spaces"/>
    <n v="0"/>
    <x v="6"/>
    <x v="9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s v="theater/plays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s v="theater/plays"/>
    <n v="0"/>
    <x v="6"/>
    <x v="11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s v="theater/plays"/>
    <n v="0"/>
    <x v="6"/>
    <x v="11"/>
  </r>
  <r>
    <n v="3190"/>
    <s v="Call It A Day Productions - THE LIFE"/>
    <s v="Call It A Day Productions is putting on their first full production in December and every little bit helps!"/>
    <n v="1900"/>
    <n v="0"/>
    <x v="2"/>
    <x v="11"/>
    <s v="CAD"/>
    <n v="1481258275"/>
    <n v="1478662675"/>
    <b v="0"/>
    <n v="0"/>
    <b v="0"/>
    <s v="theater/musical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s v="theater/musical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s v="theater/musical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s v="theater/musical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s v="theater/musical"/>
    <n v="0"/>
    <x v="6"/>
    <x v="19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s v="theater/musical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s v="theater/musical"/>
    <n v="0"/>
    <x v="6"/>
    <x v="19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s v="theater/musical"/>
    <n v="0"/>
    <x v="6"/>
    <x v="19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s v="theater/plays"/>
    <n v="0"/>
    <x v="6"/>
    <x v="11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s v="theater/plays"/>
    <n v="0"/>
    <x v="6"/>
    <x v="11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s v="theater/plays"/>
    <n v="0"/>
    <x v="6"/>
    <x v="11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s v="theater/plays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s v="theater/musical"/>
    <n v="0"/>
    <x v="6"/>
    <x v="19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s v="theater/musical"/>
    <n v="0"/>
    <x v="6"/>
    <x v="19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s v="theater/musical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s v="theater/musical"/>
    <n v="0"/>
    <x v="6"/>
    <x v="19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s v="theater/plays"/>
    <n v="0"/>
    <x v="6"/>
    <x v="11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s v="theater/musical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s v="theater/musical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15"/>
    <s v="NZD"/>
    <n v="1422061200"/>
    <n v="1420244622"/>
    <b v="0"/>
    <n v="0"/>
    <b v="0"/>
    <s v="theater/musical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9"/>
    <s v="DKK"/>
    <n v="1472896800"/>
    <n v="1472804365"/>
    <b v="0"/>
    <n v="0"/>
    <b v="0"/>
    <s v="theater/musical"/>
    <n v="0"/>
    <x v="6"/>
    <x v="19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s v="theater/musical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8"/>
    <s v="AUD"/>
    <n v="1454281380"/>
    <n v="1451950570"/>
    <b v="0"/>
    <n v="0"/>
    <b v="0"/>
    <s v="theater/musical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s v="theater/musical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s v="theater/musical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s v="theater/musical"/>
    <n v="0"/>
    <x v="6"/>
    <x v="19"/>
  </r>
  <r>
    <n v="3886"/>
    <s v="a (Canceled)"/>
    <n v="1"/>
    <n v="500"/>
    <n v="0"/>
    <x v="1"/>
    <x v="8"/>
    <s v="AUD"/>
    <n v="1418275702"/>
    <n v="1415683702"/>
    <b v="0"/>
    <n v="0"/>
    <b v="0"/>
    <s v="theater/musical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s v="theater/plays"/>
    <n v="0"/>
    <x v="6"/>
    <x v="11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s v="theater/plays"/>
    <n v="0"/>
    <x v="6"/>
    <x v="11"/>
  </r>
  <r>
    <n v="3916"/>
    <s v="Final exam"/>
    <s v="We're a small group of University students who need a little help making our final exam production the best product possible."/>
    <n v="500"/>
    <n v="0"/>
    <x v="2"/>
    <x v="9"/>
    <s v="DKK"/>
    <n v="1464952752"/>
    <n v="1462360752"/>
    <b v="0"/>
    <n v="0"/>
    <b v="0"/>
    <s v="theater/plays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s v="theater/plays"/>
    <n v="0"/>
    <x v="6"/>
    <x v="11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8"/>
    <s v="AUD"/>
    <n v="1459490400"/>
    <n v="1457078868"/>
    <b v="0"/>
    <n v="0"/>
    <b v="0"/>
    <s v="theater/plays"/>
    <n v="0"/>
    <x v="6"/>
    <x v="11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s v="theater/plays"/>
    <n v="0"/>
    <x v="6"/>
    <x v="11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s v="theater/plays"/>
    <n v="0"/>
    <x v="6"/>
    <x v="11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s v="theater/plays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s v="theater/plays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8"/>
    <s v="AUD"/>
    <n v="1410076123"/>
    <n v="1404892123"/>
    <b v="0"/>
    <n v="0"/>
    <b v="0"/>
    <s v="theater/plays"/>
    <n v="0"/>
    <x v="6"/>
    <x v="11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s v="theater/plays"/>
    <n v="0"/>
    <x v="6"/>
    <x v="11"/>
  </r>
  <r>
    <n v="3954"/>
    <s v="City of Joy"/>
    <s v="Despite hunger and conditions of a Calcutta slum, the people there know that life is precious. They have named it â€˜City of Joy.â€™"/>
    <n v="400"/>
    <n v="0"/>
    <x v="2"/>
    <x v="11"/>
    <s v="CAD"/>
    <n v="1405352264"/>
    <n v="1400168264"/>
    <b v="0"/>
    <n v="0"/>
    <b v="0"/>
    <s v="theater/plays"/>
    <n v="0"/>
    <x v="6"/>
    <x v="11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s v="theater/plays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11"/>
    <s v="CAD"/>
    <n v="1447821717"/>
    <n v="1445226117"/>
    <b v="0"/>
    <n v="0"/>
    <b v="0"/>
    <s v="theater/plays"/>
    <n v="0"/>
    <x v="6"/>
    <x v="11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s v="theater/plays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s v="theater/plays"/>
    <n v="0"/>
    <x v="6"/>
    <x v="11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s v="theater/plays"/>
    <n v="0"/>
    <x v="6"/>
    <x v="11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s v="theater/plays"/>
    <n v="0"/>
    <x v="6"/>
    <x v="11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s v="theater/plays"/>
    <n v="0"/>
    <x v="6"/>
    <x v="11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s v="theater/plays"/>
    <n v="0"/>
    <x v="6"/>
    <x v="11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s v="theater/plays"/>
    <n v="0"/>
    <x v="6"/>
    <x v="11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s v="theater/plays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s v="theater/plays"/>
    <n v="0"/>
    <x v="6"/>
    <x v="11"/>
  </r>
  <r>
    <n v="4043"/>
    <s v="Not making potato salad here!"/>
    <s v="This could be my last play, need to bring my son out to see it before it's over.  Need to fly him here from BC"/>
    <n v="250"/>
    <n v="0"/>
    <x v="2"/>
    <x v="11"/>
    <s v="CAD"/>
    <n v="1416524325"/>
    <n v="1415228325"/>
    <b v="0"/>
    <n v="0"/>
    <b v="0"/>
    <s v="theater/plays"/>
    <n v="0"/>
    <x v="6"/>
    <x v="11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s v="theater/plays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s v="theater/plays"/>
    <n v="0"/>
    <x v="6"/>
    <x v="11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s v="theater/plays"/>
    <n v="0"/>
    <x v="6"/>
    <x v="11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s v="theater/plays"/>
    <n v="0"/>
    <x v="6"/>
    <x v="11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s v="theater/plays"/>
    <n v="0"/>
    <x v="6"/>
    <x v="11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s v="theater/plays"/>
    <n v="0"/>
    <x v="6"/>
    <x v="11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s v="theater/plays"/>
    <n v="0"/>
    <x v="6"/>
    <x v="11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s v="theater/plays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s v="theater/plays"/>
    <n v="0"/>
    <x v="6"/>
    <x v="11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s v="theater/plays"/>
    <n v="0"/>
    <x v="6"/>
    <x v="11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s v="theater/plays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s v="theater/plays"/>
    <n v="0"/>
    <x v="6"/>
    <x v="11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s v="theater/plays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x v="0"/>
    <b v="1"/>
    <n v="26457"/>
    <b v="1"/>
    <s v="technology/hardware"/>
    <n v="46883"/>
    <x v="0"/>
    <s v="hardware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x v="1"/>
    <b v="0"/>
    <n v="775"/>
    <b v="0"/>
    <s v="technology/wearables"/>
    <n v="6730"/>
    <x v="0"/>
    <s v="wearables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x v="2"/>
    <b v="1"/>
    <n v="3863"/>
    <b v="1"/>
    <s v="technology/hardware"/>
    <n v="21042"/>
    <x v="0"/>
    <s v="hardware"/>
    <d v="2013-11-15T04:00:00"/>
    <x v="2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x v="3"/>
    <b v="0"/>
    <n v="8359"/>
    <b v="1"/>
    <s v="technology/hardware"/>
    <n v="19452"/>
    <x v="0"/>
    <s v="hardware"/>
    <d v="2014-07-23T21:08:09"/>
    <x v="3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x v="4"/>
    <b v="1"/>
    <n v="4245"/>
    <b v="1"/>
    <s v="technology/hardware"/>
    <n v="16004"/>
    <x v="0"/>
    <s v="hardware"/>
    <d v="2016-06-06T17:02:00"/>
    <x v="4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x v="5"/>
    <b v="1"/>
    <n v="4562"/>
    <b v="1"/>
    <s v="technology/hardware"/>
    <n v="15837"/>
    <x v="0"/>
    <s v="hardware"/>
    <d v="2016-07-08T23:03:34"/>
    <x v="5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x v="6"/>
    <b v="1"/>
    <n v="20242"/>
    <b v="1"/>
    <s v="publishing/radio &amp; podcasts"/>
    <n v="5908"/>
    <x v="1"/>
    <s v="radio &amp; podcasts"/>
    <d v="2013-05-14T20:55:13"/>
    <x v="6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x v="7"/>
    <b v="1"/>
    <n v="388"/>
    <b v="1"/>
    <s v="technology/hardware"/>
    <n v="10268"/>
    <x v="0"/>
    <s v="hardware"/>
    <d v="2012-06-12T07:00:0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x v="8"/>
    <b v="1"/>
    <n v="2051"/>
    <b v="1"/>
    <s v="technology/hardware"/>
    <n v="10171"/>
    <x v="0"/>
    <s v="hardware"/>
    <d v="2016-08-06T07:00:00"/>
    <x v="8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x v="9"/>
    <b v="0"/>
    <n v="5812"/>
    <b v="1"/>
    <s v="technology/hardware"/>
    <n v="10016"/>
    <x v="0"/>
    <s v="hardware"/>
    <d v="2013-05-31T12:00:00"/>
    <x v="9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x v="10"/>
    <b v="1"/>
    <n v="555"/>
    <b v="1"/>
    <s v="photography/photobooks"/>
    <n v="4964"/>
    <x v="2"/>
    <s v="photobooks"/>
    <d v="2016-03-16T05:04:57"/>
    <x v="1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x v="11"/>
    <b v="1"/>
    <n v="971"/>
    <b v="1"/>
    <s v="technology/hardware"/>
    <n v="8196"/>
    <x v="0"/>
    <s v="hardware"/>
    <d v="2016-01-11T23:00:00"/>
    <x v="1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x v="12"/>
    <b v="0"/>
    <n v="1530"/>
    <b v="1"/>
    <s v="technology/hardware"/>
    <n v="7933"/>
    <x v="0"/>
    <s v="hardware"/>
    <d v="2016-06-28T15:45:23"/>
    <x v="12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x v="13"/>
    <b v="1"/>
    <n v="415"/>
    <b v="1"/>
    <s v="technology/hardware"/>
    <n v="6989"/>
    <x v="0"/>
    <s v="hardware"/>
    <d v="2016-03-12T05:00:00"/>
    <x v="13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x v="14"/>
    <b v="1"/>
    <n v="680"/>
    <b v="1"/>
    <s v="technology/hardware"/>
    <n v="6960"/>
    <x v="0"/>
    <s v="hardware"/>
    <d v="2015-07-12T06:02:38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x v="15"/>
    <b v="1"/>
    <n v="1501"/>
    <b v="0"/>
    <s v="technology/space exploration"/>
    <n v="11187"/>
    <x v="0"/>
    <s v="space exploration"/>
    <d v="2016-12-21T07:59:00"/>
    <x v="15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x v="16"/>
    <b v="1"/>
    <n v="4883"/>
    <b v="1"/>
    <s v="technology/hardware"/>
    <n v="6306"/>
    <x v="0"/>
    <s v="hardware"/>
    <d v="2014-05-15T06:58:51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x v="17"/>
    <b v="1"/>
    <n v="1789"/>
    <b v="1"/>
    <s v="technology/hardware"/>
    <n v="6304"/>
    <x v="0"/>
    <s v="hardware"/>
    <d v="2014-05-01T14:01:30"/>
    <x v="17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x v="18"/>
    <b v="1"/>
    <n v="3663"/>
    <b v="1"/>
    <s v="technology/space exploration"/>
    <n v="10232"/>
    <x v="0"/>
    <s v="space exploration"/>
    <d v="2017-01-02T22:59:00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x v="19"/>
    <b v="1"/>
    <n v="508"/>
    <b v="1"/>
    <s v="technology/hardware"/>
    <n v="6034"/>
    <x v="0"/>
    <s v="hardware"/>
    <d v="2015-05-07T06:58:00"/>
    <x v="19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x v="20"/>
    <b v="0"/>
    <n v="2174"/>
    <b v="1"/>
    <s v="technology/wearables"/>
    <n v="974"/>
    <x v="0"/>
    <s v="wearables"/>
    <d v="2015-08-19T15:37:54"/>
    <x v="2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x v="21"/>
    <b v="0"/>
    <n v="4330"/>
    <b v="1"/>
    <s v="games/tabletop games"/>
    <n v="5706"/>
    <x v="3"/>
    <s v="tabletop games"/>
    <d v="2015-02-28T14:00:59"/>
    <x v="21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x v="22"/>
    <b v="0"/>
    <n v="571"/>
    <b v="1"/>
    <s v="games/tabletop games"/>
    <n v="5417"/>
    <x v="3"/>
    <s v="tabletop games"/>
    <d v="2016-12-03T01:07:53"/>
    <x v="22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x v="23"/>
    <b v="1"/>
    <n v="1281"/>
    <b v="1"/>
    <s v="technology/hardware"/>
    <n v="4631"/>
    <x v="0"/>
    <s v="hardware"/>
    <d v="2016-04-22T06:32:52"/>
    <x v="23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x v="24"/>
    <b v="1"/>
    <n v="813"/>
    <b v="1"/>
    <s v="technology/hardware"/>
    <n v="4596"/>
    <x v="0"/>
    <s v="hardware"/>
    <d v="2015-11-19T04:59:00"/>
    <x v="24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x v="25"/>
    <b v="1"/>
    <n v="1637"/>
    <b v="1"/>
    <s v="technology/hardware"/>
    <n v="4203"/>
    <x v="0"/>
    <s v="hardware"/>
    <d v="2015-06-12T20:00:00"/>
    <x v="25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x v="26"/>
    <b v="1"/>
    <n v="1513"/>
    <b v="1"/>
    <s v="technology/hardware"/>
    <n v="4135"/>
    <x v="0"/>
    <s v="hardware"/>
    <d v="2014-08-14T12:58:18"/>
    <x v="26"/>
  </r>
  <r>
    <n v="1917"/>
    <s v="Chronovisor:The MOST innovative watch for night time reading"/>
    <s v="Let's build a legendary brand altogether"/>
    <n v="5500"/>
    <n v="205025"/>
    <x v="2"/>
    <s v="HK"/>
    <s v="HKD"/>
    <n v="1486708133"/>
    <x v="27"/>
    <b v="0"/>
    <n v="70"/>
    <b v="0"/>
    <s v="technology/gadgets"/>
    <n v="3728"/>
    <x v="0"/>
    <s v="gadgets"/>
    <d v="2017-02-10T06:28:53"/>
    <x v="27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x v="28"/>
    <b v="1"/>
    <n v="3562"/>
    <b v="1"/>
    <s v="games/tabletop games"/>
    <n v="4059"/>
    <x v="3"/>
    <s v="tabletop games"/>
    <d v="2015-04-03T03:59:00"/>
    <x v="28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x v="29"/>
    <b v="1"/>
    <n v="821"/>
    <b v="1"/>
    <s v="technology/hardware"/>
    <n v="4023"/>
    <x v="0"/>
    <s v="hardware"/>
    <d v="2015-12-19T07:59:00"/>
    <x v="29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x v="30"/>
    <b v="0"/>
    <n v="1204"/>
    <b v="1"/>
    <s v="games/tabletop games"/>
    <n v="3968"/>
    <x v="3"/>
    <s v="tabletop games"/>
    <d v="2014-09-21T19:00:1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x v="31"/>
    <b v="1"/>
    <n v="1780"/>
    <b v="1"/>
    <s v="technology/hardware"/>
    <n v="3879"/>
    <x v="0"/>
    <s v="hardware"/>
    <d v="2016-09-22T17:00:21"/>
    <x v="31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x v="32"/>
    <b v="1"/>
    <n v="3355"/>
    <b v="1"/>
    <s v="food/small batch"/>
    <n v="4603"/>
    <x v="4"/>
    <s v="small batch"/>
    <d v="2014-08-26T22:00:40"/>
    <x v="32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x v="33"/>
    <b v="0"/>
    <n v="1670"/>
    <b v="1"/>
    <s v="games/tabletop games"/>
    <n v="4001"/>
    <x v="3"/>
    <s v="tabletop games"/>
    <d v="2017-01-10T21:59:00"/>
    <x v="33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x v="34"/>
    <b v="1"/>
    <n v="1945"/>
    <b v="1"/>
    <s v="technology/hardware"/>
    <n v="3548"/>
    <x v="0"/>
    <s v="hardware"/>
    <d v="2016-04-03T12:01:02"/>
    <x v="3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x v="35"/>
    <b v="0"/>
    <n v="541"/>
    <b v="1"/>
    <s v="technology/hardware"/>
    <n v="3530"/>
    <x v="0"/>
    <s v="hardware"/>
    <d v="2016-02-20T02:00:53"/>
    <x v="35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x v="36"/>
    <b v="1"/>
    <n v="365"/>
    <b v="1"/>
    <s v="technology/hardware"/>
    <n v="3528"/>
    <x v="0"/>
    <s v="hardware"/>
    <d v="2015-04-18T21:10:05"/>
    <x v="36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x v="37"/>
    <b v="0"/>
    <n v="1062"/>
    <b v="1"/>
    <s v="film &amp; video/documentary"/>
    <n v="343"/>
    <x v="5"/>
    <s v="documentary"/>
    <d v="2013-02-01T18:25:39"/>
    <x v="37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x v="38"/>
    <b v="1"/>
    <n v="2478"/>
    <b v="1"/>
    <s v="technology/hardware"/>
    <n v="3411"/>
    <x v="0"/>
    <s v="hardware"/>
    <d v="2016-08-11T06:28:36"/>
    <x v="38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x v="39"/>
    <b v="1"/>
    <n v="379"/>
    <b v="1"/>
    <s v="technology/hardware"/>
    <n v="3405"/>
    <x v="0"/>
    <s v="hardware"/>
    <d v="2016-12-01T04:59:00"/>
    <x v="39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x v="40"/>
    <b v="1"/>
    <n v="1095"/>
    <b v="1"/>
    <s v="theater/spaces"/>
    <n v="8499"/>
    <x v="6"/>
    <s v="spaces"/>
    <d v="2014-11-11T16:10:36"/>
    <x v="40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x v="41"/>
    <b v="1"/>
    <n v="1151"/>
    <b v="1"/>
    <s v="film &amp; video/documentary"/>
    <n v="304"/>
    <x v="5"/>
    <s v="documentary"/>
    <d v="2017-03-14T22:57:00"/>
    <x v="41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x v="42"/>
    <b v="1"/>
    <n v="644"/>
    <b v="1"/>
    <s v="technology/hardware"/>
    <n v="3377"/>
    <x v="0"/>
    <s v="hardware"/>
    <d v="2015-12-19T01:00:00"/>
    <x v="4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x v="43"/>
    <b v="0"/>
    <n v="8200"/>
    <b v="1"/>
    <s v="technology/hardware"/>
    <n v="3356"/>
    <x v="0"/>
    <s v="hardware"/>
    <d v="2013-07-25T16:21:28"/>
    <x v="43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x v="44"/>
    <b v="1"/>
    <n v="290"/>
    <b v="1"/>
    <s v="technology/hardware"/>
    <n v="3348"/>
    <x v="0"/>
    <s v="hardware"/>
    <d v="2012-05-23T19:00:00"/>
    <x v="44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x v="45"/>
    <b v="1"/>
    <n v="353"/>
    <b v="1"/>
    <s v="technology/hardware"/>
    <n v="3229"/>
    <x v="0"/>
    <s v="hardware"/>
    <d v="2015-06-11T10:05:53"/>
    <x v="45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x v="46"/>
    <b v="1"/>
    <n v="729"/>
    <b v="1"/>
    <s v="technology/hardware"/>
    <n v="3218"/>
    <x v="0"/>
    <s v="hardware"/>
    <d v="2015-06-11T04:25:46"/>
    <x v="46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x v="47"/>
    <b v="1"/>
    <n v="1420"/>
    <b v="1"/>
    <s v="theater/spaces"/>
    <n v="5112"/>
    <x v="6"/>
    <s v="spaces"/>
    <d v="2015-12-24T15:41:24"/>
    <x v="47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x v="48"/>
    <b v="0"/>
    <n v="470"/>
    <b v="1"/>
    <s v="technology/hardware"/>
    <n v="3052"/>
    <x v="0"/>
    <s v="hardware"/>
    <d v="2015-05-08T16:01:58"/>
    <x v="48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x v="49"/>
    <b v="1"/>
    <n v="398"/>
    <b v="1"/>
    <s v="technology/hardware"/>
    <n v="3052"/>
    <x v="0"/>
    <s v="hardware"/>
    <d v="2016-11-23T08:45:43"/>
    <x v="49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x v="50"/>
    <b v="0"/>
    <n v="1293"/>
    <b v="0"/>
    <s v="film &amp; video/drama"/>
    <n v="152"/>
    <x v="5"/>
    <s v="drama"/>
    <d v="2016-08-04T14:00:03"/>
    <x v="50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x v="51"/>
    <b v="0"/>
    <n v="161"/>
    <b v="0"/>
    <s v="technology/wearables"/>
    <n v="938"/>
    <x v="0"/>
    <s v="wearables"/>
    <d v="2015-10-30T14:59:43"/>
    <x v="51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x v="52"/>
    <b v="1"/>
    <n v="1596"/>
    <b v="1"/>
    <s v="film &amp; video/documentary"/>
    <n v="196"/>
    <x v="5"/>
    <s v="documentary"/>
    <d v="2017-02-22T04:43:42"/>
    <x v="52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x v="53"/>
    <b v="1"/>
    <n v="510"/>
    <b v="1"/>
    <s v="technology/hardware"/>
    <n v="2850"/>
    <x v="0"/>
    <s v="hardware"/>
    <d v="2016-12-03T15:05:15"/>
    <x v="53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x v="54"/>
    <b v="1"/>
    <n v="2436"/>
    <b v="1"/>
    <s v="film &amp; video/documentary"/>
    <n v="211"/>
    <x v="5"/>
    <s v="documentary"/>
    <d v="2014-05-09T21:00:00"/>
    <x v="54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x v="55"/>
    <b v="1"/>
    <n v="2602"/>
    <b v="1"/>
    <s v="publishing/radio &amp; podcasts"/>
    <n v="1369"/>
    <x v="1"/>
    <s v="radio &amp; podcasts"/>
    <d v="2012-03-22T03:00:00"/>
    <x v="55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x v="56"/>
    <b v="0"/>
    <n v="2525"/>
    <b v="1"/>
    <s v="games/tabletop games"/>
    <n v="3022"/>
    <x v="3"/>
    <s v="tabletop games"/>
    <d v="2013-11-27T03:02:00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x v="57"/>
    <b v="0"/>
    <n v="3238"/>
    <b v="1"/>
    <s v="games/tabletop games"/>
    <n v="2595"/>
    <x v="3"/>
    <s v="tabletop games"/>
    <d v="2016-12-15T23:00:00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x v="58"/>
    <b v="0"/>
    <n v="1373"/>
    <b v="1"/>
    <s v="technology/hardware"/>
    <n v="2522"/>
    <x v="0"/>
    <s v="hardware"/>
    <d v="2013-05-23T15:38:11"/>
    <x v="58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x v="59"/>
    <b v="1"/>
    <n v="325"/>
    <b v="1"/>
    <s v="technology/hardware"/>
    <n v="2503"/>
    <x v="0"/>
    <s v="hardware"/>
    <d v="2016-06-11T13:39:32"/>
    <x v="59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x v="60"/>
    <b v="1"/>
    <n v="303"/>
    <b v="1"/>
    <s v="technology/hardware"/>
    <n v="2478"/>
    <x v="0"/>
    <s v="hardware"/>
    <d v="2014-12-03T13:00:45"/>
    <x v="60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x v="61"/>
    <b v="0"/>
    <n v="1510"/>
    <b v="1"/>
    <s v="film &amp; video/documentary"/>
    <n v="247"/>
    <x v="5"/>
    <s v="documentary"/>
    <d v="2014-03-07T22:59:00"/>
    <x v="61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x v="62"/>
    <b v="1"/>
    <n v="539"/>
    <b v="1"/>
    <s v="technology/hardware"/>
    <n v="2405"/>
    <x v="0"/>
    <s v="hardware"/>
    <d v="2015-03-30T18:31:59"/>
    <x v="62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x v="63"/>
    <b v="1"/>
    <n v="354"/>
    <b v="1"/>
    <s v="technology/hardware"/>
    <n v="2344"/>
    <x v="0"/>
    <s v="hardware"/>
    <d v="2014-07-10T14:31:03"/>
    <x v="63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x v="64"/>
    <b v="1"/>
    <n v="2139"/>
    <b v="1"/>
    <s v="film &amp; video/documentary"/>
    <n v="167"/>
    <x v="5"/>
    <s v="documentary"/>
    <d v="2014-05-30T14:10:35"/>
    <x v="64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x v="65"/>
    <b v="1"/>
    <n v="1887"/>
    <b v="1"/>
    <s v="technology/hardware"/>
    <n v="2316"/>
    <x v="0"/>
    <s v="hardware"/>
    <d v="2016-08-05T19:01:08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x v="66"/>
    <b v="0"/>
    <n v="336"/>
    <b v="0"/>
    <s v="technology/wearables"/>
    <n v="461"/>
    <x v="0"/>
    <s v="wearables"/>
    <d v="2016-12-08T04:59:00"/>
    <x v="66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x v="67"/>
    <b v="0"/>
    <n v="203"/>
    <b v="1"/>
    <s v="technology/hardware"/>
    <n v="2300"/>
    <x v="0"/>
    <s v="hardware"/>
    <d v="2016-03-24T08:11:38"/>
    <x v="67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x v="68"/>
    <b v="1"/>
    <n v="555"/>
    <b v="1"/>
    <s v="film &amp; video/documentary"/>
    <n v="205"/>
    <x v="5"/>
    <s v="documentary"/>
    <d v="2015-10-28T08:00:00"/>
    <x v="6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x v="69"/>
    <b v="0"/>
    <n v="1260"/>
    <b v="1"/>
    <s v="theater/spaces"/>
    <n v="5627"/>
    <x v="6"/>
    <s v="spaces"/>
    <d v="2016-11-01T03:59:00"/>
    <x v="69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x v="70"/>
    <b v="1"/>
    <n v="1633"/>
    <b v="1"/>
    <s v="technology/hardware"/>
    <n v="2211"/>
    <x v="0"/>
    <s v="hardware"/>
    <d v="2012-10-06T03:59:00"/>
    <x v="70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x v="71"/>
    <b v="0"/>
    <n v="3468"/>
    <b v="1"/>
    <s v="technology/space exploration"/>
    <n v="3678"/>
    <x v="0"/>
    <s v="space exploration"/>
    <d v="2012-09-13T10:07:02"/>
    <x v="71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x v="72"/>
    <b v="1"/>
    <n v="1375"/>
    <b v="1"/>
    <s v="technology/hardware"/>
    <n v="2168"/>
    <x v="0"/>
    <s v="hardware"/>
    <d v="2017-01-23T17:05:43"/>
    <x v="72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x v="73"/>
    <b v="1"/>
    <n v="1762"/>
    <b v="1"/>
    <s v="technology/space exploration"/>
    <n v="3581"/>
    <x v="0"/>
    <s v="space exploration"/>
    <d v="2016-06-17T12:59:50"/>
    <x v="73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x v="74"/>
    <b v="0"/>
    <n v="890"/>
    <b v="0"/>
    <s v="technology/wearables"/>
    <n v="429"/>
    <x v="0"/>
    <s v="wearables"/>
    <d v="2013-11-22T16:00:00"/>
    <x v="74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x v="75"/>
    <b v="1"/>
    <n v="676"/>
    <b v="1"/>
    <s v="technology/space exploration"/>
    <n v="3544"/>
    <x v="0"/>
    <s v="space exploration"/>
    <d v="2012-07-15T05:42:31"/>
    <x v="75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x v="76"/>
    <b v="1"/>
    <n v="834"/>
    <b v="1"/>
    <s v="technology/hardware"/>
    <n v="2124"/>
    <x v="0"/>
    <s v="hardware"/>
    <d v="2016-11-07T11:05:37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x v="77"/>
    <b v="0"/>
    <n v="1107"/>
    <b v="1"/>
    <s v="technology/wearables"/>
    <n v="366"/>
    <x v="0"/>
    <s v="wearables"/>
    <d v="2015-08-20T14:50:40"/>
    <x v="77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x v="78"/>
    <b v="0"/>
    <n v="1980"/>
    <b v="1"/>
    <s v="games/tabletop games"/>
    <n v="2353"/>
    <x v="3"/>
    <s v="tabletop games"/>
    <d v="2014-02-21T18:00:00"/>
    <x v="78"/>
  </r>
  <r>
    <n v="2726"/>
    <s v="Krimston TWO - Dual SIM case for iPhone"/>
    <s v="Krimston TWO: iPhone Dual SIM Case"/>
    <n v="3000"/>
    <n v="105745"/>
    <x v="0"/>
    <s v="US"/>
    <s v="USD"/>
    <n v="1461333311"/>
    <x v="79"/>
    <b v="0"/>
    <n v="404"/>
    <b v="1"/>
    <s v="technology/hardware"/>
    <n v="3525"/>
    <x v="0"/>
    <s v="hardware"/>
    <d v="2016-04-22T13:55:11"/>
    <x v="79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x v="80"/>
    <b v="1"/>
    <n v="2165"/>
    <b v="1"/>
    <s v="food/small batch"/>
    <n v="2604"/>
    <x v="4"/>
    <s v="small batch"/>
    <d v="2014-03-08T22:11:35"/>
    <x v="8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x v="81"/>
    <b v="0"/>
    <n v="443"/>
    <b v="1"/>
    <s v="technology/hardware"/>
    <n v="2019"/>
    <x v="0"/>
    <s v="hardware"/>
    <d v="2015-04-17T00:00:0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x v="82"/>
    <b v="0"/>
    <n v="100"/>
    <b v="1"/>
    <s v="theater/plays"/>
    <n v="20165"/>
    <x v="6"/>
    <s v="plays"/>
    <d v="2015-05-22T17:03:29"/>
    <x v="82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x v="83"/>
    <b v="1"/>
    <n v="1356"/>
    <b v="1"/>
    <s v="technology/hardware"/>
    <n v="2010"/>
    <x v="0"/>
    <s v="hardware"/>
    <d v="2013-03-23T22:42:41"/>
    <x v="83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x v="84"/>
    <b v="0"/>
    <n v="558"/>
    <b v="1"/>
    <s v="theater/plays"/>
    <n v="10004"/>
    <x v="6"/>
    <s v="plays"/>
    <d v="2014-05-05T06:38:3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x v="5"/>
    <s v="documentary"/>
    <d v="2015-04-08T17:42:49"/>
    <x v="85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x v="86"/>
    <b v="0"/>
    <n v="123"/>
    <b v="0"/>
    <s v="technology/wearables"/>
    <n v="540"/>
    <x v="0"/>
    <s v="wearables"/>
    <d v="2016-02-25T07:25:01"/>
    <x v="86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x v="87"/>
    <b v="1"/>
    <n v="1876"/>
    <b v="1"/>
    <s v="technology/hardware"/>
    <n v="1925"/>
    <x v="0"/>
    <s v="hardware"/>
    <d v="2011-04-22T04:21:13"/>
    <x v="87"/>
  </r>
  <r>
    <n v="2010"/>
    <s v="Weighitz: Weigh Smarter"/>
    <s v="Weighitz are miniature smart scales designed to weigh anything in the home."/>
    <n v="5000"/>
    <n v="96015.9"/>
    <x v="0"/>
    <s v="US"/>
    <s v="USD"/>
    <n v="1471564491"/>
    <x v="88"/>
    <b v="1"/>
    <n v="1737"/>
    <b v="1"/>
    <s v="technology/hardware"/>
    <n v="1920"/>
    <x v="0"/>
    <s v="hardware"/>
    <d v="2016-08-18T23:54:51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x v="89"/>
    <b v="1"/>
    <n v="1251"/>
    <b v="1"/>
    <s v="technology/space exploration"/>
    <n v="3112"/>
    <x v="0"/>
    <s v="space exploration"/>
    <d v="2015-10-11T01:00:00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x v="3"/>
    <s v="tabletop games"/>
    <d v="2013-03-26T08:23:59"/>
    <x v="90"/>
  </r>
  <r>
    <n v="2710"/>
    <s v="House of Yes"/>
    <s v="Building Brooklyn's own creative venue for circus, theater and events of all types."/>
    <n v="3000"/>
    <n v="92340.21"/>
    <x v="0"/>
    <s v="US"/>
    <s v="USD"/>
    <n v="1407549600"/>
    <x v="91"/>
    <b v="1"/>
    <n v="1088"/>
    <b v="1"/>
    <s v="theater/spaces"/>
    <n v="3078"/>
    <x v="6"/>
    <s v="spaces"/>
    <d v="2014-08-09T02:00:00"/>
    <x v="91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x v="92"/>
    <b v="1"/>
    <n v="479"/>
    <b v="1"/>
    <s v="technology/hardware"/>
    <n v="1843"/>
    <x v="0"/>
    <s v="hardware"/>
    <d v="2013-03-09T21:08:19"/>
    <x v="92"/>
  </r>
  <r>
    <n v="1501"/>
    <s v="This is Nowhere"/>
    <s v="A hardcover book of surf, outdoor and nature photos from the British Columbia coast."/>
    <n v="10000"/>
    <n v="86492"/>
    <x v="0"/>
    <s v="CA"/>
    <s v="CAD"/>
    <n v="1436364023"/>
    <x v="93"/>
    <b v="1"/>
    <n v="885"/>
    <b v="1"/>
    <s v="photography/photobooks"/>
    <n v="865"/>
    <x v="2"/>
    <s v="photobooks"/>
    <d v="2015-07-08T14:00:23"/>
    <x v="93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x v="94"/>
    <b v="1"/>
    <n v="146"/>
    <b v="1"/>
    <s v="film &amp; video/documentary"/>
    <n v="108"/>
    <x v="5"/>
    <s v="documentary"/>
    <d v="2012-01-07T18:35:09"/>
    <x v="94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x v="95"/>
    <b v="0"/>
    <n v="348"/>
    <b v="0"/>
    <s v="theater/spaces"/>
    <n v="4260"/>
    <x v="6"/>
    <s v="spaces"/>
    <d v="2016-07-09T23:49:58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x v="96"/>
    <b v="0"/>
    <n v="224"/>
    <b v="0"/>
    <s v="technology/wearables"/>
    <n v="849"/>
    <x v="0"/>
    <s v="wearables"/>
    <d v="2014-12-17T20:43:48"/>
    <x v="96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x v="97"/>
    <b v="1"/>
    <n v="33"/>
    <b v="1"/>
    <s v="technology/hardware"/>
    <n v="1651"/>
    <x v="0"/>
    <s v="hardware"/>
    <d v="2014-12-21T08:42:21"/>
    <x v="97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x v="98"/>
    <b v="0"/>
    <n v="562"/>
    <b v="1"/>
    <s v="film &amp; video/documentary"/>
    <n v="163"/>
    <x v="5"/>
    <s v="documentary"/>
    <d v="2015-08-15T06:00:00"/>
    <x v="9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x v="99"/>
    <b v="0"/>
    <n v="100"/>
    <b v="0"/>
    <s v="technology/wearables"/>
    <n v="801"/>
    <x v="0"/>
    <s v="wearables"/>
    <d v="2016-11-30T20:15:1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x v="100"/>
    <b v="0"/>
    <n v="1556"/>
    <b v="1"/>
    <s v="technology/hardware"/>
    <n v="1594"/>
    <x v="0"/>
    <s v="hardware"/>
    <d v="2013-12-25T08:00:29"/>
    <x v="100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x v="101"/>
    <b v="1"/>
    <n v="1224"/>
    <b v="1"/>
    <s v="music/indie rock"/>
    <n v="1983"/>
    <x v="7"/>
    <s v="indie rock"/>
    <d v="2013-03-21T18:03:35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x v="102"/>
    <b v="0"/>
    <n v="350"/>
    <b v="1"/>
    <s v="technology/hardware"/>
    <n v="1583"/>
    <x v="0"/>
    <s v="hardware"/>
    <d v="2016-05-07T13:57:12"/>
    <x v="102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x v="103"/>
    <b v="1"/>
    <n v="498"/>
    <b v="1"/>
    <s v="film &amp; video/documentary"/>
    <n v="141"/>
    <x v="5"/>
    <s v="documentary"/>
    <d v="2015-11-01T04:00:00"/>
    <x v="103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x v="104"/>
    <b v="1"/>
    <n v="1071"/>
    <b v="1"/>
    <s v="music/electronic music"/>
    <n v="513"/>
    <x v="7"/>
    <s v="electronic music"/>
    <d v="2015-03-16T19:00:37"/>
    <x v="104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x v="105"/>
    <b v="0"/>
    <n v="554"/>
    <b v="1"/>
    <s v="technology/hardware"/>
    <n v="1535"/>
    <x v="0"/>
    <s v="hardware"/>
    <d v="2013-04-17T18:15:42"/>
    <x v="105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x v="106"/>
    <b v="1"/>
    <n v="493"/>
    <b v="1"/>
    <s v="film &amp; video/documentary"/>
    <n v="117"/>
    <x v="5"/>
    <s v="documentary"/>
    <d v="2011-10-29T03:59:00"/>
    <x v="106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x v="107"/>
    <b v="0"/>
    <n v="404"/>
    <b v="1"/>
    <s v="games/tabletop games"/>
    <n v="1691"/>
    <x v="3"/>
    <s v="tabletop games"/>
    <d v="2014-12-21T01:00:00"/>
    <x v="107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x v="108"/>
    <b v="1"/>
    <n v="531"/>
    <b v="1"/>
    <s v="technology/hardware"/>
    <n v="1521"/>
    <x v="0"/>
    <s v="hardware"/>
    <d v="2016-12-15T05:00:00"/>
    <x v="108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x v="109"/>
    <b v="1"/>
    <n v="402"/>
    <b v="1"/>
    <s v="technology/hardware"/>
    <n v="1502"/>
    <x v="0"/>
    <s v="hardware"/>
    <d v="2013-08-19T08:01:09"/>
    <x v="109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x v="110"/>
    <b v="0"/>
    <n v="1021"/>
    <b v="1"/>
    <s v="technology/wearables"/>
    <n v="250"/>
    <x v="0"/>
    <s v="wearables"/>
    <d v="2014-10-29T01:00:00"/>
    <x v="11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x v="111"/>
    <b v="1"/>
    <n v="625"/>
    <b v="1"/>
    <s v="technology/hardware"/>
    <n v="1483"/>
    <x v="0"/>
    <s v="hardware"/>
    <d v="2012-11-29T23:54:56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x v="112"/>
    <b v="1"/>
    <n v="405"/>
    <b v="1"/>
    <s v="technology/hardware"/>
    <n v="1481"/>
    <x v="0"/>
    <s v="hardware"/>
    <d v="2014-05-01T15:55:29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x v="113"/>
    <b v="0"/>
    <n v="456"/>
    <b v="1"/>
    <s v="technology/hardware"/>
    <n v="2465"/>
    <x v="0"/>
    <s v="hardware"/>
    <d v="2014-01-15T19:00:00"/>
    <x v="11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x v="114"/>
    <b v="1"/>
    <n v="1104"/>
    <b v="1"/>
    <s v="food/small batch"/>
    <n v="1839"/>
    <x v="4"/>
    <s v="small batch"/>
    <d v="2016-12-19T07:59:00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x v="115"/>
    <b v="0"/>
    <n v="356"/>
    <b v="0"/>
    <s v="technology/wearables"/>
    <n v="718"/>
    <x v="0"/>
    <s v="wearables"/>
    <d v="2014-12-04T10:58:54"/>
    <x v="115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x v="116"/>
    <b v="1"/>
    <n v="951"/>
    <b v="1"/>
    <s v="film &amp; video/documentary"/>
    <n v="96"/>
    <x v="5"/>
    <s v="documentary"/>
    <d v="2015-05-23T21:23:39"/>
    <x v="116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x v="117"/>
    <b v="1"/>
    <n v="682"/>
    <b v="1"/>
    <s v="technology/hardware"/>
    <n v="1389"/>
    <x v="0"/>
    <s v="hardware"/>
    <d v="2013-10-16T14:33:35"/>
    <x v="117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x v="118"/>
    <b v="0"/>
    <n v="897"/>
    <b v="1"/>
    <s v="games/tabletop games"/>
    <n v="1357"/>
    <x v="3"/>
    <s v="tabletop games"/>
    <d v="2016-11-21T04:59:00"/>
    <x v="118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x v="119"/>
    <b v="1"/>
    <n v="665"/>
    <b v="1"/>
    <s v="film &amp; video/documentary"/>
    <n v="102"/>
    <x v="5"/>
    <s v="documentary"/>
    <d v="2013-11-01T00:00:00"/>
    <x v="119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x v="120"/>
    <b v="1"/>
    <n v="450"/>
    <b v="1"/>
    <s v="technology/hardware"/>
    <n v="1329"/>
    <x v="0"/>
    <s v="hardware"/>
    <d v="2015-08-13T08:46:49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x v="121"/>
    <b v="0"/>
    <n v="884"/>
    <b v="0"/>
    <s v="music/faith"/>
    <n v="879"/>
    <x v="7"/>
    <s v="faith"/>
    <d v="2017-03-29T02:00:00"/>
    <x v="121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x v="122"/>
    <b v="1"/>
    <n v="740"/>
    <b v="1"/>
    <s v="photography/photobooks"/>
    <n v="726"/>
    <x v="2"/>
    <s v="photobooks"/>
    <d v="2016-05-02T03:59:00"/>
    <x v="122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x v="123"/>
    <b v="0"/>
    <n v="181"/>
    <b v="1"/>
    <s v="photography/photobooks"/>
    <n v="928"/>
    <x v="2"/>
    <s v="photobooks"/>
    <d v="2015-09-02T22:49:0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x v="124"/>
    <b v="0"/>
    <n v="263"/>
    <b v="1"/>
    <s v="technology/hardware"/>
    <n v="1284"/>
    <x v="0"/>
    <s v="hardware"/>
    <d v="2016-01-02T23:19:51"/>
    <x v="124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x v="125"/>
    <b v="0"/>
    <n v="983"/>
    <b v="1"/>
    <s v="games/tabletop games"/>
    <n v="1381"/>
    <x v="3"/>
    <s v="tabletop games"/>
    <d v="2014-11-12T07:59:00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x v="126"/>
    <b v="1"/>
    <n v="613"/>
    <b v="1"/>
    <s v="film &amp; video/documentary"/>
    <n v="127"/>
    <x v="5"/>
    <s v="documentary"/>
    <d v="2015-11-19T20:00:19"/>
    <x v="126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x v="127"/>
    <b v="1"/>
    <n v="452"/>
    <b v="1"/>
    <s v="photography/photobooks"/>
    <n v="636"/>
    <x v="2"/>
    <s v="photobooks"/>
    <d v="2014-10-17T19:55:39"/>
    <x v="127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x v="128"/>
    <b v="0"/>
    <n v="392"/>
    <b v="1"/>
    <s v="theater/spaces"/>
    <n v="3009"/>
    <x v="6"/>
    <s v="spaces"/>
    <d v="2015-05-26T21:54:00"/>
    <x v="128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x v="129"/>
    <b v="1"/>
    <n v="508"/>
    <b v="1"/>
    <s v="technology/hardware"/>
    <n v="1204"/>
    <x v="0"/>
    <s v="hardware"/>
    <d v="2015-01-09T01:00:00"/>
    <x v="129"/>
  </r>
  <r>
    <n v="2049"/>
    <s v="LOCK8 - the World's First Smart Bike Lock"/>
    <s v="Keyless. Alarm secured. GPS tracking."/>
    <n v="5000"/>
    <n v="60095.35"/>
    <x v="0"/>
    <s v="GB"/>
    <s v="GBP"/>
    <n v="1386025140"/>
    <x v="130"/>
    <b v="0"/>
    <n v="742"/>
    <b v="1"/>
    <s v="technology/hardware"/>
    <n v="1202"/>
    <x v="0"/>
    <s v="hardware"/>
    <d v="2013-12-02T22:59:00"/>
    <x v="13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x v="131"/>
    <b v="1"/>
    <n v="508"/>
    <b v="1"/>
    <s v="music/rock"/>
    <n v="500"/>
    <x v="7"/>
    <s v="rock"/>
    <d v="2014-09-06T15:25:31"/>
    <x v="131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x v="132"/>
    <b v="1"/>
    <n v="635"/>
    <b v="1"/>
    <s v="publishing/radio &amp; podcasts"/>
    <n v="585"/>
    <x v="1"/>
    <s v="radio &amp; podcasts"/>
    <d v="2013-07-26T17:00:00"/>
    <x v="132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x v="133"/>
    <b v="0"/>
    <n v="113"/>
    <b v="1"/>
    <s v="technology/hardware"/>
    <n v="1927"/>
    <x v="0"/>
    <s v="hardware"/>
    <d v="2017-03-01T17:52:15"/>
    <x v="133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x v="134"/>
    <b v="0"/>
    <n v="188"/>
    <b v="1"/>
    <s v="technology/hardware"/>
    <n v="1155"/>
    <x v="0"/>
    <s v="hardware"/>
    <d v="2015-06-05T21:00:00"/>
    <x v="13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x v="135"/>
    <b v="1"/>
    <n v="688"/>
    <b v="1"/>
    <s v="film &amp; video/documentary"/>
    <n v="76"/>
    <x v="5"/>
    <s v="documentary"/>
    <d v="2011-06-18T01:14:26"/>
    <x v="135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x v="136"/>
    <b v="0"/>
    <n v="355"/>
    <b v="0"/>
    <s v="technology/wearables"/>
    <n v="381"/>
    <x v="0"/>
    <s v="wearables"/>
    <d v="2015-11-21T17:12:15"/>
    <x v="136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x v="137"/>
    <b v="0"/>
    <n v="1328"/>
    <b v="1"/>
    <s v="games/tabletop games"/>
    <n v="1264"/>
    <x v="3"/>
    <s v="tabletop games"/>
    <d v="2016-12-10T00:00:04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x v="0"/>
    <s v="hardware"/>
    <d v="2013-04-20T03:38:21"/>
    <x v="138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x v="139"/>
    <b v="0"/>
    <n v="278"/>
    <b v="1"/>
    <s v="technology/hardware"/>
    <n v="1123"/>
    <x v="0"/>
    <s v="hardware"/>
    <d v="2016-10-02T06:41:24"/>
    <x v="139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x v="140"/>
    <b v="1"/>
    <n v="930"/>
    <b v="1"/>
    <s v="theater/plays"/>
    <n v="2804"/>
    <x v="6"/>
    <s v="plays"/>
    <d v="2014-11-26T07:59:0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x v="5"/>
    <s v="documentary"/>
    <d v="2013-10-10T17:00:52"/>
    <x v="141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x v="142"/>
    <b v="1"/>
    <n v="325"/>
    <b v="1"/>
    <s v="film &amp; video/documentary"/>
    <n v="110"/>
    <x v="5"/>
    <s v="documentary"/>
    <d v="2016-04-29T18:44:25"/>
    <x v="142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x v="143"/>
    <b v="0"/>
    <n v="284"/>
    <b v="1"/>
    <s v="film &amp; video/television"/>
    <n v="1"/>
    <x v="5"/>
    <s v="television"/>
    <d v="2015-12-19T20:01:19"/>
    <x v="143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x v="144"/>
    <b v="0"/>
    <n v="229"/>
    <b v="1"/>
    <s v="publishing/nonfiction"/>
    <n v="215"/>
    <x v="1"/>
    <s v="nonfiction"/>
    <d v="2014-12-04T00:39:00"/>
    <x v="144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x v="145"/>
    <b v="0"/>
    <n v="119"/>
    <b v="1"/>
    <s v="technology/hardware"/>
    <n v="1792"/>
    <x v="0"/>
    <s v="hardware"/>
    <d v="2015-04-10T05:32:54"/>
    <x v="145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x v="146"/>
    <b v="0"/>
    <n v="878"/>
    <b v="1"/>
    <s v="games/tabletop games"/>
    <n v="1075"/>
    <x v="3"/>
    <s v="tabletop games"/>
    <d v="2016-03-26T17:11:30"/>
    <x v="146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x v="147"/>
    <b v="0"/>
    <n v="456"/>
    <b v="0"/>
    <s v="technology/wearables"/>
    <n v="215"/>
    <x v="0"/>
    <s v="wearables"/>
    <d v="2017-01-01T15:55:27"/>
    <x v="147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x v="148"/>
    <b v="0"/>
    <n v="651"/>
    <b v="1"/>
    <s v="games/tabletop games"/>
    <n v="1063"/>
    <x v="3"/>
    <s v="tabletop games"/>
    <d v="2015-11-14T13:20:00"/>
    <x v="148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x v="149"/>
    <b v="1"/>
    <n v="943"/>
    <b v="1"/>
    <s v="technology/hardware"/>
    <n v="1060"/>
    <x v="0"/>
    <s v="hardware"/>
    <d v="2014-07-10T10:09:11"/>
    <x v="149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x v="150"/>
    <b v="0"/>
    <n v="320"/>
    <b v="1"/>
    <s v="theater/spaces"/>
    <n v="2629"/>
    <x v="6"/>
    <s v="spaces"/>
    <d v="2015-03-20T15:54:11"/>
    <x v="150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x v="151"/>
    <b v="1"/>
    <n v="736"/>
    <b v="1"/>
    <s v="film &amp; video/documentary"/>
    <n v="93"/>
    <x v="5"/>
    <s v="documentary"/>
    <d v="2016-12-20T04:30:33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x v="5"/>
    <s v="documentary"/>
    <d v="2011-08-07T20:12:50"/>
    <x v="152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x v="153"/>
    <b v="1"/>
    <n v="447"/>
    <b v="1"/>
    <s v="film &amp; video/documentary"/>
    <n v="76"/>
    <x v="5"/>
    <s v="documentary"/>
    <d v="2012-06-26T04:03:1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x v="5"/>
    <s v="documentary"/>
    <d v="2016-06-15T15:00:00"/>
    <x v="154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x v="155"/>
    <b v="0"/>
    <n v="433"/>
    <b v="1"/>
    <s v="theater/spaces"/>
    <n v="2576"/>
    <x v="6"/>
    <s v="spaces"/>
    <d v="2014-06-16T04:25:00"/>
    <x v="155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x v="156"/>
    <b v="0"/>
    <n v="274"/>
    <b v="1"/>
    <s v="theater/plays"/>
    <n v="6398"/>
    <x v="6"/>
    <s v="plays"/>
    <d v="2015-03-02T04:59:00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x v="157"/>
    <b v="0"/>
    <n v="323"/>
    <b v="0"/>
    <s v="technology/wearables"/>
    <n v="511"/>
    <x v="0"/>
    <s v="wearables"/>
    <d v="2016-08-19T03:59:00"/>
    <x v="157"/>
  </r>
  <r>
    <n v="1210"/>
    <s v="Det Andra GÃ¶teborg"/>
    <s v="En fotobok om livet i det enda andra GÃ¶teborg i vÃ¤rlden"/>
    <n v="12000"/>
    <n v="50863"/>
    <x v="0"/>
    <s v="SE"/>
    <s v="SEK"/>
    <n v="1433106000"/>
    <x v="158"/>
    <b v="0"/>
    <n v="103"/>
    <b v="1"/>
    <s v="photography/photobooks"/>
    <n v="424"/>
    <x v="2"/>
    <s v="photobooks"/>
    <d v="2015-05-31T21:00:00"/>
    <x v="15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x v="159"/>
    <b v="1"/>
    <n v="308"/>
    <b v="1"/>
    <s v="theater/spaces"/>
    <n v="1693"/>
    <x v="6"/>
    <s v="spaces"/>
    <d v="2016-10-04T03:59:00"/>
    <x v="159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x v="160"/>
    <b v="1"/>
    <n v="614"/>
    <b v="1"/>
    <s v="music/indie rock"/>
    <n v="1266"/>
    <x v="7"/>
    <s v="indie rock"/>
    <d v="2014-08-29T01:00:00"/>
    <x v="160"/>
  </r>
  <r>
    <n v="1957"/>
    <s v="freeSoC and freeSoC Mini"/>
    <s v="An open hardware platform for the best microcontroller in the world."/>
    <n v="5000"/>
    <n v="50251.41"/>
    <x v="0"/>
    <s v="US"/>
    <s v="USD"/>
    <n v="1351304513"/>
    <x v="161"/>
    <b v="1"/>
    <n v="660"/>
    <b v="1"/>
    <s v="technology/hardware"/>
    <n v="1005"/>
    <x v="0"/>
    <s v="hardware"/>
    <d v="2012-10-27T02:21:53"/>
    <x v="161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x v="162"/>
    <b v="1"/>
    <n v="266"/>
    <b v="1"/>
    <s v="film &amp; video/documentary"/>
    <n v="91"/>
    <x v="5"/>
    <s v="documentary"/>
    <d v="2016-04-07T14:16:3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x v="163"/>
    <b v="0"/>
    <n v="144"/>
    <b v="1"/>
    <s v="music/rock"/>
    <n v="498"/>
    <x v="7"/>
    <s v="rock"/>
    <d v="2015-01-07T16:41:46"/>
    <x v="163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x v="164"/>
    <b v="0"/>
    <n v="271"/>
    <b v="1"/>
    <s v="photography/photobooks"/>
    <n v="415"/>
    <x v="2"/>
    <s v="photobooks"/>
    <d v="2015-06-27T06:55:54"/>
    <x v="164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x v="165"/>
    <b v="0"/>
    <n v="827"/>
    <b v="1"/>
    <s v="film &amp; video/television"/>
    <n v="2"/>
    <x v="5"/>
    <s v="television"/>
    <d v="2014-07-16T03:00:00"/>
    <x v="165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x v="166"/>
    <b v="0"/>
    <n v="707"/>
    <b v="1"/>
    <s v="technology/hardware"/>
    <n v="1644"/>
    <x v="0"/>
    <s v="hardware"/>
    <d v="2015-08-07T16:14:23"/>
    <x v="166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x v="167"/>
    <b v="0"/>
    <n v="1364"/>
    <b v="1"/>
    <s v="technology/hardware"/>
    <n v="982"/>
    <x v="0"/>
    <s v="hardware"/>
    <d v="2014-07-23T15:25:50"/>
    <x v="167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x v="168"/>
    <b v="0"/>
    <n v="92"/>
    <b v="1"/>
    <s v="music/indie rock"/>
    <n v="969"/>
    <x v="7"/>
    <s v="indie rock"/>
    <d v="2012-10-02T18:40:03"/>
    <x v="168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x v="169"/>
    <b v="1"/>
    <n v="321"/>
    <b v="1"/>
    <s v="publishing/radio &amp; podcasts"/>
    <n v="480"/>
    <x v="1"/>
    <s v="radio &amp; podcasts"/>
    <d v="2013-02-15T14:21:49"/>
    <x v="169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x v="170"/>
    <b v="0"/>
    <n v="315"/>
    <b v="1"/>
    <s v="technology/wearables"/>
    <n v="159"/>
    <x v="0"/>
    <s v="wearables"/>
    <d v="2015-08-13T13:40:48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x v="171"/>
    <b v="0"/>
    <n v="170"/>
    <b v="1"/>
    <s v="technology/hardware"/>
    <n v="947"/>
    <x v="0"/>
    <s v="hardware"/>
    <d v="2015-05-31T01:42:58"/>
    <x v="171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x v="172"/>
    <b v="1"/>
    <n v="874"/>
    <b v="1"/>
    <s v="photography/photobooks"/>
    <n v="524"/>
    <x v="2"/>
    <s v="photobooks"/>
    <d v="2015-10-23T18:24:55"/>
    <x v="172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x v="173"/>
    <b v="0"/>
    <n v="975"/>
    <b v="0"/>
    <s v="games/video games"/>
    <n v="314"/>
    <x v="3"/>
    <s v="video games"/>
    <d v="2014-09-11T09:04:10"/>
    <x v="173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x v="174"/>
    <b v="1"/>
    <n v="1049"/>
    <b v="1"/>
    <s v="theater/spaces"/>
    <n v="1555"/>
    <x v="6"/>
    <s v="spaces"/>
    <d v="2016-07-21T16:45:26"/>
    <x v="174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x v="175"/>
    <b v="0"/>
    <n v="199"/>
    <b v="1"/>
    <s v="theater/musical"/>
    <n v="1844"/>
    <x v="6"/>
    <s v="musical"/>
    <d v="2014-09-11T14:01:08"/>
    <x v="175"/>
  </r>
  <r>
    <n v="1467"/>
    <s v="Radio Ambulante"/>
    <s v="We are a new Spanish language podcast telling uniquely Latin American stories."/>
    <n v="10000"/>
    <n v="46032"/>
    <x v="0"/>
    <s v="US"/>
    <s v="USD"/>
    <n v="1332699285"/>
    <x v="176"/>
    <b v="1"/>
    <n v="600"/>
    <b v="1"/>
    <s v="publishing/radio &amp; podcasts"/>
    <n v="460"/>
    <x v="1"/>
    <s v="radio &amp; podcasts"/>
    <d v="2012-03-25T18:14:45"/>
    <x v="176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x v="177"/>
    <b v="0"/>
    <n v="682"/>
    <b v="1"/>
    <s v="technology/hardware"/>
    <n v="1533"/>
    <x v="0"/>
    <s v="hardware"/>
    <d v="2013-04-22T12:59:35"/>
    <x v="177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x v="178"/>
    <b v="1"/>
    <n v="179"/>
    <b v="1"/>
    <s v="film &amp; video/documentary"/>
    <n v="65"/>
    <x v="5"/>
    <s v="documentary"/>
    <d v="2010-02-22T22:00:00"/>
    <x v="178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x v="179"/>
    <b v="0"/>
    <n v="277"/>
    <b v="1"/>
    <s v="theater/spaces"/>
    <n v="2256"/>
    <x v="6"/>
    <s v="spaces"/>
    <d v="2014-11-15T22:08:44"/>
    <x v="179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x v="180"/>
    <b v="0"/>
    <n v="902"/>
    <b v="1"/>
    <s v="games/tabletop games"/>
    <n v="1001"/>
    <x v="3"/>
    <s v="tabletop games"/>
    <d v="2017-03-07T05:00:00"/>
    <x v="18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x v="181"/>
    <b v="1"/>
    <n v="158"/>
    <b v="1"/>
    <s v="technology/hardware"/>
    <n v="893"/>
    <x v="0"/>
    <s v="hardware"/>
    <d v="2014-04-26T01:58:38"/>
    <x v="18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x v="182"/>
    <b v="1"/>
    <n v="379"/>
    <b v="1"/>
    <s v="film &amp; video/documentary"/>
    <n v="89"/>
    <x v="5"/>
    <s v="documentary"/>
    <d v="2015-11-14T12:53:29"/>
    <x v="182"/>
  </r>
  <r>
    <n v="648"/>
    <s v="Audio Jacket"/>
    <s v="Get ready for the next product that you canâ€™t live without"/>
    <n v="30000"/>
    <n v="44388"/>
    <x v="0"/>
    <s v="US"/>
    <s v="USD"/>
    <n v="1413304708"/>
    <x v="183"/>
    <b v="0"/>
    <n v="27"/>
    <b v="1"/>
    <s v="technology/wearables"/>
    <n v="148"/>
    <x v="0"/>
    <s v="wearables"/>
    <d v="2014-10-14T16:38:28"/>
    <x v="183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x v="184"/>
    <b v="1"/>
    <n v="299"/>
    <b v="1"/>
    <s v="film &amp; video/documentary"/>
    <n v="88"/>
    <x v="5"/>
    <s v="documentary"/>
    <d v="2017-03-08T21:00:00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x v="185"/>
    <b v="1"/>
    <n v="964"/>
    <b v="1"/>
    <s v="film &amp; video/documentary"/>
    <n v="87"/>
    <x v="5"/>
    <s v="documentary"/>
    <d v="2016-04-07T22:09:14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x v="186"/>
    <b v="0"/>
    <n v="375"/>
    <b v="1"/>
    <s v="technology/hardware"/>
    <n v="861"/>
    <x v="0"/>
    <s v="hardware"/>
    <d v="2016-01-31T21:59:00"/>
    <x v="186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x v="187"/>
    <b v="0"/>
    <n v="28"/>
    <b v="0"/>
    <s v="technology/wearables"/>
    <n v="159"/>
    <x v="0"/>
    <s v="wearables"/>
    <d v="2016-07-06T15:00:58"/>
    <x v="187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x v="188"/>
    <b v="1"/>
    <n v="438"/>
    <b v="1"/>
    <s v="film &amp; video/documentary"/>
    <n v="78"/>
    <x v="5"/>
    <s v="documentary"/>
    <d v="2016-06-17T13:57:14"/>
    <x v="188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x v="189"/>
    <b v="1"/>
    <n v="403"/>
    <b v="1"/>
    <s v="food/small batch"/>
    <n v="1058"/>
    <x v="4"/>
    <s v="small batch"/>
    <d v="2016-10-30T15:25:38"/>
    <x v="189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x v="190"/>
    <b v="1"/>
    <n v="535"/>
    <b v="0"/>
    <s v="technology/space exploration"/>
    <n v="1403"/>
    <x v="0"/>
    <s v="space exploration"/>
    <d v="2015-09-09T07:31:09"/>
    <x v="190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x v="191"/>
    <b v="0"/>
    <n v="15"/>
    <b v="0"/>
    <s v="theater/spaces"/>
    <n v="2098"/>
    <x v="6"/>
    <s v="spaces"/>
    <d v="2016-07-10T05:28:57"/>
    <x v="191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x v="192"/>
    <b v="1"/>
    <n v="760"/>
    <b v="1"/>
    <s v="film &amp; video/documentary"/>
    <n v="60"/>
    <x v="5"/>
    <s v="documentary"/>
    <d v="2012-01-21T17:43:00"/>
    <x v="192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x v="193"/>
    <b v="0"/>
    <n v="45"/>
    <b v="0"/>
    <s v="theater/spaces"/>
    <n v="1383"/>
    <x v="6"/>
    <s v="spaces"/>
    <d v="2017-03-22T15:33:50"/>
    <x v="193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x v="194"/>
    <b v="1"/>
    <n v="376"/>
    <b v="1"/>
    <s v="film &amp; video/documentary"/>
    <n v="48"/>
    <x v="5"/>
    <s v="documentary"/>
    <d v="2014-12-21T16:45:04"/>
    <x v="194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x v="195"/>
    <b v="0"/>
    <n v="202"/>
    <b v="0"/>
    <s v="theater/spaces"/>
    <n v="1776"/>
    <x v="6"/>
    <s v="spaces"/>
    <d v="2015-12-16T20:18:00"/>
    <x v="195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x v="196"/>
    <b v="1"/>
    <n v="165"/>
    <b v="1"/>
    <s v="film &amp; video/documentary"/>
    <n v="81"/>
    <x v="5"/>
    <s v="documentary"/>
    <d v="2014-12-01T08:03:14"/>
    <x v="196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x v="197"/>
    <b v="1"/>
    <n v="415"/>
    <b v="1"/>
    <s v="film &amp; video/documentary"/>
    <n v="57"/>
    <x v="5"/>
    <s v="documentary"/>
    <d v="2012-10-12T00:58:59"/>
    <x v="197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x v="198"/>
    <b v="0"/>
    <n v="311"/>
    <b v="1"/>
    <s v="food/small batch"/>
    <n v="1157"/>
    <x v="4"/>
    <s v="small batch"/>
    <d v="2014-08-15T15:00:22"/>
    <x v="198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x v="199"/>
    <b v="0"/>
    <n v="248"/>
    <b v="0"/>
    <s v="technology/wearables"/>
    <n v="404"/>
    <x v="0"/>
    <s v="wearables"/>
    <d v="2015-11-06T01:00:00"/>
    <x v="199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x v="200"/>
    <b v="0"/>
    <n v="253"/>
    <b v="1"/>
    <s v="film &amp; video/television"/>
    <n v="8"/>
    <x v="5"/>
    <s v="television"/>
    <d v="2015-02-27T16:37:59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x v="2"/>
    <s v="photobooks"/>
    <d v="2015-04-08T11:42:59"/>
    <x v="201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x v="202"/>
    <b v="0"/>
    <n v="73"/>
    <b v="1"/>
    <s v="theater/plays"/>
    <n v="4015"/>
    <x v="6"/>
    <s v="plays"/>
    <d v="2014-10-05T07:00:45"/>
    <x v="202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x v="203"/>
    <b v="0"/>
    <n v="263"/>
    <b v="1"/>
    <s v="technology/hardware"/>
    <n v="803"/>
    <x v="0"/>
    <s v="hardware"/>
    <d v="2012-07-09T02:07:27"/>
    <x v="203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x v="204"/>
    <b v="0"/>
    <n v="110"/>
    <b v="0"/>
    <s v="technology/wearables"/>
    <n v="223"/>
    <x v="0"/>
    <s v="wearables"/>
    <d v="2017-02-20T19:00:00"/>
    <x v="204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x v="205"/>
    <b v="1"/>
    <n v="235"/>
    <b v="1"/>
    <s v="photography/photobooks"/>
    <n v="422"/>
    <x v="2"/>
    <s v="photobooks"/>
    <d v="2016-06-07T04:01:31"/>
    <x v="205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x v="206"/>
    <b v="0"/>
    <n v="336"/>
    <b v="1"/>
    <s v="theater/plays"/>
    <n v="4004"/>
    <x v="6"/>
    <s v="plays"/>
    <d v="2016-05-14T03:59:00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x v="207"/>
    <b v="0"/>
    <n v="621"/>
    <b v="1"/>
    <s v="technology/hardware"/>
    <n v="795"/>
    <x v="0"/>
    <s v="hardware"/>
    <d v="2014-05-02T12:30:10"/>
    <x v="207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x v="208"/>
    <b v="1"/>
    <n v="916"/>
    <b v="1"/>
    <s v="publishing/radio &amp; podcasts"/>
    <n v="397"/>
    <x v="1"/>
    <s v="radio &amp; podcasts"/>
    <d v="2011-09-10T01:00:22"/>
    <x v="208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x v="209"/>
    <b v="0"/>
    <n v="480"/>
    <b v="1"/>
    <s v="games/tabletop games"/>
    <n v="922"/>
    <x v="3"/>
    <s v="tabletop games"/>
    <d v="2015-09-17T14:59:51"/>
    <x v="209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x v="210"/>
    <b v="1"/>
    <n v="848"/>
    <b v="1"/>
    <s v="technology/hardware"/>
    <n v="790"/>
    <x v="0"/>
    <s v="hardware"/>
    <d v="2014-05-09T20:45:19"/>
    <x v="210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x v="211"/>
    <b v="0"/>
    <n v="549"/>
    <b v="1"/>
    <s v="photography/photobooks"/>
    <n v="328"/>
    <x v="2"/>
    <s v="photobooks"/>
    <d v="2014-05-30T22:09:16"/>
    <x v="211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x v="212"/>
    <b v="1"/>
    <n v="263"/>
    <b v="1"/>
    <s v="theater/spaces"/>
    <n v="1310"/>
    <x v="6"/>
    <s v="spaces"/>
    <d v="2014-10-16T06:59:00"/>
    <x v="212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x v="213"/>
    <b v="0"/>
    <n v="512"/>
    <b v="1"/>
    <s v="photography/photobooks"/>
    <n v="313"/>
    <x v="2"/>
    <s v="photobooks"/>
    <d v="2015-12-18T19:38:59"/>
    <x v="213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x v="214"/>
    <b v="1"/>
    <n v="489"/>
    <b v="1"/>
    <s v="technology/space exploration"/>
    <n v="1304"/>
    <x v="0"/>
    <s v="space exploration"/>
    <d v="2014-11-12T21:20:00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x v="215"/>
    <b v="0"/>
    <n v="354"/>
    <b v="1"/>
    <s v="film &amp; video/documentary"/>
    <n v="78"/>
    <x v="5"/>
    <s v="documentary"/>
    <d v="2014-11-23T01:01:46"/>
    <x v="215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x v="216"/>
    <b v="1"/>
    <n v="467"/>
    <b v="1"/>
    <s v="music/rock"/>
    <n v="367"/>
    <x v="7"/>
    <s v="rock"/>
    <d v="2012-08-30T16:33:45"/>
    <x v="216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x v="217"/>
    <b v="0"/>
    <n v="134"/>
    <b v="1"/>
    <s v="film &amp; video/documentary"/>
    <n v="77"/>
    <x v="5"/>
    <s v="documentary"/>
    <d v="2012-05-20T19:01:58"/>
    <x v="217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x v="218"/>
    <b v="0"/>
    <n v="574"/>
    <b v="1"/>
    <s v="film &amp; video/television"/>
    <n v="4"/>
    <x v="5"/>
    <s v="television"/>
    <d v="2015-09-15T19:39:00"/>
    <x v="218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x v="219"/>
    <b v="0"/>
    <n v="314"/>
    <b v="1"/>
    <s v="photography/photobooks"/>
    <n v="305"/>
    <x v="2"/>
    <s v="photobooks"/>
    <d v="2016-06-13T05:59:00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x v="220"/>
    <b v="1"/>
    <n v="560"/>
    <b v="1"/>
    <s v="film &amp; video/documentary"/>
    <n v="50"/>
    <x v="5"/>
    <s v="documentary"/>
    <d v="2016-05-19T15:02:42"/>
    <x v="220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x v="221"/>
    <b v="1"/>
    <n v="191"/>
    <b v="1"/>
    <s v="technology/hardware"/>
    <n v="742"/>
    <x v="0"/>
    <s v="hardware"/>
    <d v="2013-10-16T03:59:00"/>
    <x v="221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x v="222"/>
    <b v="0"/>
    <n v="271"/>
    <b v="1"/>
    <s v="film &amp; video/documentary"/>
    <n v="72"/>
    <x v="5"/>
    <s v="documentary"/>
    <d v="2014-02-05T23:04:00"/>
    <x v="222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x v="223"/>
    <b v="1"/>
    <n v="337"/>
    <b v="1"/>
    <s v="film &amp; video/documentary"/>
    <n v="60"/>
    <x v="5"/>
    <s v="documentary"/>
    <d v="2016-11-08T11:43:06"/>
    <x v="22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x v="224"/>
    <b v="1"/>
    <n v="163"/>
    <b v="1"/>
    <s v="food/small batch"/>
    <n v="896"/>
    <x v="4"/>
    <s v="small batch"/>
    <d v="2015-12-25T00:00:00"/>
    <x v="224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x v="225"/>
    <b v="1"/>
    <n v="340"/>
    <b v="1"/>
    <s v="film &amp; video/documentary"/>
    <n v="65"/>
    <x v="5"/>
    <s v="documentary"/>
    <d v="2013-05-17T03:59:00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x v="226"/>
    <b v="1"/>
    <n v="361"/>
    <b v="1"/>
    <s v="music/rock"/>
    <n v="302"/>
    <x v="7"/>
    <s v="rock"/>
    <d v="2012-02-12T22:03:51"/>
    <x v="226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x v="227"/>
    <b v="0"/>
    <n v="296"/>
    <b v="0"/>
    <s v="technology/wearables"/>
    <n v="141"/>
    <x v="0"/>
    <s v="wearables"/>
    <d v="2015-04-30T19:23:47"/>
    <x v="227"/>
  </r>
  <r>
    <n v="2989"/>
    <s v="Let's Light Up The Gem!"/>
    <s v="Bring the movies back to Bethel, Maine."/>
    <n v="2000"/>
    <n v="35307"/>
    <x v="0"/>
    <s v="US"/>
    <s v="USD"/>
    <n v="1450673940"/>
    <x v="228"/>
    <b v="0"/>
    <n v="364"/>
    <b v="1"/>
    <s v="theater/spaces"/>
    <n v="1765"/>
    <x v="6"/>
    <s v="spaces"/>
    <d v="2015-12-21T04:59:00"/>
    <x v="228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x v="229"/>
    <b v="0"/>
    <n v="130"/>
    <b v="1"/>
    <s v="food/small batch"/>
    <n v="1008"/>
    <x v="4"/>
    <s v="small batch"/>
    <d v="2017-03-11T04:50:08"/>
    <x v="229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x v="230"/>
    <b v="1"/>
    <n v="269"/>
    <b v="1"/>
    <s v="theater/plays"/>
    <n v="2352"/>
    <x v="6"/>
    <s v="plays"/>
    <d v="2015-09-29T03:59:00"/>
    <x v="230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x v="231"/>
    <b v="0"/>
    <n v="229"/>
    <b v="0"/>
    <s v="technology/wearables"/>
    <n v="210"/>
    <x v="0"/>
    <s v="wearables"/>
    <d v="2015-11-19T05:03:21"/>
    <x v="231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x v="232"/>
    <b v="1"/>
    <n v="134"/>
    <b v="1"/>
    <s v="theater/plays"/>
    <n v="2066"/>
    <x v="6"/>
    <s v="plays"/>
    <d v="2015-09-10T03:59:00"/>
    <x v="23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x v="233"/>
    <b v="0"/>
    <n v="537"/>
    <b v="1"/>
    <s v="games/tabletop games"/>
    <n v="702"/>
    <x v="3"/>
    <s v="tabletop games"/>
    <d v="2016-03-23T06:59:00"/>
    <x v="233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x v="234"/>
    <b v="1"/>
    <n v="336"/>
    <b v="1"/>
    <s v="publishing/radio &amp; podcasts"/>
    <n v="347"/>
    <x v="1"/>
    <s v="radio &amp; podcasts"/>
    <d v="2013-10-16T13:01:43"/>
    <x v="234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x v="235"/>
    <b v="0"/>
    <n v="859"/>
    <b v="1"/>
    <s v="music/rock"/>
    <n v="693"/>
    <x v="7"/>
    <s v="rock"/>
    <d v="2017-01-18T15:16:37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x v="236"/>
    <b v="1"/>
    <n v="285"/>
    <b v="1"/>
    <s v="film &amp; video/documentary"/>
    <n v="68"/>
    <x v="5"/>
    <s v="documentary"/>
    <d v="2015-06-01T02:20:00"/>
    <x v="236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x v="237"/>
    <b v="0"/>
    <n v="406"/>
    <b v="1"/>
    <s v="music/rock"/>
    <n v="341"/>
    <x v="7"/>
    <s v="rock"/>
    <d v="2014-04-11T14:15:46"/>
    <x v="237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x v="238"/>
    <b v="1"/>
    <n v="147"/>
    <b v="1"/>
    <s v="technology/hardware"/>
    <n v="678"/>
    <x v="0"/>
    <s v="hardware"/>
    <d v="2012-03-02T03:00:00"/>
    <x v="238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x v="239"/>
    <b v="0"/>
    <n v="338"/>
    <b v="0"/>
    <s v="technology/wearables"/>
    <n v="135"/>
    <x v="0"/>
    <s v="wearables"/>
    <d v="2016-12-14T12:01:08"/>
    <x v="239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x v="240"/>
    <b v="1"/>
    <n v="204"/>
    <b v="1"/>
    <s v="technology/hardware"/>
    <n v="673"/>
    <x v="0"/>
    <s v="hardware"/>
    <d v="2013-07-01T18:00:00"/>
    <x v="240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x v="241"/>
    <b v="0"/>
    <n v="285"/>
    <b v="0"/>
    <s v="technology/gadgets"/>
    <n v="609"/>
    <x v="0"/>
    <s v="gadgets"/>
    <d v="2015-10-31T22:45:00"/>
    <x v="241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x v="242"/>
    <b v="1"/>
    <n v="253"/>
    <b v="1"/>
    <s v="technology/hardware"/>
    <n v="668"/>
    <x v="0"/>
    <s v="hardware"/>
    <d v="2013-03-10T18:07:31"/>
    <x v="242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x v="243"/>
    <b v="1"/>
    <n v="369"/>
    <b v="1"/>
    <s v="publishing/radio &amp; podcasts"/>
    <n v="334"/>
    <x v="1"/>
    <s v="radio &amp; podcasts"/>
    <d v="2011-12-23T03:00:00"/>
    <x v="243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x v="244"/>
    <b v="1"/>
    <n v="454"/>
    <b v="1"/>
    <s v="technology/hardware"/>
    <n v="667"/>
    <x v="0"/>
    <s v="hardware"/>
    <d v="2014-04-21T03:59:00"/>
    <x v="244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x v="245"/>
    <b v="1"/>
    <n v="343"/>
    <b v="1"/>
    <s v="publishing/radio &amp; podcasts"/>
    <n v="332"/>
    <x v="1"/>
    <s v="radio &amp; podcasts"/>
    <d v="2015-04-09T22:58:54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x v="1"/>
    <s v="nonfiction"/>
    <d v="2012-04-08T18:19:38"/>
    <x v="246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x v="247"/>
    <b v="0"/>
    <n v="348"/>
    <b v="1"/>
    <s v="theater/spaces"/>
    <n v="1645"/>
    <x v="6"/>
    <s v="spaces"/>
    <d v="2014-11-18T04:35:00"/>
    <x v="247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x v="248"/>
    <b v="0"/>
    <n v="499"/>
    <b v="1"/>
    <s v="music/metal"/>
    <n v="164"/>
    <x v="7"/>
    <s v="metal"/>
    <d v="2016-12-28T05:05:46"/>
    <x v="248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x v="249"/>
    <b v="0"/>
    <n v="217"/>
    <b v="1"/>
    <s v="film &amp; video/television"/>
    <n v="7"/>
    <x v="5"/>
    <s v="television"/>
    <d v="2014-05-25T22:59:00"/>
    <x v="249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x v="250"/>
    <b v="1"/>
    <n v="398"/>
    <b v="1"/>
    <s v="technology/space exploration"/>
    <n v="1087"/>
    <x v="0"/>
    <s v="space exploration"/>
    <d v="2015-08-12T02:00:00"/>
    <x v="25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x v="251"/>
    <b v="1"/>
    <n v="577"/>
    <b v="1"/>
    <s v="technology/space exploration"/>
    <n v="1072"/>
    <x v="0"/>
    <s v="space exploration"/>
    <d v="2016-08-22T06:59:00"/>
    <x v="251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x v="252"/>
    <b v="0"/>
    <n v="1013"/>
    <b v="1"/>
    <s v="technology/wearables"/>
    <n v="111"/>
    <x v="0"/>
    <s v="wearables"/>
    <d v="2015-07-08T22:58:33"/>
    <x v="252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x v="253"/>
    <b v="1"/>
    <n v="563"/>
    <b v="1"/>
    <s v="film &amp; video/documentary"/>
    <n v="46"/>
    <x v="5"/>
    <s v="documentary"/>
    <d v="2013-09-19T18:08:48"/>
    <x v="253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x v="254"/>
    <b v="0"/>
    <n v="426"/>
    <b v="1"/>
    <s v="games/tabletop games"/>
    <n v="696"/>
    <x v="3"/>
    <s v="tabletop games"/>
    <d v="2013-12-01T04:02:00"/>
    <x v="254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x v="255"/>
    <b v="0"/>
    <n v="342"/>
    <b v="1"/>
    <s v="film &amp; video/television"/>
    <n v="2"/>
    <x v="5"/>
    <s v="television"/>
    <d v="2014-09-17T13:00:5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x v="256"/>
    <b v="0"/>
    <n v="237"/>
    <b v="1"/>
    <s v="theater/plays"/>
    <n v="2121"/>
    <x v="6"/>
    <s v="plays"/>
    <d v="2016-04-29T04:39:48"/>
    <x v="256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x v="257"/>
    <b v="1"/>
    <n v="551"/>
    <b v="1"/>
    <s v="theater/spaces"/>
    <n v="1058"/>
    <x v="6"/>
    <s v="spaces"/>
    <d v="2016-02-21T09:33:48"/>
    <x v="257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x v="258"/>
    <b v="0"/>
    <n v="329"/>
    <b v="1"/>
    <s v="theater/spaces"/>
    <n v="1584"/>
    <x v="6"/>
    <s v="spaces"/>
    <d v="2013-08-16T11:59:00"/>
    <x v="258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x v="259"/>
    <b v="1"/>
    <n v="437"/>
    <b v="1"/>
    <s v="film &amp; video/documentary"/>
    <n v="40"/>
    <x v="5"/>
    <s v="documentary"/>
    <d v="2013-06-06T13:34:51"/>
    <x v="259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x v="260"/>
    <b v="0"/>
    <n v="288"/>
    <b v="1"/>
    <s v="music/rock"/>
    <n v="788"/>
    <x v="7"/>
    <s v="rock"/>
    <d v="2014-03-26T19:10:33"/>
    <x v="26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x v="261"/>
    <b v="1"/>
    <n v="287"/>
    <b v="1"/>
    <s v="film &amp; video/documentary"/>
    <n v="42"/>
    <x v="5"/>
    <s v="documentary"/>
    <d v="2014-01-02T08:00:00"/>
    <x v="261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x v="262"/>
    <b v="1"/>
    <n v="369"/>
    <b v="1"/>
    <s v="photography/photobooks"/>
    <n v="348"/>
    <x v="2"/>
    <s v="photobooks"/>
    <d v="2015-09-04T16:11:0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x v="263"/>
    <b v="0"/>
    <n v="37"/>
    <b v="1"/>
    <s v="technology/hardware"/>
    <n v="1043"/>
    <x v="0"/>
    <s v="hardware"/>
    <d v="2014-10-18T04:00:00"/>
    <x v="263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x v="264"/>
    <b v="1"/>
    <n v="426"/>
    <b v="1"/>
    <s v="technology/hardware"/>
    <n v="626"/>
    <x v="0"/>
    <s v="hardware"/>
    <d v="2012-03-24T04:00:00"/>
    <x v="264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x v="265"/>
    <b v="0"/>
    <n v="312"/>
    <b v="0"/>
    <s v="games/video games"/>
    <n v="208"/>
    <x v="3"/>
    <s v="video games"/>
    <d v="2015-01-19T08:30:00"/>
    <x v="265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x v="266"/>
    <b v="0"/>
    <n v="104"/>
    <b v="1"/>
    <s v="theater/plays"/>
    <n v="2574"/>
    <x v="6"/>
    <s v="plays"/>
    <d v="2014-10-04T14:48:5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x v="267"/>
    <b v="0"/>
    <n v="263"/>
    <b v="1"/>
    <s v="film &amp; video/television"/>
    <n v="6"/>
    <x v="5"/>
    <s v="television"/>
    <d v="2014-07-13T00:00:00"/>
    <x v="267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x v="268"/>
    <b v="1"/>
    <n v="236"/>
    <b v="1"/>
    <s v="photography/photobooks"/>
    <n v="324"/>
    <x v="2"/>
    <s v="photobooks"/>
    <d v="2014-05-31T19:40:52"/>
    <x v="26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x v="269"/>
    <b v="0"/>
    <n v="179"/>
    <b v="0"/>
    <s v="technology/wearables"/>
    <n v="176"/>
    <x v="0"/>
    <s v="wearables"/>
    <d v="2016-08-23T20:54:00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x v="270"/>
    <b v="0"/>
    <n v="282"/>
    <b v="1"/>
    <s v="food/small batch"/>
    <n v="876"/>
    <x v="4"/>
    <s v="small batch"/>
    <d v="2016-03-23T14:18:05"/>
    <x v="27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x v="271"/>
    <b v="1"/>
    <n v="216"/>
    <b v="1"/>
    <s v="theater/plays"/>
    <n v="1913"/>
    <x v="6"/>
    <s v="plays"/>
    <d v="2017-01-10T05:00:00"/>
    <x v="271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x v="272"/>
    <b v="1"/>
    <n v="524"/>
    <b v="1"/>
    <s v="film &amp; video/documentary"/>
    <n v="61"/>
    <x v="5"/>
    <s v="documentary"/>
    <d v="2014-11-14T03:00:00"/>
    <x v="272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x v="273"/>
    <b v="0"/>
    <n v="43"/>
    <b v="1"/>
    <s v="film &amp; video/documentary"/>
    <n v="61"/>
    <x v="5"/>
    <s v="documentary"/>
    <d v="2017-01-06T19:05:00"/>
    <x v="273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x v="274"/>
    <b v="1"/>
    <n v="711"/>
    <b v="1"/>
    <s v="music/rock"/>
    <n v="253"/>
    <x v="7"/>
    <s v="rock"/>
    <d v="2014-09-03T18:48:27"/>
    <x v="27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x v="275"/>
    <b v="0"/>
    <n v="666"/>
    <b v="1"/>
    <s v="technology/hardware"/>
    <n v="607"/>
    <x v="0"/>
    <s v="hardware"/>
    <d v="2016-02-26T11:52:12"/>
    <x v="275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x v="276"/>
    <b v="0"/>
    <n v="241"/>
    <b v="1"/>
    <s v="film &amp; video/documentary"/>
    <n v="61"/>
    <x v="5"/>
    <s v="documentary"/>
    <d v="2013-12-22T05:00:00"/>
    <x v="276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x v="277"/>
    <b v="0"/>
    <n v="1113"/>
    <b v="1"/>
    <s v="games/tabletop games"/>
    <n v="618"/>
    <x v="3"/>
    <s v="tabletop games"/>
    <d v="2013-06-25T05:00:00"/>
    <x v="277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x v="278"/>
    <b v="0"/>
    <n v="392"/>
    <b v="1"/>
    <s v="technology/hardware"/>
    <n v="1009"/>
    <x v="0"/>
    <s v="hardware"/>
    <d v="2015-12-30T14:23:54"/>
    <x v="278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x v="279"/>
    <b v="1"/>
    <n v="316"/>
    <b v="1"/>
    <s v="film &amp; video/documentary"/>
    <n v="50"/>
    <x v="5"/>
    <s v="documentary"/>
    <d v="2013-12-11T16:14:43"/>
    <x v="279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x v="280"/>
    <b v="0"/>
    <n v="372"/>
    <b v="1"/>
    <s v="food/small batch"/>
    <n v="864"/>
    <x v="4"/>
    <s v="small batch"/>
    <d v="2015-03-19T15:00:28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x v="281"/>
    <b v="0"/>
    <n v="276"/>
    <b v="1"/>
    <s v="technology/wearables"/>
    <n v="108"/>
    <x v="0"/>
    <s v="wearables"/>
    <d v="2015-07-26T18:00:00"/>
    <x v="281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x v="282"/>
    <b v="0"/>
    <n v="67"/>
    <b v="0"/>
    <s v="film &amp; video/science fiction"/>
    <n v="27"/>
    <x v="5"/>
    <s v="science fiction"/>
    <d v="2015-05-26T03:53:02"/>
    <x v="282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x v="283"/>
    <b v="1"/>
    <n v="429"/>
    <b v="1"/>
    <s v="technology/hardware"/>
    <n v="601"/>
    <x v="0"/>
    <s v="hardware"/>
    <d v="2013-12-30T06:02:3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x v="284"/>
    <b v="1"/>
    <n v="455"/>
    <b v="1"/>
    <s v="photography/photobooks"/>
    <n v="334"/>
    <x v="2"/>
    <s v="photobooks"/>
    <d v="2015-08-27T19:15:10"/>
    <x v="284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x v="285"/>
    <b v="1"/>
    <n v="325"/>
    <b v="1"/>
    <s v="theater/spaces"/>
    <n v="1001"/>
    <x v="6"/>
    <s v="spaces"/>
    <d v="2014-12-06T22:57:29"/>
    <x v="285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x v="286"/>
    <b v="0"/>
    <n v="128"/>
    <b v="1"/>
    <s v="theater/spaces"/>
    <n v="1497"/>
    <x v="6"/>
    <s v="spaces"/>
    <d v="2014-11-26T14:40:40"/>
    <x v="286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x v="287"/>
    <b v="1"/>
    <n v="129"/>
    <b v="1"/>
    <s v="film &amp; video/documentary"/>
    <n v="46"/>
    <x v="5"/>
    <s v="documentary"/>
    <d v="2012-09-07T11:24:43"/>
    <x v="287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x v="288"/>
    <b v="0"/>
    <n v="173"/>
    <b v="1"/>
    <s v="theater/spaces"/>
    <n v="984"/>
    <x v="6"/>
    <s v="spaces"/>
    <d v="2016-11-11T12:10:53"/>
    <x v="288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x v="289"/>
    <b v="1"/>
    <n v="963"/>
    <b v="1"/>
    <s v="film &amp; video/documentary"/>
    <n v="39"/>
    <x v="5"/>
    <s v="documentary"/>
    <d v="2012-09-27T22:54:54"/>
    <x v="289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x v="290"/>
    <b v="1"/>
    <n v="493"/>
    <b v="1"/>
    <s v="film &amp; video/documentary"/>
    <n v="54"/>
    <x v="5"/>
    <s v="documentary"/>
    <d v="2015-11-13T15:18:38"/>
    <x v="290"/>
  </r>
  <r>
    <n v="2714"/>
    <s v="The Crane Theater"/>
    <s v="The Crane will be the new home for independent theater in Northeast Minneapolis"/>
    <n v="3000"/>
    <n v="29089"/>
    <x v="0"/>
    <s v="US"/>
    <s v="USD"/>
    <n v="1476486000"/>
    <x v="291"/>
    <b v="1"/>
    <n v="305"/>
    <b v="1"/>
    <s v="theater/spaces"/>
    <n v="970"/>
    <x v="6"/>
    <s v="spaces"/>
    <d v="2016-10-14T23:00:00"/>
    <x v="29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x v="292"/>
    <b v="0"/>
    <n v="96"/>
    <b v="0"/>
    <s v="technology/wearables"/>
    <n v="161"/>
    <x v="0"/>
    <s v="wearables"/>
    <d v="2016-06-20T18:59:00"/>
    <x v="292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x v="293"/>
    <b v="0"/>
    <n v="607"/>
    <b v="1"/>
    <s v="technology/hardware"/>
    <n v="576"/>
    <x v="0"/>
    <s v="hardware"/>
    <d v="2015-06-25T19:00:00"/>
    <x v="293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x v="294"/>
    <b v="0"/>
    <n v="194"/>
    <b v="1"/>
    <s v="games/tabletop games"/>
    <n v="638"/>
    <x v="3"/>
    <s v="tabletop games"/>
    <d v="2017-03-12T01:58:35"/>
    <x v="29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x v="295"/>
    <b v="1"/>
    <n v="221"/>
    <b v="1"/>
    <s v="film &amp; video/documentary"/>
    <n v="57"/>
    <x v="5"/>
    <s v="documentary"/>
    <d v="2016-09-11T03:59:00"/>
    <x v="295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x v="296"/>
    <b v="1"/>
    <n v="238"/>
    <b v="1"/>
    <s v="technology/space exploration"/>
    <n v="954"/>
    <x v="0"/>
    <s v="space exploration"/>
    <d v="2015-08-25T23:52:09"/>
    <x v="296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x v="297"/>
    <b v="0"/>
    <n v="89"/>
    <b v="1"/>
    <s v="film &amp; video/television"/>
    <n v="6"/>
    <x v="5"/>
    <s v="television"/>
    <d v="2016-05-13T03:59:00"/>
    <x v="297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x v="298"/>
    <b v="1"/>
    <n v="266"/>
    <b v="1"/>
    <s v="games/tabletop games"/>
    <n v="569"/>
    <x v="3"/>
    <s v="tabletop games"/>
    <d v="2016-01-25T16:00:00"/>
    <x v="298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x v="299"/>
    <b v="1"/>
    <n v="441"/>
    <b v="1"/>
    <s v="publishing/radio &amp; podcasts"/>
    <n v="283"/>
    <x v="1"/>
    <s v="radio &amp; podcasts"/>
    <d v="2014-12-20T04:59:00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x v="300"/>
    <b v="0"/>
    <n v="557"/>
    <b v="1"/>
    <s v="theater/spaces"/>
    <n v="1414"/>
    <x v="6"/>
    <s v="spaces"/>
    <d v="2014-11-05T05:00:00"/>
    <x v="300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x v="301"/>
    <b v="0"/>
    <n v="721"/>
    <b v="1"/>
    <s v="music/electronic music"/>
    <n v="563"/>
    <x v="7"/>
    <s v="electronic music"/>
    <d v="2012-11-01T20:22:48"/>
    <x v="301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x v="302"/>
    <b v="1"/>
    <n v="394"/>
    <b v="1"/>
    <s v="theater/spaces"/>
    <n v="936"/>
    <x v="6"/>
    <s v="spaces"/>
    <d v="2013-05-27T06:59:00"/>
    <x v="302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x v="303"/>
    <b v="1"/>
    <n v="314"/>
    <b v="1"/>
    <s v="film &amp; video/documentary"/>
    <n v="35"/>
    <x v="5"/>
    <s v="documentary"/>
    <d v="2015-10-17T02:00:00"/>
    <x v="30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x v="304"/>
    <b v="0"/>
    <n v="84"/>
    <b v="0"/>
    <s v="film &amp; video/drama"/>
    <n v="28"/>
    <x v="5"/>
    <s v="drama"/>
    <d v="2015-04-22T22:00:37"/>
    <x v="304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x v="305"/>
    <b v="1"/>
    <n v="280"/>
    <b v="1"/>
    <s v="photography/photobooks"/>
    <n v="306"/>
    <x v="2"/>
    <s v="photobooks"/>
    <d v="2016-01-19T06:37:27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x v="306"/>
    <b v="0"/>
    <n v="265"/>
    <b v="1"/>
    <s v="theater/spaces"/>
    <n v="1380"/>
    <x v="6"/>
    <s v="spaces"/>
    <d v="2016-10-13T00:00:00"/>
    <x v="30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x v="307"/>
    <b v="1"/>
    <n v="322"/>
    <b v="1"/>
    <s v="theater/plays"/>
    <n v="1574"/>
    <x v="6"/>
    <s v="plays"/>
    <d v="2014-08-15T02:00:00"/>
    <x v="307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x v="308"/>
    <b v="0"/>
    <n v="284"/>
    <b v="1"/>
    <s v="photography/photobooks"/>
    <n v="302"/>
    <x v="2"/>
    <s v="photobooks"/>
    <d v="2017-01-03T22:03:39"/>
    <x v="308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x v="309"/>
    <b v="0"/>
    <n v="307"/>
    <b v="1"/>
    <s v="theater/spaces"/>
    <n v="1360"/>
    <x v="6"/>
    <s v="spaces"/>
    <d v="2013-05-04T13:26:4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x v="310"/>
    <b v="0"/>
    <n v="183"/>
    <b v="1"/>
    <s v="photography/photobooks"/>
    <n v="227"/>
    <x v="2"/>
    <s v="photobooks"/>
    <d v="2016-07-14T19:25:40"/>
    <x v="310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x v="311"/>
    <b v="1"/>
    <n v="186"/>
    <b v="1"/>
    <s v="film &amp; video/documentary"/>
    <n v="45"/>
    <x v="5"/>
    <s v="documentary"/>
    <d v="2016-05-13T13:40:48"/>
    <x v="311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x v="312"/>
    <b v="1"/>
    <n v="305"/>
    <b v="1"/>
    <s v="film &amp; video/documentary"/>
    <n v="37"/>
    <x v="5"/>
    <s v="documentary"/>
    <d v="2017-02-27T02:01:00"/>
    <x v="312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x v="313"/>
    <b v="1"/>
    <n v="176"/>
    <b v="1"/>
    <s v="photography/photobooks"/>
    <n v="277"/>
    <x v="2"/>
    <s v="photobooks"/>
    <d v="2015-09-27T14:20:40"/>
    <x v="31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x v="314"/>
    <b v="1"/>
    <n v="352"/>
    <b v="1"/>
    <s v="food/small batch"/>
    <n v="664"/>
    <x v="4"/>
    <s v="small batch"/>
    <d v="2015-02-06T15:04:31"/>
    <x v="314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x v="315"/>
    <b v="0"/>
    <n v="237"/>
    <b v="1"/>
    <s v="film &amp; video/documentary"/>
    <n v="53"/>
    <x v="5"/>
    <s v="documentary"/>
    <d v="2014-11-21T15:01:41"/>
    <x v="315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x v="316"/>
    <b v="1"/>
    <n v="125"/>
    <b v="1"/>
    <s v="food/small batch"/>
    <n v="662"/>
    <x v="4"/>
    <s v="small batch"/>
    <d v="2014-07-17T14:59:06"/>
    <x v="316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x v="317"/>
    <b v="0"/>
    <n v="152"/>
    <b v="1"/>
    <s v="technology/wearables"/>
    <n v="88"/>
    <x v="0"/>
    <s v="wearables"/>
    <d v="2015-05-31T15:24:35"/>
    <x v="317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x v="318"/>
    <b v="1"/>
    <n v="290"/>
    <b v="1"/>
    <s v="film &amp; video/documentary"/>
    <n v="38"/>
    <x v="5"/>
    <s v="documentary"/>
    <d v="2012-11-02T04:00:00"/>
    <x v="318"/>
  </r>
  <r>
    <n v="730"/>
    <s v="Encyclopedia of Surfing"/>
    <s v="A Massive but Cheerful Online Digital Archive of Surfing"/>
    <n v="25000"/>
    <n v="26438"/>
    <x v="0"/>
    <s v="US"/>
    <s v="USD"/>
    <n v="1323280391"/>
    <x v="319"/>
    <b v="0"/>
    <n v="265"/>
    <b v="1"/>
    <s v="publishing/nonfiction"/>
    <n v="106"/>
    <x v="1"/>
    <s v="nonfiction"/>
    <d v="2011-12-07T17:53:11"/>
    <x v="319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x v="320"/>
    <b v="1"/>
    <n v="131"/>
    <b v="1"/>
    <s v="film &amp; video/documentary"/>
    <n v="41"/>
    <x v="5"/>
    <s v="documentary"/>
    <d v="2014-04-20T16:01:54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x v="321"/>
    <b v="0"/>
    <n v="310"/>
    <b v="0"/>
    <s v="technology/wearables"/>
    <n v="99"/>
    <x v="0"/>
    <s v="wearables"/>
    <d v="2016-06-19T08:10:00"/>
    <x v="321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x v="322"/>
    <b v="0"/>
    <n v="76"/>
    <b v="1"/>
    <s v="technology/hardware"/>
    <n v="526"/>
    <x v="0"/>
    <s v="hardware"/>
    <d v="2016-10-20T20:11:55"/>
    <x v="322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x v="323"/>
    <b v="0"/>
    <n v="48"/>
    <b v="1"/>
    <s v="technology/hardware"/>
    <n v="525"/>
    <x v="0"/>
    <s v="hardware"/>
    <d v="2016-12-18T18:30:57"/>
    <x v="323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x v="324"/>
    <b v="0"/>
    <n v="221"/>
    <b v="1"/>
    <s v="music/pop"/>
    <n v="328"/>
    <x v="7"/>
    <s v="pop"/>
    <d v="2012-05-24T18:46:08"/>
    <x v="324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x v="325"/>
    <b v="0"/>
    <n v="251"/>
    <b v="1"/>
    <s v="film &amp; video/documentary"/>
    <n v="52"/>
    <x v="5"/>
    <s v="documentary"/>
    <d v="2012-07-30T05:00:00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x v="326"/>
    <b v="1"/>
    <n v="303"/>
    <b v="1"/>
    <s v="film &amp; video/documentary"/>
    <n v="52"/>
    <x v="5"/>
    <s v="documentary"/>
    <d v="2015-04-24T05:19:57"/>
    <x v="326"/>
  </r>
  <r>
    <n v="1219"/>
    <s v="The Box"/>
    <s v="The Box is a fine art book of Ron Amato's innovative and seductive photography project."/>
    <n v="12000"/>
    <n v="26024"/>
    <x v="0"/>
    <s v="US"/>
    <s v="USD"/>
    <n v="1476961513"/>
    <x v="327"/>
    <b v="0"/>
    <n v="253"/>
    <b v="1"/>
    <s v="photography/photobooks"/>
    <n v="217"/>
    <x v="2"/>
    <s v="photobooks"/>
    <d v="2016-10-20T11:05:13"/>
    <x v="327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x v="328"/>
    <b v="0"/>
    <n v="147"/>
    <b v="1"/>
    <s v="theater/musical"/>
    <n v="1032"/>
    <x v="6"/>
    <s v="musical"/>
    <d v="2015-05-09T03:59:00"/>
    <x v="328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x v="329"/>
    <b v="0"/>
    <n v="259"/>
    <b v="1"/>
    <s v="music/indie rock"/>
    <n v="735"/>
    <x v="7"/>
    <s v="indie rock"/>
    <d v="2013-04-29T04:02:20"/>
    <x v="329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x v="330"/>
    <b v="0"/>
    <n v="188"/>
    <b v="0"/>
    <s v="technology/wearables"/>
    <n v="143"/>
    <x v="0"/>
    <s v="wearables"/>
    <d v="2017-03-14T14:02:35"/>
    <x v="33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x v="331"/>
    <b v="1"/>
    <n v="328"/>
    <b v="1"/>
    <s v="film &amp; video/documentary"/>
    <n v="31"/>
    <x v="5"/>
    <s v="documentary"/>
    <d v="2014-02-22T01:08:24"/>
    <x v="331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x v="332"/>
    <b v="1"/>
    <n v="670"/>
    <b v="1"/>
    <s v="music/rock"/>
    <n v="222"/>
    <x v="7"/>
    <s v="rock"/>
    <d v="2013-08-31T14:40:12"/>
    <x v="332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x v="333"/>
    <b v="1"/>
    <n v="221"/>
    <b v="1"/>
    <s v="food/small batch"/>
    <n v="639"/>
    <x v="4"/>
    <s v="small batch"/>
    <d v="2014-06-11T13:44:03"/>
    <x v="3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x v="334"/>
    <b v="1"/>
    <n v="537"/>
    <b v="1"/>
    <s v="food/small batch"/>
    <n v="636"/>
    <x v="4"/>
    <s v="small batch"/>
    <d v="2015-06-14T18:45:37"/>
    <x v="334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x v="335"/>
    <b v="1"/>
    <n v="298"/>
    <b v="1"/>
    <s v="film &amp; video/documentary"/>
    <n v="42"/>
    <x v="5"/>
    <s v="documentary"/>
    <d v="2011-04-24T23:02:18"/>
    <x v="335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x v="336"/>
    <b v="1"/>
    <n v="213"/>
    <b v="1"/>
    <s v="theater/plays"/>
    <n v="1693"/>
    <x v="6"/>
    <s v="plays"/>
    <d v="2014-11-05T18:48:44"/>
    <x v="336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x v="337"/>
    <b v="1"/>
    <n v="302"/>
    <b v="1"/>
    <s v="film &amp; video/documentary"/>
    <n v="51"/>
    <x v="5"/>
    <s v="documentary"/>
    <d v="2014-11-14T05:12:00"/>
    <x v="337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x v="338"/>
    <b v="1"/>
    <n v="126"/>
    <b v="1"/>
    <s v="film &amp; video/documentary"/>
    <n v="42"/>
    <x v="5"/>
    <s v="documentary"/>
    <d v="2012-08-22T18:32:14"/>
    <x v="338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x v="339"/>
    <b v="0"/>
    <n v="94"/>
    <b v="0"/>
    <s v="games/video games"/>
    <n v="168"/>
    <x v="3"/>
    <s v="video games"/>
    <d v="2013-08-30T12:53:40"/>
    <x v="339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x v="340"/>
    <b v="0"/>
    <n v="105"/>
    <b v="1"/>
    <s v="technology/wearables"/>
    <n v="84"/>
    <x v="0"/>
    <s v="wearables"/>
    <d v="2014-12-13T00:25:11"/>
    <x v="340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x v="341"/>
    <b v="1"/>
    <n v="218"/>
    <b v="1"/>
    <s v="theater/spaces"/>
    <n v="1254"/>
    <x v="6"/>
    <s v="spaces"/>
    <d v="2016-08-24T06:41:21"/>
    <x v="341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x v="342"/>
    <b v="0"/>
    <n v="988"/>
    <b v="1"/>
    <s v="games/tabletop games"/>
    <n v="506"/>
    <x v="3"/>
    <s v="tabletop games"/>
    <d v="2014-07-19T03:00:00"/>
    <x v="342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x v="343"/>
    <b v="0"/>
    <n v="140"/>
    <b v="0"/>
    <s v="technology/wearables"/>
    <n v="247"/>
    <x v="0"/>
    <s v="wearables"/>
    <d v="2017-03-03T13:51:19"/>
    <x v="343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x v="344"/>
    <b v="0"/>
    <n v="34"/>
    <b v="0"/>
    <s v="film &amp; video/animation"/>
    <n v="63"/>
    <x v="5"/>
    <s v="animation"/>
    <d v="2015-12-29T11:46:41"/>
    <x v="344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x v="345"/>
    <b v="0"/>
    <n v="249"/>
    <b v="1"/>
    <s v="games/tabletop games"/>
    <n v="545"/>
    <x v="3"/>
    <s v="tabletop games"/>
    <d v="2016-08-06T07:52:18"/>
    <x v="345"/>
  </r>
  <r>
    <n v="307"/>
    <s v="Grammar Revolution"/>
    <s v="Why is grammar important?"/>
    <n v="60000"/>
    <n v="24490"/>
    <x v="0"/>
    <s v="US"/>
    <s v="USD"/>
    <n v="1360276801"/>
    <x v="346"/>
    <b v="1"/>
    <n v="576"/>
    <b v="1"/>
    <s v="film &amp; video/documentary"/>
    <n v="41"/>
    <x v="5"/>
    <s v="documentary"/>
    <d v="2013-02-07T22:40:01"/>
    <x v="346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x v="347"/>
    <b v="1"/>
    <n v="97"/>
    <b v="1"/>
    <s v="theater/plays"/>
    <n v="1628"/>
    <x v="6"/>
    <s v="plays"/>
    <d v="2016-10-01T03:59:00"/>
    <x v="347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x v="348"/>
    <b v="1"/>
    <n v="389"/>
    <b v="1"/>
    <s v="music/rock"/>
    <n v="232"/>
    <x v="7"/>
    <s v="rock"/>
    <d v="2013-08-07T20:49:47"/>
    <x v="348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x v="349"/>
    <b v="0"/>
    <n v="296"/>
    <b v="1"/>
    <s v="games/tabletop games"/>
    <n v="486"/>
    <x v="3"/>
    <s v="tabletop games"/>
    <d v="2016-10-29T19:00:00"/>
    <x v="349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x v="350"/>
    <b v="1"/>
    <n v="615"/>
    <b v="1"/>
    <s v="photography/photobooks"/>
    <n v="256"/>
    <x v="2"/>
    <s v="photobooks"/>
    <d v="2014-12-06T06:00:00"/>
    <x v="35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x v="351"/>
    <b v="1"/>
    <n v="294"/>
    <b v="1"/>
    <s v="photography/photobooks"/>
    <n v="269"/>
    <x v="2"/>
    <s v="photobooks"/>
    <d v="2016-02-15T15:00:00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x v="352"/>
    <b v="1"/>
    <n v="205"/>
    <b v="1"/>
    <s v="technology/hardware"/>
    <n v="482"/>
    <x v="0"/>
    <s v="hardware"/>
    <d v="2014-09-16T10:18:54"/>
    <x v="352"/>
  </r>
  <r>
    <n v="684"/>
    <s v="Arcus Motion Analyzer | The Versatile Smart Ring"/>
    <s v="Arcus gives your fingers super powers."/>
    <n v="25000"/>
    <n v="23948"/>
    <x v="2"/>
    <s v="US"/>
    <s v="USD"/>
    <n v="1406257200"/>
    <x v="353"/>
    <b v="0"/>
    <n v="135"/>
    <b v="0"/>
    <s v="technology/wearables"/>
    <n v="96"/>
    <x v="0"/>
    <s v="wearables"/>
    <d v="2014-07-25T03:00:00"/>
    <x v="353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x v="354"/>
    <b v="1"/>
    <n v="61"/>
    <b v="1"/>
    <s v="music/electronic music"/>
    <n v="158"/>
    <x v="7"/>
    <s v="electronic music"/>
    <d v="2016-01-31T13:56:03"/>
    <x v="354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x v="355"/>
    <b v="0"/>
    <n v="124"/>
    <b v="1"/>
    <s v="food/small batch"/>
    <n v="672"/>
    <x v="4"/>
    <s v="small batch"/>
    <d v="2016-03-24T13:27:36"/>
    <x v="355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x v="356"/>
    <b v="1"/>
    <n v="213"/>
    <b v="1"/>
    <s v="theater/plays"/>
    <n v="1175"/>
    <x v="6"/>
    <s v="plays"/>
    <d v="2014-11-07T00:15:55"/>
    <x v="356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x v="357"/>
    <b v="1"/>
    <n v="105"/>
    <b v="1"/>
    <s v="technology/hardware"/>
    <n v="468"/>
    <x v="0"/>
    <s v="hardware"/>
    <d v="2012-08-13T03:00:00"/>
    <x v="357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x v="358"/>
    <b v="0"/>
    <n v="159"/>
    <b v="1"/>
    <s v="theater/spaces"/>
    <n v="1164"/>
    <x v="6"/>
    <s v="spaces"/>
    <d v="2014-08-20T20:24:03"/>
    <x v="358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x v="359"/>
    <b v="1"/>
    <n v="241"/>
    <b v="1"/>
    <s v="photography/photobooks"/>
    <n v="243"/>
    <x v="2"/>
    <s v="photobooks"/>
    <d v="2014-12-23T00:00:00"/>
    <x v="359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x v="360"/>
    <b v="0"/>
    <n v="375"/>
    <b v="1"/>
    <s v="photography/photobooks"/>
    <n v="182"/>
    <x v="2"/>
    <s v="photobooks"/>
    <d v="2017-02-06T14:23:31"/>
    <x v="36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x v="361"/>
    <b v="0"/>
    <n v="175"/>
    <b v="1"/>
    <s v="theater/spaces"/>
    <n v="1150"/>
    <x v="6"/>
    <s v="spaces"/>
    <d v="2016-07-13T21:29:42"/>
    <x v="361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x v="362"/>
    <b v="0"/>
    <n v="286"/>
    <b v="1"/>
    <s v="technology/space exploration"/>
    <n v="764"/>
    <x v="0"/>
    <s v="space exploration"/>
    <d v="2015-08-30T04:03:47"/>
    <x v="362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x v="363"/>
    <b v="0"/>
    <n v="514"/>
    <b v="1"/>
    <s v="games/tabletop games"/>
    <n v="453"/>
    <x v="3"/>
    <s v="tabletop games"/>
    <d v="2016-10-25T17:00:00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x v="364"/>
    <b v="0"/>
    <n v="163"/>
    <b v="1"/>
    <s v="technology/hardware"/>
    <n v="753"/>
    <x v="0"/>
    <s v="hardware"/>
    <d v="2016-10-13T21:59:00"/>
    <x v="364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x v="365"/>
    <b v="0"/>
    <n v="104"/>
    <b v="1"/>
    <s v="film &amp; video/documentary"/>
    <n v="45"/>
    <x v="5"/>
    <s v="documentary"/>
    <d v="2015-07-23T06:46:37"/>
    <x v="365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x v="366"/>
    <b v="0"/>
    <n v="383"/>
    <b v="1"/>
    <s v="film &amp; video/documentary"/>
    <n v="45"/>
    <x v="5"/>
    <s v="documentary"/>
    <d v="2015-01-06T18:45:47"/>
    <x v="366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x v="367"/>
    <b v="1"/>
    <n v="159"/>
    <b v="1"/>
    <s v="music/rock"/>
    <n v="204"/>
    <x v="7"/>
    <s v="rock"/>
    <d v="2013-07-24T14:02:38"/>
    <x v="367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x v="368"/>
    <b v="0"/>
    <n v="150"/>
    <b v="1"/>
    <s v="film &amp; video/television"/>
    <n v="3"/>
    <x v="5"/>
    <s v="television"/>
    <d v="2014-11-16T04:57:13"/>
    <x v="368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x v="369"/>
    <b v="1"/>
    <n v="329"/>
    <b v="1"/>
    <s v="photography/photobooks"/>
    <n v="223"/>
    <x v="2"/>
    <s v="photobooks"/>
    <d v="2016-03-25T22:00:00"/>
    <x v="369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x v="370"/>
    <b v="0"/>
    <n v="107"/>
    <b v="1"/>
    <s v="photography/photobooks"/>
    <n v="317"/>
    <x v="2"/>
    <s v="photobooks"/>
    <d v="2016-11-24T02:00:00"/>
    <x v="370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x v="371"/>
    <b v="0"/>
    <n v="191"/>
    <b v="1"/>
    <s v="photography/photobooks"/>
    <n v="185"/>
    <x v="2"/>
    <s v="photobooks"/>
    <d v="2016-11-10T05:15:09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x v="372"/>
    <b v="1"/>
    <n v="171"/>
    <b v="0"/>
    <s v="technology/makerspaces"/>
    <n v="733"/>
    <x v="0"/>
    <s v="makerspaces"/>
    <d v="2016-07-05T04:59:00"/>
    <x v="372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x v="373"/>
    <b v="0"/>
    <n v="392"/>
    <b v="1"/>
    <s v="games/tabletop games"/>
    <n v="439"/>
    <x v="3"/>
    <s v="tabletop games"/>
    <d v="2016-09-07T02:00:00"/>
    <x v="373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x v="374"/>
    <b v="0"/>
    <n v="238"/>
    <b v="1"/>
    <s v="theater/plays"/>
    <n v="219"/>
    <x v="6"/>
    <s v="plays"/>
    <d v="2016-05-01T17:55:58"/>
    <x v="374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x v="375"/>
    <b v="0"/>
    <n v="270"/>
    <b v="1"/>
    <s v="theater/plays"/>
    <n v="1460"/>
    <x v="6"/>
    <s v="plays"/>
    <d v="2015-06-12T02:00:00"/>
    <x v="375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x v="376"/>
    <b v="0"/>
    <n v="340"/>
    <b v="1"/>
    <s v="music/rock"/>
    <n v="438"/>
    <x v="7"/>
    <s v="rock"/>
    <d v="2017-02-10T05:00:00"/>
    <x v="376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x v="377"/>
    <b v="1"/>
    <n v="465"/>
    <b v="1"/>
    <s v="technology/space exploration"/>
    <n v="729"/>
    <x v="0"/>
    <s v="space exploration"/>
    <d v="2015-05-21T17:56:28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x v="378"/>
    <b v="0"/>
    <n v="273"/>
    <b v="1"/>
    <s v="photography/photobooks"/>
    <n v="175"/>
    <x v="2"/>
    <s v="photobooks"/>
    <d v="2016-04-09T17:37:33"/>
    <x v="378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x v="379"/>
    <b v="0"/>
    <n v="236"/>
    <b v="1"/>
    <s v="theater/spaces"/>
    <n v="1087"/>
    <x v="6"/>
    <s v="spaces"/>
    <d v="2013-12-29T07:59:00"/>
    <x v="379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x v="380"/>
    <b v="0"/>
    <n v="246"/>
    <b v="1"/>
    <s v="music/indie rock"/>
    <n v="434"/>
    <x v="7"/>
    <s v="indie rock"/>
    <d v="2011-03-01T20:00:00"/>
    <x v="380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x v="381"/>
    <b v="1"/>
    <n v="332"/>
    <b v="1"/>
    <s v="film &amp; video/documentary"/>
    <n v="29"/>
    <x v="5"/>
    <s v="documentary"/>
    <d v="2012-11-10T01:46:06"/>
    <x v="381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x v="382"/>
    <b v="1"/>
    <n v="196"/>
    <b v="1"/>
    <s v="photography/photobooks"/>
    <n v="220"/>
    <x v="2"/>
    <s v="photobooks"/>
    <d v="2017-02-14T22:59:00"/>
    <x v="382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x v="383"/>
    <b v="1"/>
    <n v="224"/>
    <b v="1"/>
    <s v="photography/photobooks"/>
    <n v="240"/>
    <x v="2"/>
    <s v="photobooks"/>
    <d v="2016-08-06T18:00:00"/>
    <x v="383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x v="384"/>
    <b v="1"/>
    <n v="202"/>
    <b v="1"/>
    <s v="theater/plays"/>
    <n v="1348"/>
    <x v="6"/>
    <s v="plays"/>
    <d v="2014-11-20T07:59:58"/>
    <x v="384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x v="385"/>
    <b v="1"/>
    <n v="220"/>
    <b v="1"/>
    <s v="film &amp; video/documentary"/>
    <n v="29"/>
    <x v="5"/>
    <s v="documentary"/>
    <d v="2012-06-07T14:55:00"/>
    <x v="385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x v="386"/>
    <b v="1"/>
    <n v="238"/>
    <b v="1"/>
    <s v="film &amp; video/documentary"/>
    <n v="36"/>
    <x v="5"/>
    <s v="documentary"/>
    <d v="2012-09-03T18:02:14"/>
    <x v="386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x v="387"/>
    <b v="0"/>
    <n v="99"/>
    <b v="0"/>
    <s v="technology/gadgets"/>
    <n v="389"/>
    <x v="0"/>
    <s v="gadgets"/>
    <d v="2016-06-23T16:06:23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x v="388"/>
    <b v="0"/>
    <n v="95"/>
    <b v="1"/>
    <s v="film &amp; video/documentary"/>
    <n v="43"/>
    <x v="5"/>
    <s v="documentary"/>
    <d v="2016-12-14T12:00:00"/>
    <x v="388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x v="389"/>
    <b v="0"/>
    <n v="80"/>
    <b v="1"/>
    <s v="technology/makerspaces"/>
    <n v="712"/>
    <x v="0"/>
    <s v="makerspaces"/>
    <d v="2015-08-21T17:55:13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x v="390"/>
    <b v="1"/>
    <n v="158"/>
    <b v="1"/>
    <s v="film &amp; video/documentary"/>
    <n v="36"/>
    <x v="5"/>
    <s v="documentary"/>
    <d v="2015-12-22T23:00:00"/>
    <x v="390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x v="391"/>
    <b v="0"/>
    <n v="400"/>
    <b v="0"/>
    <s v="technology/wearables"/>
    <n v="142"/>
    <x v="0"/>
    <s v="wearables"/>
    <d v="2015-02-04T23:22:29"/>
    <x v="391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x v="392"/>
    <b v="1"/>
    <n v="124"/>
    <b v="0"/>
    <s v="photography/photobooks"/>
    <n v="326"/>
    <x v="2"/>
    <s v="photobooks"/>
    <d v="2014-10-24T23:26:00"/>
    <x v="392"/>
  </r>
  <r>
    <n v="2157"/>
    <s v="Nin"/>
    <s v="Gamers and 90's fans unite in this small tale of epic proportions!"/>
    <n v="5000"/>
    <n v="21144"/>
    <x v="2"/>
    <s v="US"/>
    <s v="USD"/>
    <n v="1482479940"/>
    <x v="393"/>
    <b v="0"/>
    <n v="57"/>
    <b v="0"/>
    <s v="games/video games"/>
    <n v="423"/>
    <x v="3"/>
    <s v="video games"/>
    <d v="2016-12-23T07:59:00"/>
    <x v="39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x v="394"/>
    <b v="0"/>
    <n v="56"/>
    <b v="1"/>
    <s v="technology/makerspaces"/>
    <n v="697"/>
    <x v="0"/>
    <s v="makerspaces"/>
    <d v="2015-09-04T15:00:00"/>
    <x v="39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x v="395"/>
    <b v="1"/>
    <n v="321"/>
    <b v="1"/>
    <s v="technology/space exploration"/>
    <n v="695"/>
    <x v="0"/>
    <s v="space exploration"/>
    <d v="2012-04-29T01:13:43"/>
    <x v="395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x v="396"/>
    <b v="1"/>
    <n v="150"/>
    <b v="1"/>
    <s v="film &amp; video/documentary"/>
    <n v="35"/>
    <x v="5"/>
    <s v="documentary"/>
    <d v="2012-01-01T07:59:00"/>
    <x v="396"/>
  </r>
  <r>
    <n v="2535"/>
    <s v="Mark Hayes Requiem Recording"/>
    <s v="Mark Hayes: Requiem Recording"/>
    <n v="3200"/>
    <n v="20755"/>
    <x v="0"/>
    <s v="US"/>
    <s v="USD"/>
    <n v="1417463945"/>
    <x v="397"/>
    <b v="0"/>
    <n v="78"/>
    <b v="1"/>
    <s v="music/classical music"/>
    <n v="649"/>
    <x v="7"/>
    <s v="classical music"/>
    <d v="2014-12-01T19:59:0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x v="398"/>
    <b v="0"/>
    <n v="209"/>
    <b v="1"/>
    <s v="music/rock"/>
    <n v="345"/>
    <x v="7"/>
    <s v="rock"/>
    <d v="2012-12-15T15:36:17"/>
    <x v="398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x v="399"/>
    <b v="0"/>
    <n v="100"/>
    <b v="1"/>
    <s v="games/tabletop games"/>
    <n v="413"/>
    <x v="3"/>
    <s v="tabletop games"/>
    <d v="2015-06-27T15:22:48"/>
    <x v="399"/>
  </r>
  <r>
    <n v="283"/>
    <s v="SOLE SURVIVOR"/>
    <s v="What is the impact of survivorship on the human condition?"/>
    <n v="70000"/>
    <n v="20569.05"/>
    <x v="0"/>
    <s v="US"/>
    <s v="USD"/>
    <n v="1306904340"/>
    <x v="400"/>
    <b v="1"/>
    <n v="202"/>
    <b v="1"/>
    <s v="film &amp; video/documentary"/>
    <n v="29"/>
    <x v="5"/>
    <s v="documentary"/>
    <d v="2011-06-01T04:59:00"/>
    <x v="400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x v="401"/>
    <b v="0"/>
    <n v="95"/>
    <b v="0"/>
    <s v="technology/wearables"/>
    <n v="128"/>
    <x v="0"/>
    <s v="wearables"/>
    <d v="2016-02-18T17:00:27"/>
    <x v="401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x v="402"/>
    <b v="1"/>
    <n v="211"/>
    <b v="1"/>
    <s v="photography/photobooks"/>
    <n v="205"/>
    <x v="2"/>
    <s v="photobooks"/>
    <d v="2014-06-27T14:44:41"/>
    <x v="40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x v="403"/>
    <b v="0"/>
    <n v="301"/>
    <b v="1"/>
    <s v="games/tabletop games"/>
    <n v="409"/>
    <x v="3"/>
    <s v="tabletop games"/>
    <d v="2013-11-13T20:22:3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x v="404"/>
    <b v="1"/>
    <n v="206"/>
    <b v="1"/>
    <s v="music/rock"/>
    <n v="186"/>
    <x v="7"/>
    <s v="rock"/>
    <d v="2016-04-16T00:00:00"/>
    <x v="404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x v="405"/>
    <b v="0"/>
    <n v="222"/>
    <b v="1"/>
    <s v="photography/photobooks"/>
    <n v="170"/>
    <x v="2"/>
    <s v="photobooks"/>
    <d v="2015-10-02T23:03:00"/>
    <x v="405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x v="406"/>
    <b v="1"/>
    <n v="115"/>
    <b v="1"/>
    <s v="theater/plays"/>
    <n v="1358"/>
    <x v="6"/>
    <s v="plays"/>
    <d v="2016-09-08T03:45:00"/>
    <x v="406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x v="407"/>
    <b v="0"/>
    <n v="185"/>
    <b v="1"/>
    <s v="music/classical music"/>
    <n v="656"/>
    <x v="7"/>
    <s v="classical music"/>
    <d v="2013-02-24T04:59:00"/>
    <x v="407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x v="408"/>
    <b v="0"/>
    <n v="120"/>
    <b v="1"/>
    <s v="publishing/nonfiction"/>
    <n v="203"/>
    <x v="1"/>
    <s v="nonfiction"/>
    <d v="2016-02-12T17:45:44"/>
    <x v="408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x v="409"/>
    <b v="0"/>
    <n v="101"/>
    <b v="1"/>
    <s v="film &amp; video/television"/>
    <n v="2"/>
    <x v="5"/>
    <s v="television"/>
    <d v="2014-09-26T15:03:09"/>
    <x v="409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x v="410"/>
    <b v="1"/>
    <n v="142"/>
    <b v="1"/>
    <s v="film &amp; video/documentary"/>
    <n v="31"/>
    <x v="5"/>
    <s v="documentary"/>
    <d v="2015-05-01T03:59:00"/>
    <x v="410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x v="411"/>
    <b v="0"/>
    <n v="193"/>
    <b v="1"/>
    <s v="film &amp; video/documentary"/>
    <n v="40"/>
    <x v="5"/>
    <s v="documentary"/>
    <d v="2011-12-18T00:59:00"/>
    <x v="41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x v="412"/>
    <b v="0"/>
    <n v="110"/>
    <b v="1"/>
    <s v="theater/plays"/>
    <n v="1341"/>
    <x v="6"/>
    <s v="plays"/>
    <d v="2016-12-28T22:00:33"/>
    <x v="412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x v="413"/>
    <b v="0"/>
    <n v="140"/>
    <b v="1"/>
    <s v="publishing/nonfiction"/>
    <n v="80"/>
    <x v="1"/>
    <s v="nonfiction"/>
    <d v="2015-12-13T15:01:52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x v="414"/>
    <b v="0"/>
    <n v="48"/>
    <b v="1"/>
    <s v="music/rock"/>
    <n v="334"/>
    <x v="7"/>
    <s v="rock"/>
    <d v="2014-05-09T22:00:00"/>
    <x v="414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x v="415"/>
    <b v="0"/>
    <n v="33"/>
    <b v="1"/>
    <s v="film &amp; video/television"/>
    <n v="7"/>
    <x v="5"/>
    <s v="television"/>
    <d v="2015-09-14T21:00:00"/>
    <x v="415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x v="416"/>
    <b v="1"/>
    <n v="119"/>
    <b v="1"/>
    <s v="theater/plays"/>
    <n v="1192"/>
    <x v="6"/>
    <s v="plays"/>
    <d v="2015-03-22T22:35:47"/>
    <x v="416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x v="417"/>
    <b v="0"/>
    <n v="147"/>
    <b v="1"/>
    <s v="games/tabletop games"/>
    <n v="415"/>
    <x v="3"/>
    <s v="tabletop games"/>
    <d v="2015-03-28T23:31:51"/>
    <x v="417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x v="418"/>
    <b v="0"/>
    <n v="169"/>
    <b v="1"/>
    <s v="film &amp; video/television"/>
    <n v="4"/>
    <x v="5"/>
    <s v="television"/>
    <d v="2014-12-28T15:20:26"/>
    <x v="418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x v="419"/>
    <b v="0"/>
    <n v="6"/>
    <b v="0"/>
    <s v="technology/wearables"/>
    <n v="120"/>
    <x v="0"/>
    <s v="wearables"/>
    <d v="2017-03-15T00:26:00"/>
    <x v="419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x v="420"/>
    <b v="0"/>
    <n v="311"/>
    <b v="0"/>
    <s v="games/video games"/>
    <n v="395"/>
    <x v="3"/>
    <s v="video games"/>
    <d v="2013-02-04T20:29:34"/>
    <x v="420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x v="421"/>
    <b v="0"/>
    <n v="196"/>
    <b v="0"/>
    <s v="technology/wearables"/>
    <n v="106"/>
    <x v="0"/>
    <s v="wearables"/>
    <d v="2016-11-18T15:43:32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x v="422"/>
    <b v="1"/>
    <n v="335"/>
    <b v="1"/>
    <s v="photography/photobooks"/>
    <n v="202"/>
    <x v="2"/>
    <s v="photobooks"/>
    <d v="2017-02-05T16:25:39"/>
    <x v="422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x v="423"/>
    <b v="0"/>
    <n v="321"/>
    <b v="1"/>
    <s v="games/tabletop games"/>
    <n v="390"/>
    <x v="3"/>
    <s v="tabletop games"/>
    <d v="2016-02-12T04:59:00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x v="424"/>
    <b v="0"/>
    <n v="129"/>
    <b v="0"/>
    <s v="technology/wearables"/>
    <n v="78"/>
    <x v="0"/>
    <s v="wearables"/>
    <d v="2014-09-17T12:02:11"/>
    <x v="424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x v="425"/>
    <b v="0"/>
    <n v="171"/>
    <b v="0"/>
    <s v="technology/wearables"/>
    <n v="108"/>
    <x v="0"/>
    <s v="wearables"/>
    <d v="2015-01-19T04:11:05"/>
    <x v="425"/>
  </r>
  <r>
    <n v="2247"/>
    <s v="Foragers"/>
    <s v="Take on the role of an ancient forager in this fun strategy game from the designer of Biblios."/>
    <n v="4500"/>
    <n v="19324"/>
    <x v="0"/>
    <s v="US"/>
    <s v="USD"/>
    <n v="1438185565"/>
    <x v="426"/>
    <b v="0"/>
    <n v="380"/>
    <b v="1"/>
    <s v="games/tabletop games"/>
    <n v="429"/>
    <x v="3"/>
    <s v="tabletop games"/>
    <d v="2015-07-29T15:59:2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x v="427"/>
    <b v="1"/>
    <n v="306"/>
    <b v="1"/>
    <s v="technology/hardware"/>
    <n v="386"/>
    <x v="0"/>
    <s v="hardware"/>
    <d v="2014-05-13T18:43:56"/>
    <x v="427"/>
  </r>
  <r>
    <n v="951"/>
    <s v="Smart Harness"/>
    <s v="Revolutionizing the way we walk our dogs!"/>
    <n v="18800"/>
    <n v="19195"/>
    <x v="2"/>
    <s v="US"/>
    <s v="USD"/>
    <n v="1465054872"/>
    <x v="428"/>
    <b v="0"/>
    <n v="121"/>
    <b v="0"/>
    <s v="technology/wearables"/>
    <n v="102"/>
    <x v="0"/>
    <s v="wearables"/>
    <d v="2016-06-04T15:41:12"/>
    <x v="428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x v="429"/>
    <b v="1"/>
    <n v="141"/>
    <b v="1"/>
    <s v="photography/photobooks"/>
    <n v="213"/>
    <x v="2"/>
    <s v="photobooks"/>
    <d v="2015-03-19T14:05:20"/>
    <x v="429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x v="430"/>
    <b v="0"/>
    <n v="208"/>
    <b v="1"/>
    <s v="film &amp; video/documentary"/>
    <n v="38"/>
    <x v="5"/>
    <s v="documentary"/>
    <d v="2013-10-12T01:31:05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x v="431"/>
    <b v="0"/>
    <n v="99"/>
    <b v="1"/>
    <s v="technology/wearables"/>
    <n v="67"/>
    <x v="0"/>
    <s v="wearables"/>
    <d v="2015-12-23T20:17:52"/>
    <x v="431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x v="432"/>
    <b v="0"/>
    <n v="290"/>
    <b v="1"/>
    <s v="games/tabletop games"/>
    <n v="419"/>
    <x v="3"/>
    <s v="tabletop games"/>
    <d v="2016-10-16T20:30:00"/>
    <x v="432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x v="433"/>
    <b v="0"/>
    <n v="206"/>
    <b v="1"/>
    <s v="games/tabletop games"/>
    <n v="415"/>
    <x v="3"/>
    <s v="tabletop games"/>
    <d v="2016-12-08T19:18:56"/>
    <x v="433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x v="434"/>
    <b v="0"/>
    <n v="206"/>
    <b v="1"/>
    <s v="film &amp; video/documentary"/>
    <n v="37"/>
    <x v="5"/>
    <s v="documentary"/>
    <d v="2011-09-08T03:00:00"/>
    <x v="434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x v="435"/>
    <b v="1"/>
    <n v="148"/>
    <b v="1"/>
    <s v="theater/spaces"/>
    <n v="622"/>
    <x v="6"/>
    <s v="spaces"/>
    <d v="2016-05-03T23:00:00"/>
    <x v="435"/>
  </r>
  <r>
    <n v="1520"/>
    <s v="TULIPS"/>
    <s v="A self-published photography book by Andrew Miksys from his new series about Belarus"/>
    <n v="9500"/>
    <n v="18625"/>
    <x v="0"/>
    <s v="US"/>
    <s v="USD"/>
    <n v="1418961600"/>
    <x v="436"/>
    <b v="1"/>
    <n v="167"/>
    <b v="1"/>
    <s v="photography/photobooks"/>
    <n v="196"/>
    <x v="2"/>
    <s v="photobooks"/>
    <d v="2014-12-19T04:00:00"/>
    <x v="4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x v="437"/>
    <b v="1"/>
    <n v="274"/>
    <b v="1"/>
    <s v="music/rock"/>
    <n v="183"/>
    <x v="7"/>
    <s v="rock"/>
    <d v="2013-12-09T04:59:00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x v="438"/>
    <b v="1"/>
    <n v="116"/>
    <b v="1"/>
    <s v="photography/photobooks"/>
    <n v="194"/>
    <x v="2"/>
    <s v="photobooks"/>
    <d v="2016-10-06T14:00:00"/>
    <x v="438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x v="439"/>
    <b v="1"/>
    <n v="167"/>
    <b v="1"/>
    <s v="music/indie rock"/>
    <n v="456"/>
    <x v="7"/>
    <s v="indie rock"/>
    <d v="2014-08-08T18:00:00"/>
    <x v="439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x v="440"/>
    <b v="0"/>
    <n v="226"/>
    <b v="1"/>
    <s v="theater/spaces"/>
    <n v="909"/>
    <x v="6"/>
    <s v="spaces"/>
    <d v="2014-05-27T03:00:00"/>
    <x v="44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x v="441"/>
    <b v="0"/>
    <n v="104"/>
    <b v="1"/>
    <s v="technology/makerspaces"/>
    <n v="603"/>
    <x v="0"/>
    <s v="makerspaces"/>
    <d v="2015-12-09T06:59:00"/>
    <x v="441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x v="442"/>
    <b v="1"/>
    <n v="275"/>
    <b v="1"/>
    <s v="film &amp; video/documentary"/>
    <n v="23"/>
    <x v="5"/>
    <s v="documentary"/>
    <d v="2013-03-16T18:27:47"/>
    <x v="442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x v="443"/>
    <b v="1"/>
    <n v="269"/>
    <b v="1"/>
    <s v="photography/photobooks"/>
    <n v="181"/>
    <x v="2"/>
    <s v="photobooks"/>
    <d v="2014-06-10T08:33:00"/>
    <x v="443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x v="444"/>
    <b v="1"/>
    <n v="304"/>
    <b v="1"/>
    <s v="technology/space exploration"/>
    <n v="597"/>
    <x v="0"/>
    <s v="space exploration"/>
    <d v="2017-03-15T00:00:00"/>
    <x v="44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x v="445"/>
    <b v="1"/>
    <n v="244"/>
    <b v="1"/>
    <s v="film &amp; video/documentary"/>
    <n v="28"/>
    <x v="5"/>
    <s v="documentary"/>
    <d v="2010-11-17T06:24:20"/>
    <x v="445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x v="446"/>
    <b v="1"/>
    <n v="179"/>
    <b v="1"/>
    <s v="film &amp; video/documentary"/>
    <n v="36"/>
    <x v="5"/>
    <s v="documentary"/>
    <d v="2015-05-20T22:39:50"/>
    <x v="446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x v="447"/>
    <b v="1"/>
    <n v="222"/>
    <b v="1"/>
    <s v="film &amp; video/documentary"/>
    <n v="30"/>
    <x v="5"/>
    <s v="documentary"/>
    <d v="2010-08-11T15:59:00"/>
    <x v="447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x v="448"/>
    <b v="0"/>
    <n v="199"/>
    <b v="1"/>
    <s v="technology/space exploration"/>
    <n v="591"/>
    <x v="0"/>
    <s v="space exploration"/>
    <d v="2014-02-27T23:00:00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x v="449"/>
    <b v="1"/>
    <n v="98"/>
    <b v="1"/>
    <s v="photography/photobooks"/>
    <n v="196"/>
    <x v="2"/>
    <s v="photobooks"/>
    <d v="2014-11-26T01:15:00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x v="450"/>
    <b v="0"/>
    <n v="46"/>
    <b v="0"/>
    <s v="technology/wearables"/>
    <n v="176"/>
    <x v="0"/>
    <s v="wearables"/>
    <d v="2016-10-01T14:58:37"/>
    <x v="450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x v="451"/>
    <b v="0"/>
    <n v="196"/>
    <b v="0"/>
    <s v="technology/wearables"/>
    <n v="103"/>
    <x v="0"/>
    <s v="wearables"/>
    <d v="2016-11-12T05:00:00"/>
    <x v="45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x v="452"/>
    <b v="0"/>
    <n v="131"/>
    <b v="1"/>
    <s v="music/rock"/>
    <n v="292"/>
    <x v="7"/>
    <s v="rock"/>
    <d v="2015-04-25T00:00:00"/>
    <x v="452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x v="453"/>
    <b v="0"/>
    <n v="78"/>
    <b v="1"/>
    <s v="music/rock"/>
    <n v="79"/>
    <x v="7"/>
    <s v="rock"/>
    <d v="2015-05-04T04:01:00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x v="454"/>
    <b v="1"/>
    <n v="244"/>
    <b v="1"/>
    <s v="theater/plays"/>
    <n v="890"/>
    <x v="6"/>
    <s v="plays"/>
    <d v="2014-08-04T15:59:33"/>
    <x v="454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x v="455"/>
    <b v="0"/>
    <n v="149"/>
    <b v="1"/>
    <s v="film &amp; video/documentary"/>
    <n v="35"/>
    <x v="5"/>
    <s v="documentary"/>
    <d v="2012-05-03T16:31:12"/>
    <x v="455"/>
  </r>
  <r>
    <n v="1207"/>
    <s v="ITALIANA"/>
    <s v="A humanistic photo book about ancestral &amp; post-modern Italy."/>
    <n v="12000"/>
    <n v="17396"/>
    <x v="0"/>
    <s v="IT"/>
    <s v="EUR"/>
    <n v="1459418400"/>
    <x v="456"/>
    <b v="0"/>
    <n v="141"/>
    <b v="1"/>
    <s v="photography/photobooks"/>
    <n v="145"/>
    <x v="2"/>
    <s v="photobooks"/>
    <d v="2016-03-31T10:00:00"/>
    <x v="456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x v="457"/>
    <b v="0"/>
    <n v="114"/>
    <b v="1"/>
    <s v="music/indie rock"/>
    <n v="348"/>
    <x v="7"/>
    <s v="indie rock"/>
    <d v="2013-07-02T05:00:00"/>
    <x v="457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x v="458"/>
    <b v="0"/>
    <n v="246"/>
    <b v="1"/>
    <s v="music/indie rock"/>
    <n v="315"/>
    <x v="7"/>
    <s v="indie rock"/>
    <d v="2012-12-15T18:52:0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x v="459"/>
    <b v="0"/>
    <n v="120"/>
    <b v="1"/>
    <s v="technology/hardware"/>
    <n v="346"/>
    <x v="0"/>
    <s v="hardware"/>
    <d v="2016-11-10T13:37:07"/>
    <x v="459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x v="460"/>
    <b v="1"/>
    <n v="248"/>
    <b v="1"/>
    <s v="publishing/radio &amp; podcasts"/>
    <n v="173"/>
    <x v="1"/>
    <s v="radio &amp; podcasts"/>
    <d v="2016-01-12T05:00:00"/>
    <x v="46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x v="461"/>
    <b v="1"/>
    <n v="294"/>
    <b v="1"/>
    <s v="technology/space exploration"/>
    <n v="573"/>
    <x v="0"/>
    <s v="space exploration"/>
    <d v="2015-01-09T03:26:10"/>
    <x v="461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x v="462"/>
    <b v="0"/>
    <n v="191"/>
    <b v="1"/>
    <s v="music/indie rock"/>
    <n v="343"/>
    <x v="7"/>
    <s v="indie rock"/>
    <d v="2012-09-10T03:55:00"/>
    <x v="462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x v="463"/>
    <b v="0"/>
    <n v="152"/>
    <b v="0"/>
    <s v="technology/space exploration"/>
    <n v="572"/>
    <x v="0"/>
    <s v="space exploration"/>
    <d v="2017-03-12T19:00:00"/>
    <x v="463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x v="464"/>
    <b v="1"/>
    <n v="158"/>
    <b v="1"/>
    <s v="film &amp; video/documentary"/>
    <n v="28"/>
    <x v="5"/>
    <s v="documentary"/>
    <d v="2014-12-11T04:59:00"/>
    <x v="464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x v="465"/>
    <b v="1"/>
    <n v="188"/>
    <b v="1"/>
    <s v="film &amp; video/documentary"/>
    <n v="34"/>
    <x v="5"/>
    <s v="documentary"/>
    <d v="2015-10-14T12:00:21"/>
    <x v="465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x v="466"/>
    <b v="0"/>
    <n v="93"/>
    <b v="0"/>
    <s v="technology/wearables"/>
    <n v="92"/>
    <x v="0"/>
    <s v="wearables"/>
    <d v="2016-09-13T07:05:00"/>
    <x v="466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x v="467"/>
    <b v="1"/>
    <n v="238"/>
    <b v="1"/>
    <s v="technology/hardware"/>
    <n v="337"/>
    <x v="0"/>
    <s v="hardware"/>
    <d v="2012-11-18T01:17:24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x v="468"/>
    <b v="0"/>
    <n v="176"/>
    <b v="1"/>
    <s v="technology/hardware"/>
    <n v="560"/>
    <x v="0"/>
    <s v="hardware"/>
    <d v="2014-12-31T21:08:08"/>
    <x v="468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x v="469"/>
    <b v="0"/>
    <n v="101"/>
    <b v="1"/>
    <s v="photography/photobooks"/>
    <n v="139"/>
    <x v="2"/>
    <s v="photobooks"/>
    <d v="2015-05-31T14:45:27"/>
    <x v="469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x v="470"/>
    <b v="1"/>
    <n v="130"/>
    <b v="1"/>
    <s v="music/rock"/>
    <n v="158"/>
    <x v="7"/>
    <s v="rock"/>
    <d v="2011-03-01T18:10:54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x v="471"/>
    <b v="1"/>
    <n v="345"/>
    <b v="1"/>
    <s v="photography/photobooks"/>
    <n v="166"/>
    <x v="2"/>
    <s v="photobooks"/>
    <d v="2016-03-22T20:01:00"/>
    <x v="471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x v="472"/>
    <b v="1"/>
    <n v="236"/>
    <b v="1"/>
    <s v="film &amp; video/documentary"/>
    <n v="32"/>
    <x v="5"/>
    <s v="documentary"/>
    <d v="2016-09-03T01:00:00"/>
    <x v="472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x v="473"/>
    <b v="0"/>
    <n v="128"/>
    <b v="1"/>
    <s v="theater/spaces"/>
    <n v="825"/>
    <x v="6"/>
    <s v="spaces"/>
    <d v="2015-04-16T02:50:00"/>
    <x v="473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x v="474"/>
    <b v="0"/>
    <n v="165"/>
    <b v="1"/>
    <s v="theater/plays"/>
    <n v="1317"/>
    <x v="6"/>
    <s v="plays"/>
    <d v="2015-11-12T02:31:00"/>
    <x v="474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x v="475"/>
    <b v="1"/>
    <n v="135"/>
    <b v="1"/>
    <s v="film &amp; video/documentary"/>
    <n v="23"/>
    <x v="5"/>
    <s v="documentary"/>
    <d v="2013-03-25T18:35:24"/>
    <x v="475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x v="476"/>
    <b v="0"/>
    <n v="117"/>
    <b v="0"/>
    <s v="theater/plays"/>
    <n v="815"/>
    <x v="6"/>
    <s v="plays"/>
    <d v="2017-03-16T18:49:01"/>
    <x v="476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x v="477"/>
    <b v="0"/>
    <n v="180"/>
    <b v="1"/>
    <s v="technology/hardware"/>
    <n v="325"/>
    <x v="0"/>
    <s v="hardware"/>
    <d v="2015-06-13T16:25:14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x v="478"/>
    <b v="1"/>
    <n v="176"/>
    <b v="1"/>
    <s v="music/rock"/>
    <n v="141"/>
    <x v="7"/>
    <s v="rock"/>
    <d v="2011-04-03T01:03:10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x v="479"/>
    <b v="0"/>
    <n v="35"/>
    <b v="1"/>
    <s v="photography/photobooks"/>
    <n v="231"/>
    <x v="2"/>
    <s v="photobooks"/>
    <d v="2016-03-21T16:59:28"/>
    <x v="479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x v="480"/>
    <b v="1"/>
    <n v="405"/>
    <b v="1"/>
    <s v="photography/photobooks"/>
    <n v="165"/>
    <x v="2"/>
    <s v="photobooks"/>
    <d v="2014-07-19T09:14:38"/>
    <x v="48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x v="481"/>
    <b v="1"/>
    <n v="137"/>
    <b v="1"/>
    <s v="film &amp; video/documentary"/>
    <n v="19"/>
    <x v="5"/>
    <s v="documentary"/>
    <d v="2013-05-05T17:00:11"/>
    <x v="481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x v="482"/>
    <b v="0"/>
    <n v="196"/>
    <b v="1"/>
    <s v="film &amp; video/documentary"/>
    <n v="32"/>
    <x v="5"/>
    <s v="documentary"/>
    <d v="2012-07-07T13:33:26"/>
    <x v="482"/>
  </r>
  <r>
    <n v="2196"/>
    <s v="LACORSA Grand Prix Game (relaunch)"/>
    <s v="Race your friends in style with this classic Grand Prix game."/>
    <n v="5000"/>
    <n v="15937"/>
    <x v="0"/>
    <s v="US"/>
    <s v="USD"/>
    <n v="1480662000"/>
    <x v="483"/>
    <b v="0"/>
    <n v="234"/>
    <b v="1"/>
    <s v="games/tabletop games"/>
    <n v="319"/>
    <x v="3"/>
    <s v="tabletop games"/>
    <d v="2016-12-02T07:00:00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x v="484"/>
    <b v="0"/>
    <n v="206"/>
    <b v="1"/>
    <s v="technology/makerspaces"/>
    <n v="531"/>
    <x v="0"/>
    <s v="makerspaces"/>
    <d v="2015-09-25T21:00:00"/>
    <x v="484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x v="485"/>
    <b v="1"/>
    <n v="413"/>
    <b v="1"/>
    <s v="music/rock"/>
    <n v="152"/>
    <x v="7"/>
    <s v="rock"/>
    <d v="2012-09-04T13:29:07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x v="486"/>
    <b v="0"/>
    <n v="169"/>
    <b v="1"/>
    <s v="games/tabletop games"/>
    <n v="353"/>
    <x v="3"/>
    <s v="tabletop games"/>
    <d v="2016-06-19T23:00:00"/>
    <x v="48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x v="487"/>
    <b v="0"/>
    <n v="104"/>
    <b v="0"/>
    <s v="technology/wearables"/>
    <n v="159"/>
    <x v="0"/>
    <s v="wearables"/>
    <d v="2017-03-13T03:40:05"/>
    <x v="487"/>
  </r>
  <r>
    <n v="2618"/>
    <s v="SPACE ART FEATURING ASTRONAUTS #WeBelieveInAstronauts"/>
    <s v="LTD ED COLLECTIBLE SPACE ART FEAT. ASTRONAUTS"/>
    <n v="3000"/>
    <n v="15808"/>
    <x v="0"/>
    <s v="US"/>
    <s v="USD"/>
    <n v="1449000061"/>
    <x v="488"/>
    <b v="1"/>
    <n v="77"/>
    <b v="1"/>
    <s v="technology/space exploration"/>
    <n v="527"/>
    <x v="0"/>
    <s v="space exploration"/>
    <d v="2015-12-01T20:01:01"/>
    <x v="48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x v="489"/>
    <b v="0"/>
    <n v="249"/>
    <b v="1"/>
    <s v="theater/spaces"/>
    <n v="787"/>
    <x v="6"/>
    <s v="spaces"/>
    <d v="2017-01-19T15:57:51"/>
    <x v="489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x v="490"/>
    <b v="0"/>
    <n v="356"/>
    <b v="1"/>
    <s v="games/tabletop games"/>
    <n v="315"/>
    <x v="3"/>
    <s v="tabletop games"/>
    <d v="2014-10-02T21:37:05"/>
    <x v="490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x v="491"/>
    <b v="1"/>
    <n v="232"/>
    <b v="1"/>
    <s v="film &amp; video/documentary"/>
    <n v="23"/>
    <x v="5"/>
    <s v="documentary"/>
    <d v="2013-11-02T10:57:14"/>
    <x v="491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x v="492"/>
    <b v="1"/>
    <n v="286"/>
    <b v="1"/>
    <s v="theater/plays"/>
    <n v="1047"/>
    <x v="6"/>
    <s v="plays"/>
    <d v="2016-03-15T21:00:00"/>
    <x v="492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x v="493"/>
    <b v="0"/>
    <n v="48"/>
    <b v="1"/>
    <s v="theater/plays"/>
    <n v="45"/>
    <x v="6"/>
    <s v="plays"/>
    <d v="2015-11-01T23:00:00"/>
    <x v="493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x v="494"/>
    <b v="0"/>
    <n v="107"/>
    <b v="1"/>
    <s v="theater/spaces"/>
    <n v="785"/>
    <x v="6"/>
    <s v="spaces"/>
    <d v="2015-06-21T20:04:09"/>
    <x v="494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x v="495"/>
    <b v="0"/>
    <n v="175"/>
    <b v="1"/>
    <s v="theater/plays"/>
    <n v="1045"/>
    <x v="6"/>
    <s v="plays"/>
    <d v="2016-12-22T14:59:12"/>
    <x v="495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x v="496"/>
    <b v="1"/>
    <n v="424"/>
    <b v="1"/>
    <s v="technology/hardware"/>
    <n v="313"/>
    <x v="0"/>
    <s v="hardware"/>
    <d v="2014-10-01T00:00:00"/>
    <x v="496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x v="497"/>
    <b v="1"/>
    <n v="206"/>
    <b v="1"/>
    <s v="photography/photobooks"/>
    <n v="160"/>
    <x v="2"/>
    <s v="photobooks"/>
    <d v="2015-11-18T15:00:04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x v="498"/>
    <b v="0"/>
    <n v="184"/>
    <b v="1"/>
    <s v="music/rock"/>
    <n v="65"/>
    <x v="7"/>
    <s v="rock"/>
    <d v="2012-04-07T04:59:00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x v="499"/>
    <b v="1"/>
    <n v="200"/>
    <b v="1"/>
    <s v="music/indie rock"/>
    <n v="390"/>
    <x v="7"/>
    <s v="indie rock"/>
    <d v="2009-12-09T18:24:00"/>
    <x v="499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x v="500"/>
    <b v="0"/>
    <n v="115"/>
    <b v="1"/>
    <s v="theater/musical"/>
    <n v="2600"/>
    <x v="6"/>
    <s v="musical"/>
    <d v="2016-03-26T16:39:00"/>
    <x v="500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x v="501"/>
    <b v="0"/>
    <n v="65"/>
    <b v="1"/>
    <s v="film &amp; video/documentary"/>
    <n v="31"/>
    <x v="5"/>
    <s v="documentary"/>
    <d v="2014-02-28T14:33:19"/>
    <x v="50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x v="502"/>
    <b v="0"/>
    <n v="133"/>
    <b v="1"/>
    <s v="music/rock"/>
    <n v="195"/>
    <x v="7"/>
    <s v="rock"/>
    <d v="2012-10-12T20:37:41"/>
    <x v="502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x v="503"/>
    <b v="0"/>
    <n v="140"/>
    <b v="1"/>
    <s v="photography/photobooks"/>
    <n v="130"/>
    <x v="2"/>
    <s v="photobooks"/>
    <d v="2015-08-25T15:05:12"/>
    <x v="503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x v="504"/>
    <b v="0"/>
    <n v="78"/>
    <b v="1"/>
    <s v="theater/plays"/>
    <n v="1295"/>
    <x v="6"/>
    <s v="plays"/>
    <d v="2015-10-08T00:32:52"/>
    <x v="504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x v="505"/>
    <b v="0"/>
    <n v="75"/>
    <b v="1"/>
    <s v="photography/photobooks"/>
    <n v="129"/>
    <x v="2"/>
    <s v="photobooks"/>
    <d v="2016-03-24T16:01:04"/>
    <x v="505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x v="506"/>
    <b v="0"/>
    <n v="89"/>
    <b v="1"/>
    <s v="photography/photobooks"/>
    <n v="129"/>
    <x v="2"/>
    <s v="photobooks"/>
    <d v="2015-11-01T03:00:00"/>
    <x v="50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x v="507"/>
    <b v="1"/>
    <n v="181"/>
    <b v="1"/>
    <s v="theater/plays"/>
    <n v="1032"/>
    <x v="6"/>
    <s v="plays"/>
    <d v="2016-07-01T08:20:51"/>
    <x v="507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x v="508"/>
    <b v="1"/>
    <n v="145"/>
    <b v="1"/>
    <s v="theater/plays"/>
    <n v="1030"/>
    <x v="6"/>
    <s v="plays"/>
    <d v="2015-11-06T13:00:09"/>
    <x v="508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x v="509"/>
    <b v="1"/>
    <n v="251"/>
    <b v="1"/>
    <s v="film &amp; video/documentary"/>
    <n v="26"/>
    <x v="5"/>
    <s v="documentary"/>
    <d v="2013-03-19T16:42:15"/>
    <x v="509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x v="510"/>
    <b v="0"/>
    <n v="29"/>
    <b v="0"/>
    <s v="technology/wearables"/>
    <n v="62"/>
    <x v="0"/>
    <s v="wearables"/>
    <d v="2014-09-18T02:00:00"/>
    <x v="51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x v="511"/>
    <b v="0"/>
    <n v="120"/>
    <b v="1"/>
    <s v="theater/plays"/>
    <n v="153"/>
    <x v="6"/>
    <s v="plays"/>
    <d v="2015-11-14T17:49:31"/>
    <x v="511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x v="512"/>
    <b v="0"/>
    <n v="112"/>
    <b v="1"/>
    <s v="theater/plays"/>
    <n v="1022"/>
    <x v="6"/>
    <s v="plays"/>
    <d v="2017-02-24T13:48:00"/>
    <x v="512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x v="513"/>
    <b v="0"/>
    <n v="174"/>
    <b v="1"/>
    <s v="music/rock"/>
    <n v="255"/>
    <x v="7"/>
    <s v="rock"/>
    <d v="2013-05-24T00:30:37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x v="514"/>
    <b v="1"/>
    <n v="288"/>
    <b v="1"/>
    <s v="theater/plays"/>
    <n v="1021"/>
    <x v="6"/>
    <s v="plays"/>
    <d v="2015-07-17T18:11:00"/>
    <x v="514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x v="515"/>
    <b v="0"/>
    <n v="69"/>
    <b v="1"/>
    <s v="film &amp; video/television"/>
    <n v="5"/>
    <x v="5"/>
    <s v="television"/>
    <d v="2015-04-25T19:59:22"/>
    <x v="515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x v="516"/>
    <b v="1"/>
    <n v="139"/>
    <b v="0"/>
    <s v="photography/photobooks"/>
    <n v="243"/>
    <x v="2"/>
    <s v="photobooks"/>
    <d v="2015-08-10T06:59:00"/>
    <x v="516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x v="517"/>
    <b v="1"/>
    <n v="223"/>
    <b v="1"/>
    <s v="film &amp; video/documentary"/>
    <n v="19"/>
    <x v="5"/>
    <s v="documentary"/>
    <d v="2010-12-18T09:43:25"/>
    <x v="517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x v="518"/>
    <b v="0"/>
    <n v="122"/>
    <b v="1"/>
    <s v="theater/plays"/>
    <n v="1018"/>
    <x v="6"/>
    <s v="plays"/>
    <d v="2016-08-15T20:09:42"/>
    <x v="518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x v="519"/>
    <b v="0"/>
    <n v="102"/>
    <b v="1"/>
    <s v="food/small batch"/>
    <n v="435"/>
    <x v="4"/>
    <s v="small batch"/>
    <d v="2014-10-28T03:11:00"/>
    <x v="519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x v="520"/>
    <b v="0"/>
    <n v="226"/>
    <b v="1"/>
    <s v="music/rock"/>
    <n v="254"/>
    <x v="7"/>
    <s v="rock"/>
    <d v="2014-02-24T16:25:07"/>
    <x v="520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x v="521"/>
    <b v="1"/>
    <n v="340"/>
    <b v="1"/>
    <s v="publishing/radio &amp; podcasts"/>
    <n v="152"/>
    <x v="1"/>
    <s v="radio &amp; podcasts"/>
    <d v="2014-10-21T00:00:00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x v="522"/>
    <b v="1"/>
    <n v="123"/>
    <b v="1"/>
    <s v="food/small batch"/>
    <n v="379"/>
    <x v="4"/>
    <s v="small batch"/>
    <d v="2014-06-29T21:31:24"/>
    <x v="522"/>
  </r>
  <r>
    <n v="3220"/>
    <s v="Burners"/>
    <s v="A sci-fi thriller for the stage opening March 10 in Los Angeles."/>
    <n v="1650"/>
    <n v="15126"/>
    <x v="0"/>
    <s v="US"/>
    <s v="USD"/>
    <n v="1489352400"/>
    <x v="523"/>
    <b v="1"/>
    <n v="59"/>
    <b v="1"/>
    <s v="theater/plays"/>
    <n v="917"/>
    <x v="6"/>
    <s v="plays"/>
    <d v="2017-03-12T21:00:00"/>
    <x v="523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x v="524"/>
    <b v="0"/>
    <n v="60"/>
    <b v="1"/>
    <s v="theater/plays"/>
    <n v="43"/>
    <x v="6"/>
    <s v="plays"/>
    <d v="2016-05-13T19:04:23"/>
    <x v="524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x v="525"/>
    <b v="0"/>
    <n v="154"/>
    <b v="1"/>
    <s v="music/rock"/>
    <n v="75"/>
    <x v="7"/>
    <s v="rock"/>
    <d v="2012-01-21T08:13:00"/>
    <x v="52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x v="526"/>
    <b v="0"/>
    <n v="58"/>
    <b v="1"/>
    <s v="theater/spaces"/>
    <n v="754"/>
    <x v="6"/>
    <s v="spaces"/>
    <d v="2014-09-10T04:52:00"/>
    <x v="526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x v="527"/>
    <b v="0"/>
    <n v="680"/>
    <b v="1"/>
    <s v="games/tabletop games"/>
    <n v="320"/>
    <x v="3"/>
    <s v="tabletop games"/>
    <d v="2016-02-01T14:48:43"/>
    <x v="527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x v="528"/>
    <b v="1"/>
    <n v="202"/>
    <b v="1"/>
    <s v="film &amp; video/documentary"/>
    <n v="17"/>
    <x v="5"/>
    <s v="documentary"/>
    <d v="2011-12-20T11:49:50"/>
    <x v="528"/>
  </r>
  <r>
    <n v="1"/>
    <s v="FannibalFest Fan Convention"/>
    <s v="A Hannibal TV Show Fan Convention and Art Collective"/>
    <n v="30000000"/>
    <n v="14653"/>
    <x v="0"/>
    <s v="US"/>
    <s v="USD"/>
    <n v="1488464683"/>
    <x v="529"/>
    <b v="0"/>
    <n v="79"/>
    <b v="1"/>
    <s v="film &amp; video/television"/>
    <n v="0"/>
    <x v="5"/>
    <s v="television"/>
    <d v="2017-03-02T14:24:43"/>
    <x v="529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x v="530"/>
    <b v="0"/>
    <n v="36"/>
    <b v="0"/>
    <s v="technology/wearables"/>
    <n v="58"/>
    <x v="0"/>
    <s v="wearables"/>
    <d v="2015-10-15T02:30:53"/>
    <x v="530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x v="531"/>
    <b v="0"/>
    <n v="205"/>
    <b v="1"/>
    <s v="music/rock"/>
    <n v="181"/>
    <x v="7"/>
    <s v="rock"/>
    <d v="2012-06-14T19:24:11"/>
    <x v="531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x v="532"/>
    <b v="1"/>
    <n v="72"/>
    <b v="1"/>
    <s v="theater/plays"/>
    <n v="723"/>
    <x v="6"/>
    <s v="plays"/>
    <d v="2014-06-15T18:05:25"/>
    <x v="532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x v="533"/>
    <b v="0"/>
    <n v="156"/>
    <b v="1"/>
    <s v="music/rock"/>
    <n v="58"/>
    <x v="7"/>
    <s v="rock"/>
    <d v="2013-02-01T01:08:59"/>
    <x v="533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x v="534"/>
    <b v="0"/>
    <n v="276"/>
    <b v="0"/>
    <s v="technology/wearables"/>
    <n v="143"/>
    <x v="0"/>
    <s v="wearables"/>
    <d v="2016-03-11T18:34:47"/>
    <x v="534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x v="535"/>
    <b v="0"/>
    <n v="534"/>
    <b v="0"/>
    <s v="games/video games"/>
    <n v="284"/>
    <x v="3"/>
    <s v="video games"/>
    <d v="2014-12-05T18:30:29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x v="536"/>
    <b v="0"/>
    <n v="146"/>
    <b v="1"/>
    <s v="technology/hardware"/>
    <n v="473"/>
    <x v="0"/>
    <s v="hardware"/>
    <d v="2013-05-28T00:00:00"/>
    <x v="536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x v="537"/>
    <b v="1"/>
    <n v="284"/>
    <b v="1"/>
    <s v="film &amp; video/documentary"/>
    <n v="24"/>
    <x v="5"/>
    <s v="documentary"/>
    <d v="2013-03-26T23:55:51"/>
    <x v="537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x v="538"/>
    <b v="0"/>
    <n v="119"/>
    <b v="1"/>
    <s v="film &amp; video/television"/>
    <n v="4"/>
    <x v="5"/>
    <s v="television"/>
    <d v="2015-08-10T22:17:17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x v="0"/>
    <s v="hardware"/>
    <d v="2014-09-24T01:41:37"/>
    <x v="539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x v="540"/>
    <b v="0"/>
    <n v="11"/>
    <b v="0"/>
    <s v="technology/wearables"/>
    <n v="78"/>
    <x v="0"/>
    <s v="wearables"/>
    <d v="2017-02-09T07:16:47"/>
    <x v="540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x v="541"/>
    <b v="1"/>
    <n v="182"/>
    <b v="1"/>
    <s v="music/rock"/>
    <n v="127"/>
    <x v="7"/>
    <s v="rock"/>
    <d v="2013-09-20T20:17:27"/>
    <x v="54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x v="542"/>
    <b v="1"/>
    <n v="189"/>
    <b v="1"/>
    <s v="music/rock"/>
    <n v="132"/>
    <x v="7"/>
    <s v="rock"/>
    <d v="2014-03-24T01:22:50"/>
    <x v="542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x v="543"/>
    <b v="1"/>
    <n v="473"/>
    <b v="1"/>
    <s v="technology/hardware"/>
    <n v="277"/>
    <x v="0"/>
    <s v="hardware"/>
    <d v="2013-07-13T21:35:25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x v="544"/>
    <b v="1"/>
    <n v="92"/>
    <b v="0"/>
    <s v="photography/photobooks"/>
    <n v="213"/>
    <x v="2"/>
    <s v="photobooks"/>
    <d v="2014-10-14T18:43:14"/>
    <x v="54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x v="545"/>
    <b v="0"/>
    <n v="133"/>
    <b v="1"/>
    <s v="film &amp; video/documentary"/>
    <n v="27"/>
    <x v="5"/>
    <s v="documentary"/>
    <d v="2015-11-14T07:01:00"/>
    <x v="545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x v="546"/>
    <b v="0"/>
    <n v="539"/>
    <b v="1"/>
    <s v="games/tabletop games"/>
    <n v="277"/>
    <x v="3"/>
    <s v="tabletop games"/>
    <d v="2013-09-03T04:00:00"/>
    <x v="546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x v="547"/>
    <b v="0"/>
    <n v="34"/>
    <b v="0"/>
    <s v="technology/web"/>
    <n v="39"/>
    <x v="0"/>
    <s v="web"/>
    <d v="2015-11-15T15:13:09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x v="548"/>
    <b v="0"/>
    <n v="132"/>
    <b v="1"/>
    <s v="music/classical music"/>
    <n v="418"/>
    <x v="7"/>
    <s v="classical music"/>
    <d v="2015-10-13T23:13:41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x v="1"/>
    <s v="nonfiction"/>
    <d v="2015-09-05T03:59:00"/>
    <x v="549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x v="550"/>
    <b v="0"/>
    <n v="944"/>
    <b v="1"/>
    <s v="games/tabletop games"/>
    <n v="305"/>
    <x v="3"/>
    <s v="tabletop games"/>
    <d v="2015-12-07T16:47:16"/>
    <x v="550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x v="551"/>
    <b v="0"/>
    <n v="96"/>
    <b v="1"/>
    <s v="games/tabletop games"/>
    <n v="295"/>
    <x v="3"/>
    <s v="tabletop games"/>
    <d v="2016-04-22T19:49:04"/>
    <x v="551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x v="552"/>
    <b v="0"/>
    <n v="170"/>
    <b v="1"/>
    <s v="photography/photobooks"/>
    <n v="108"/>
    <x v="2"/>
    <s v="photobooks"/>
    <d v="2015-12-20T09:00:00"/>
    <x v="552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x v="553"/>
    <b v="0"/>
    <n v="191"/>
    <b v="1"/>
    <s v="music/rock"/>
    <n v="225"/>
    <x v="7"/>
    <s v="rock"/>
    <d v="2014-01-06T12:55:40"/>
    <x v="553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x v="554"/>
    <b v="0"/>
    <n v="171"/>
    <b v="1"/>
    <s v="film &amp; video/documentary"/>
    <n v="27"/>
    <x v="5"/>
    <s v="documentary"/>
    <d v="2012-07-19T21:03:31"/>
    <x v="554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x v="555"/>
    <b v="0"/>
    <n v="57"/>
    <b v="1"/>
    <s v="photography/photobooks"/>
    <n v="112"/>
    <x v="2"/>
    <s v="photobooks"/>
    <d v="2015-12-04T05:00:00"/>
    <x v="555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x v="556"/>
    <b v="1"/>
    <n v="141"/>
    <b v="1"/>
    <s v="music/rock"/>
    <n v="111"/>
    <x v="7"/>
    <s v="rock"/>
    <d v="2011-01-01T04:59:00"/>
    <x v="556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x v="557"/>
    <b v="0"/>
    <n v="76"/>
    <b v="0"/>
    <s v="technology/wearables"/>
    <n v="83"/>
    <x v="0"/>
    <s v="wearables"/>
    <d v="2016-12-14T15:00:23"/>
    <x v="557"/>
  </r>
  <r>
    <n v="741"/>
    <s v="reVILNA: the vilna ghetto project"/>
    <s v="A revolutionary digital mapping project of the Vilna Ghetto"/>
    <n v="25000"/>
    <n v="13293.8"/>
    <x v="0"/>
    <s v="US"/>
    <s v="USD"/>
    <n v="1370964806"/>
    <x v="558"/>
    <b v="0"/>
    <n v="94"/>
    <b v="1"/>
    <s v="publishing/nonfiction"/>
    <n v="53"/>
    <x v="1"/>
    <s v="nonfiction"/>
    <d v="2013-06-11T15:33:26"/>
    <x v="558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x v="559"/>
    <b v="1"/>
    <n v="179"/>
    <b v="1"/>
    <s v="food/small batch"/>
    <n v="332"/>
    <x v="4"/>
    <s v="small batch"/>
    <d v="2014-06-26T15:22:23"/>
    <x v="559"/>
  </r>
  <r>
    <n v="2199"/>
    <s v="Decadolo. Flip it!"/>
    <s v="A new strategic board game designed to flip out your opponent."/>
    <n v="5000"/>
    <n v="13228"/>
    <x v="0"/>
    <s v="IE"/>
    <s v="EUR"/>
    <n v="1444903198"/>
    <x v="560"/>
    <b v="1"/>
    <n v="251"/>
    <b v="1"/>
    <s v="games/tabletop games"/>
    <n v="265"/>
    <x v="3"/>
    <s v="tabletop games"/>
    <d v="2015-10-15T09:59:58"/>
    <x v="56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x v="561"/>
    <b v="0"/>
    <n v="111"/>
    <b v="1"/>
    <s v="photography/photobooks"/>
    <n v="104"/>
    <x v="2"/>
    <s v="photobooks"/>
    <d v="2015-06-08T04:00:00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x v="562"/>
    <b v="1"/>
    <n v="186"/>
    <b v="1"/>
    <s v="theater/plays"/>
    <n v="878"/>
    <x v="6"/>
    <s v="plays"/>
    <d v="2015-03-26T01:03:29"/>
    <x v="562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x v="563"/>
    <b v="0"/>
    <n v="156"/>
    <b v="1"/>
    <s v="theater/spaces"/>
    <n v="656"/>
    <x v="6"/>
    <s v="spaces"/>
    <d v="2016-02-02T17:26:38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x v="0"/>
    <s v="hardware"/>
    <d v="2012-01-12T01:00:00"/>
    <x v="564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x v="565"/>
    <b v="0"/>
    <n v="62"/>
    <b v="1"/>
    <s v="photography/photobooks"/>
    <n v="109"/>
    <x v="2"/>
    <s v="photobooks"/>
    <d v="2015-06-13T12:09:11"/>
    <x v="565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x v="566"/>
    <b v="0"/>
    <n v="159"/>
    <b v="1"/>
    <s v="film &amp; video/documentary"/>
    <n v="26"/>
    <x v="5"/>
    <s v="documentary"/>
    <d v="2015-03-15T13:32:02"/>
    <x v="566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x v="567"/>
    <b v="1"/>
    <n v="165"/>
    <b v="1"/>
    <s v="film &amp; video/documentary"/>
    <n v="17"/>
    <x v="5"/>
    <s v="documentary"/>
    <d v="2014-06-25T10:51:39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x v="568"/>
    <b v="0"/>
    <n v="229"/>
    <b v="1"/>
    <s v="film &amp; video/documentary"/>
    <n v="26"/>
    <x v="5"/>
    <s v="documentary"/>
    <d v="2010-09-01T03:44:00"/>
    <x v="568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x v="569"/>
    <b v="0"/>
    <n v="35"/>
    <b v="0"/>
    <s v="technology/wearables"/>
    <n v="129"/>
    <x v="0"/>
    <s v="wearables"/>
    <d v="2015-10-15T21:11:08"/>
    <x v="569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x v="570"/>
    <b v="0"/>
    <n v="47"/>
    <b v="1"/>
    <s v="film &amp; video/shorts"/>
    <n v="6"/>
    <x v="5"/>
    <s v="shorts"/>
    <d v="2013-12-10T02:00:56"/>
    <x v="570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x v="571"/>
    <b v="0"/>
    <n v="121"/>
    <b v="0"/>
    <s v="technology/web"/>
    <n v="43"/>
    <x v="0"/>
    <s v="web"/>
    <d v="2015-10-01T04:59:00"/>
    <x v="571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x v="572"/>
    <b v="1"/>
    <n v="176"/>
    <b v="1"/>
    <s v="theater/plays"/>
    <n v="854"/>
    <x v="6"/>
    <s v="plays"/>
    <d v="2015-06-11T03:59:00"/>
    <x v="572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x v="573"/>
    <b v="0"/>
    <n v="26"/>
    <b v="1"/>
    <s v="publishing/nonfiction"/>
    <n v="51"/>
    <x v="1"/>
    <s v="nonfiction"/>
    <d v="2015-02-14T14:09:51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x v="574"/>
    <b v="0"/>
    <n v="141"/>
    <b v="1"/>
    <s v="theater/plays"/>
    <n v="512"/>
    <x v="6"/>
    <s v="plays"/>
    <d v="2015-07-16T00:00:00"/>
    <x v="574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x v="575"/>
    <b v="0"/>
    <n v="96"/>
    <b v="0"/>
    <s v="technology/wearables"/>
    <n v="51"/>
    <x v="0"/>
    <s v="wearables"/>
    <d v="2016-06-28T09:41:35"/>
    <x v="575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x v="576"/>
    <b v="0"/>
    <n v="118"/>
    <b v="1"/>
    <s v="theater/spaces"/>
    <n v="639"/>
    <x v="6"/>
    <s v="spaces"/>
    <d v="2014-10-06T16:11:45"/>
    <x v="576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x v="577"/>
    <b v="1"/>
    <n v="183"/>
    <b v="1"/>
    <s v="theater/plays"/>
    <n v="849"/>
    <x v="6"/>
    <s v="plays"/>
    <d v="2014-09-19T18:08:12"/>
    <x v="577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x v="578"/>
    <b v="1"/>
    <n v="202"/>
    <b v="1"/>
    <s v="film &amp; video/documentary"/>
    <n v="21"/>
    <x v="5"/>
    <s v="documentary"/>
    <d v="2011-03-10T16:40:10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x v="579"/>
    <b v="0"/>
    <n v="185"/>
    <b v="1"/>
    <s v="technology/hardware"/>
    <n v="421"/>
    <x v="0"/>
    <s v="hardware"/>
    <d v="2017-01-29T20:34:13"/>
    <x v="579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x v="580"/>
    <b v="1"/>
    <n v="134"/>
    <b v="1"/>
    <s v="theater/plays"/>
    <n v="838"/>
    <x v="6"/>
    <s v="plays"/>
    <d v="2014-12-22T04:00:00"/>
    <x v="580"/>
  </r>
  <r>
    <n v="825"/>
    <s v="KILL FREEMAN"/>
    <s v="Kickstarting Kill Freeman independently. Help fund the New Record, Video and Live Shows."/>
    <n v="21000"/>
    <n v="12554"/>
    <x v="0"/>
    <s v="US"/>
    <s v="USD"/>
    <n v="1351495284"/>
    <x v="581"/>
    <b v="0"/>
    <n v="99"/>
    <b v="1"/>
    <s v="music/rock"/>
    <n v="60"/>
    <x v="7"/>
    <s v="rock"/>
    <d v="2012-10-29T07:21:24"/>
    <x v="581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x v="582"/>
    <b v="0"/>
    <n v="197"/>
    <b v="0"/>
    <s v="theater/plays"/>
    <n v="5008"/>
    <x v="6"/>
    <s v="plays"/>
    <d v="2015-02-01T02:54:00"/>
    <x v="582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x v="583"/>
    <b v="0"/>
    <n v="122"/>
    <b v="0"/>
    <s v="technology/wearables"/>
    <n v="124"/>
    <x v="0"/>
    <s v="wearables"/>
    <d v="2016-03-03T17:01:54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x v="584"/>
    <b v="0"/>
    <n v="240"/>
    <b v="1"/>
    <s v="music/rock"/>
    <n v="124"/>
    <x v="7"/>
    <s v="rock"/>
    <d v="2013-05-26T23:54:34"/>
    <x v="584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x v="585"/>
    <b v="0"/>
    <n v="131"/>
    <b v="1"/>
    <s v="photography/photobooks"/>
    <n v="177"/>
    <x v="2"/>
    <s v="photobooks"/>
    <d v="2017-03-01T19:00:00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x v="586"/>
    <b v="0"/>
    <n v="134"/>
    <b v="1"/>
    <s v="music/rock"/>
    <n v="207"/>
    <x v="7"/>
    <s v="rock"/>
    <d v="2011-02-20T23:52:34"/>
    <x v="586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x v="587"/>
    <b v="0"/>
    <n v="140"/>
    <b v="1"/>
    <s v="technology/hardware"/>
    <n v="247"/>
    <x v="0"/>
    <s v="hardware"/>
    <d v="2016-01-22T16:59:34"/>
    <x v="587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x v="588"/>
    <b v="0"/>
    <n v="199"/>
    <b v="1"/>
    <s v="theater/plays"/>
    <n v="1453"/>
    <x v="6"/>
    <s v="plays"/>
    <d v="2014-07-03T03:59:00"/>
    <x v="588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x v="589"/>
    <b v="0"/>
    <n v="173"/>
    <b v="1"/>
    <s v="theater/plays"/>
    <n v="35"/>
    <x v="6"/>
    <s v="plays"/>
    <d v="2016-05-13T00:10:08"/>
    <x v="589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x v="590"/>
    <b v="0"/>
    <n v="182"/>
    <b v="1"/>
    <s v="theater/spaces"/>
    <n v="616"/>
    <x v="6"/>
    <s v="spaces"/>
    <d v="2012-10-06T23:51:15"/>
    <x v="590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x v="591"/>
    <b v="1"/>
    <n v="115"/>
    <b v="1"/>
    <s v="theater/plays"/>
    <n v="721"/>
    <x v="6"/>
    <s v="plays"/>
    <d v="2016-01-05T23:55:00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x v="592"/>
    <b v="1"/>
    <n v="184"/>
    <b v="1"/>
    <s v="theater/plays"/>
    <n v="721"/>
    <x v="6"/>
    <s v="plays"/>
    <d v="2014-12-31T00:00:00"/>
    <x v="592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x v="593"/>
    <b v="0"/>
    <n v="118"/>
    <b v="1"/>
    <s v="photography/photobooks"/>
    <n v="177"/>
    <x v="2"/>
    <s v="photobooks"/>
    <d v="2016-10-23T20:50:40"/>
    <x v="593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x v="594"/>
    <b v="0"/>
    <n v="17"/>
    <b v="1"/>
    <s v="theater/plays"/>
    <n v="1218"/>
    <x v="6"/>
    <s v="plays"/>
    <d v="2016-09-21T03:00:00"/>
    <x v="594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x v="595"/>
    <b v="0"/>
    <n v="87"/>
    <b v="1"/>
    <s v="film &amp; video/documentary"/>
    <n v="24"/>
    <x v="5"/>
    <s v="documentary"/>
    <d v="2015-07-23T03:11:00"/>
    <x v="595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x v="596"/>
    <b v="0"/>
    <n v="111"/>
    <b v="1"/>
    <s v="theater/spaces"/>
    <n v="608"/>
    <x v="6"/>
    <s v="spaces"/>
    <d v="2016-10-31T04:00:00"/>
    <x v="596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x v="597"/>
    <b v="0"/>
    <n v="217"/>
    <b v="1"/>
    <s v="technology/hardware"/>
    <n v="242"/>
    <x v="0"/>
    <s v="hardware"/>
    <d v="2013-05-23T04:07:24"/>
    <x v="597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x v="598"/>
    <b v="1"/>
    <n v="385"/>
    <b v="1"/>
    <s v="technology/space exploration"/>
    <n v="404"/>
    <x v="0"/>
    <s v="space exploration"/>
    <d v="2014-04-29T17:06:22"/>
    <x v="598"/>
  </r>
  <r>
    <n v="3248"/>
    <s v="Honest Accomplice Theatre 2015-16 Season"/>
    <s v="Honest Accomplice Theatre produces theatre for social change."/>
    <n v="1500"/>
    <n v="12095"/>
    <x v="0"/>
    <s v="US"/>
    <s v="USD"/>
    <n v="1428178757"/>
    <x v="599"/>
    <b v="1"/>
    <n v="200"/>
    <b v="1"/>
    <s v="theater/plays"/>
    <n v="806"/>
    <x v="6"/>
    <s v="plays"/>
    <d v="2015-04-04T20:19:17"/>
    <x v="599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x v="600"/>
    <b v="0"/>
    <n v="71"/>
    <b v="1"/>
    <s v="film &amp; video/television"/>
    <n v="2"/>
    <x v="5"/>
    <s v="television"/>
    <d v="2015-12-16T23:08:04"/>
    <x v="60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x v="601"/>
    <b v="0"/>
    <n v="190"/>
    <b v="1"/>
    <s v="music/metal"/>
    <n v="60"/>
    <x v="7"/>
    <s v="metal"/>
    <d v="2016-09-24T05:26:27"/>
    <x v="601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x v="602"/>
    <b v="0"/>
    <n v="70"/>
    <b v="1"/>
    <s v="film &amp; video/television"/>
    <n v="1"/>
    <x v="5"/>
    <s v="television"/>
    <d v="2014-06-16T05:30:00"/>
    <x v="602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x v="603"/>
    <b v="1"/>
    <n v="167"/>
    <b v="1"/>
    <s v="film &amp; video/documentary"/>
    <n v="24"/>
    <x v="5"/>
    <s v="documentary"/>
    <d v="2017-02-24T11:58:28"/>
    <x v="603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x v="604"/>
    <b v="1"/>
    <n v="215"/>
    <b v="1"/>
    <s v="photography/photobooks"/>
    <n v="125"/>
    <x v="2"/>
    <s v="photobooks"/>
    <d v="2014-07-16T15:17:46"/>
    <x v="604"/>
  </r>
  <r>
    <n v="49"/>
    <s v="Driving Jersey - Season Five"/>
    <s v="Driving Jersey is real people telling real stories."/>
    <n v="390000"/>
    <n v="12000"/>
    <x v="0"/>
    <s v="US"/>
    <s v="USD"/>
    <n v="1445660045"/>
    <x v="605"/>
    <b v="0"/>
    <n v="87"/>
    <b v="1"/>
    <s v="film &amp; video/television"/>
    <n v="3"/>
    <x v="5"/>
    <s v="television"/>
    <d v="2015-10-24T04:14:05"/>
    <x v="605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x v="606"/>
    <b v="0"/>
    <n v="86"/>
    <b v="1"/>
    <s v="film &amp; video/documentary"/>
    <n v="24"/>
    <x v="5"/>
    <s v="documentary"/>
    <d v="2014-08-08T00:00:00"/>
    <x v="60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x v="607"/>
    <b v="0"/>
    <n v="12"/>
    <b v="1"/>
    <s v="theater/plays"/>
    <n v="32"/>
    <x v="6"/>
    <s v="plays"/>
    <d v="2014-09-13T09:37:2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x v="608"/>
    <b v="1"/>
    <n v="187"/>
    <b v="1"/>
    <s v="theater/spaces"/>
    <n v="400"/>
    <x v="6"/>
    <s v="spaces"/>
    <d v="2015-10-08T07:59:53"/>
    <x v="608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x v="609"/>
    <b v="0"/>
    <n v="207"/>
    <b v="1"/>
    <s v="games/tabletop games"/>
    <n v="279"/>
    <x v="3"/>
    <s v="tabletop games"/>
    <d v="2012-02-27T16:17:03"/>
    <x v="609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x v="5"/>
    <s v="drama"/>
    <d v="2014-12-28T15:22:29"/>
    <x v="610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x v="611"/>
    <b v="1"/>
    <n v="152"/>
    <b v="0"/>
    <s v="photography/photobooks"/>
    <n v="183"/>
    <x v="2"/>
    <s v="photobooks"/>
    <d v="2016-07-02T14:25:10"/>
    <x v="611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x v="612"/>
    <b v="0"/>
    <n v="95"/>
    <b v="1"/>
    <s v="theater/plays"/>
    <n v="1188"/>
    <x v="6"/>
    <s v="plays"/>
    <d v="2015-01-02T05:56:28"/>
    <x v="612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x v="613"/>
    <b v="0"/>
    <n v="15"/>
    <b v="0"/>
    <s v="technology/wearables"/>
    <n v="45"/>
    <x v="0"/>
    <s v="wearables"/>
    <d v="2015-01-14T04:00:00"/>
    <x v="613"/>
  </r>
  <r>
    <n v="1834"/>
    <s v="TDJ - All Part of the Plan EP/Tour"/>
    <s v="Help us fund our first tour and promote our new EP!"/>
    <n v="6000"/>
    <n v="11805"/>
    <x v="0"/>
    <s v="US"/>
    <s v="USD"/>
    <n v="1422140895"/>
    <x v="614"/>
    <b v="0"/>
    <n v="90"/>
    <b v="1"/>
    <s v="music/rock"/>
    <n v="197"/>
    <x v="7"/>
    <s v="rock"/>
    <d v="2015-01-24T23:08:15"/>
    <x v="614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x v="615"/>
    <b v="0"/>
    <n v="274"/>
    <b v="1"/>
    <s v="technology/wearables"/>
    <n v="41"/>
    <x v="0"/>
    <s v="wearables"/>
    <d v="2015-03-12T21:58:32"/>
    <x v="615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x v="616"/>
    <b v="0"/>
    <n v="125"/>
    <b v="1"/>
    <s v="theater/plays"/>
    <n v="783"/>
    <x v="6"/>
    <s v="plays"/>
    <d v="2014-08-08T13:54:00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x v="0"/>
    <s v="hardware"/>
    <d v="2015-02-05T19:44:01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x v="618"/>
    <b v="0"/>
    <n v="144"/>
    <b v="1"/>
    <s v="games/tabletop games"/>
    <n v="235"/>
    <x v="3"/>
    <s v="tabletop games"/>
    <d v="2015-08-16T06:40:36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x v="619"/>
    <b v="1"/>
    <n v="255"/>
    <b v="1"/>
    <s v="music/electronic music"/>
    <n v="78"/>
    <x v="7"/>
    <s v="electronic music"/>
    <d v="2017-03-06T20:00:00"/>
    <x v="619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x v="620"/>
    <b v="0"/>
    <n v="40"/>
    <b v="0"/>
    <s v="technology/wearables"/>
    <n v="71"/>
    <x v="0"/>
    <s v="wearables"/>
    <d v="2014-11-13T08:02:00"/>
    <x v="620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x v="621"/>
    <b v="1"/>
    <n v="286"/>
    <b v="1"/>
    <s v="film &amp; video/documentary"/>
    <n v="23"/>
    <x v="5"/>
    <s v="documentary"/>
    <d v="2014-10-08T04:01:08"/>
    <x v="621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x v="622"/>
    <b v="0"/>
    <n v="104"/>
    <b v="1"/>
    <s v="music/rock"/>
    <n v="146"/>
    <x v="7"/>
    <s v="rock"/>
    <d v="2012-09-11T16:47:33"/>
    <x v="622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x v="623"/>
    <b v="0"/>
    <n v="182"/>
    <b v="1"/>
    <s v="film &amp; video/television"/>
    <n v="0"/>
    <x v="5"/>
    <s v="television"/>
    <d v="2015-07-23T03:00:00"/>
    <x v="623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x v="624"/>
    <b v="0"/>
    <n v="52"/>
    <b v="1"/>
    <s v="film &amp; video/television"/>
    <n v="3"/>
    <x v="5"/>
    <s v="television"/>
    <d v="2014-07-17T16:50:46"/>
    <x v="624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x v="625"/>
    <b v="1"/>
    <n v="96"/>
    <b v="0"/>
    <s v="photography/photobooks"/>
    <n v="193"/>
    <x v="2"/>
    <s v="photobooks"/>
    <d v="2017-02-11T16:20:30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x v="626"/>
    <b v="1"/>
    <n v="137"/>
    <b v="1"/>
    <s v="technology/hardware"/>
    <n v="231"/>
    <x v="0"/>
    <s v="hardware"/>
    <d v="2010-08-24T04:00:00"/>
    <x v="626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x v="627"/>
    <b v="1"/>
    <n v="283"/>
    <b v="1"/>
    <s v="food/small batch"/>
    <n v="289"/>
    <x v="4"/>
    <s v="small batch"/>
    <d v="2014-08-18T00:08:10"/>
    <x v="627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x v="628"/>
    <b v="0"/>
    <n v="186"/>
    <b v="1"/>
    <s v="food/small batch"/>
    <n v="330"/>
    <x v="4"/>
    <s v="small batch"/>
    <d v="2017-03-05T21:48:10"/>
    <x v="628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x v="629"/>
    <b v="0"/>
    <n v="104"/>
    <b v="1"/>
    <s v="theater/plays"/>
    <n v="1537"/>
    <x v="6"/>
    <s v="plays"/>
    <d v="2015-05-31T06:59:00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x v="630"/>
    <b v="0"/>
    <n v="84"/>
    <b v="1"/>
    <s v="technology/space exploration"/>
    <n v="383"/>
    <x v="0"/>
    <s v="space exploration"/>
    <d v="2015-03-09T21:49:21"/>
    <x v="630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x v="631"/>
    <b v="1"/>
    <n v="169"/>
    <b v="1"/>
    <s v="music/rock"/>
    <n v="104"/>
    <x v="7"/>
    <s v="rock"/>
    <d v="2012-03-25T19:34:02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x v="632"/>
    <b v="0"/>
    <n v="19"/>
    <b v="0"/>
    <s v="technology/wearables"/>
    <n v="115"/>
    <x v="0"/>
    <s v="wearables"/>
    <d v="2016-07-21T14:00:00"/>
    <x v="632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x v="633"/>
    <b v="0"/>
    <n v="62"/>
    <b v="1"/>
    <s v="theater/plays"/>
    <n v="881"/>
    <x v="6"/>
    <s v="plays"/>
    <d v="2016-06-03T13:31:22"/>
    <x v="633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x v="634"/>
    <b v="0"/>
    <n v="9"/>
    <b v="0"/>
    <s v="theater/spaces"/>
    <n v="572"/>
    <x v="6"/>
    <s v="spaces"/>
    <d v="2015-05-01T18:39:05"/>
    <x v="634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x v="635"/>
    <b v="0"/>
    <n v="480"/>
    <b v="1"/>
    <s v="games/tabletop games"/>
    <n v="254"/>
    <x v="3"/>
    <s v="tabletop games"/>
    <d v="2014-08-16T08:17:57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x v="7"/>
    <s v="rock"/>
    <d v="2016-10-27T21:19:00"/>
    <x v="636"/>
  </r>
  <r>
    <n v="2103"/>
    <s v="Matthew Moon's New Album"/>
    <s v="Indie rocker, Matthew Moon, has something to share with you..."/>
    <n v="5000"/>
    <n v="11364"/>
    <x v="0"/>
    <s v="US"/>
    <s v="USD"/>
    <n v="1352488027"/>
    <x v="637"/>
    <b v="0"/>
    <n v="115"/>
    <b v="1"/>
    <s v="music/indie rock"/>
    <n v="227"/>
    <x v="7"/>
    <s v="indie rock"/>
    <d v="2012-11-09T19:07:07"/>
    <x v="637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x v="638"/>
    <b v="0"/>
    <n v="128"/>
    <b v="1"/>
    <s v="theater/plays"/>
    <n v="541"/>
    <x v="6"/>
    <s v="plays"/>
    <d v="2015-09-16T17:43:32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x v="639"/>
    <b v="0"/>
    <n v="184"/>
    <b v="1"/>
    <s v="music/rock"/>
    <n v="114"/>
    <x v="7"/>
    <s v="rock"/>
    <d v="2014-10-07T00:06:13"/>
    <x v="639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x v="640"/>
    <b v="0"/>
    <n v="108"/>
    <b v="1"/>
    <s v="publishing/nonfiction"/>
    <n v="45"/>
    <x v="1"/>
    <s v="nonfiction"/>
    <d v="2013-11-21T04:59:0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x v="641"/>
    <b v="1"/>
    <n v="226"/>
    <b v="1"/>
    <s v="theater/plays"/>
    <n v="648"/>
    <x v="6"/>
    <s v="plays"/>
    <d v="2014-06-20T23:00:00"/>
    <x v="641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x v="642"/>
    <b v="0"/>
    <n v="271"/>
    <b v="1"/>
    <s v="games/tabletop games"/>
    <n v="252"/>
    <x v="3"/>
    <s v="tabletop games"/>
    <d v="2016-05-07T22:50:51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x v="643"/>
    <b v="1"/>
    <n v="235"/>
    <b v="1"/>
    <s v="film &amp; video/documentary"/>
    <n v="14"/>
    <x v="5"/>
    <s v="documentary"/>
    <d v="2010-08-22T17:40:00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x v="644"/>
    <b v="1"/>
    <n v="70"/>
    <b v="1"/>
    <s v="technology/hardware"/>
    <n v="225"/>
    <x v="0"/>
    <s v="hardware"/>
    <d v="2014-04-20T02:36:01"/>
    <x v="64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x v="645"/>
    <b v="0"/>
    <n v="62"/>
    <b v="1"/>
    <s v="film &amp; video/documentary"/>
    <n v="22"/>
    <x v="5"/>
    <s v="documentary"/>
    <d v="2014-05-17T03:30:00"/>
    <x v="64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x v="646"/>
    <b v="0"/>
    <n v="27"/>
    <b v="0"/>
    <s v="theater/spaces"/>
    <n v="561"/>
    <x v="6"/>
    <s v="spaces"/>
    <d v="2015-03-22T16:07:15"/>
    <x v="646"/>
  </r>
  <r>
    <n v="1222"/>
    <s v="Project Pilgrim"/>
    <s v="Project Pilgrim is my effort to work towards normalizing mental health."/>
    <n v="12000"/>
    <n v="11215"/>
    <x v="0"/>
    <s v="CA"/>
    <s v="CAD"/>
    <n v="1459483200"/>
    <x v="647"/>
    <b v="0"/>
    <n v="138"/>
    <b v="1"/>
    <s v="photography/photobooks"/>
    <n v="93"/>
    <x v="2"/>
    <s v="photobooks"/>
    <d v="2016-04-01T04:00:00"/>
    <x v="647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x v="648"/>
    <b v="0"/>
    <n v="141"/>
    <b v="1"/>
    <s v="music/electronic music"/>
    <n v="75"/>
    <x v="7"/>
    <s v="electronic music"/>
    <d v="2015-04-04T21:59:00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x v="7"/>
    <s v="rock"/>
    <d v="2015-06-05T11:47:56"/>
    <x v="649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x v="650"/>
    <b v="1"/>
    <n v="193"/>
    <b v="1"/>
    <s v="theater/plays"/>
    <n v="741"/>
    <x v="6"/>
    <s v="plays"/>
    <d v="2015-09-12T03:59:00"/>
    <x v="650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x v="651"/>
    <b v="0"/>
    <n v="178"/>
    <b v="1"/>
    <s v="film &amp; video/shorts"/>
    <n v="4"/>
    <x v="5"/>
    <s v="shorts"/>
    <d v="2011-10-02T06:59:00"/>
    <x v="651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x v="652"/>
    <b v="0"/>
    <n v="86"/>
    <b v="1"/>
    <s v="film &amp; video/television"/>
    <n v="3"/>
    <x v="5"/>
    <s v="television"/>
    <d v="2016-05-27T23:15:16"/>
    <x v="652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x v="653"/>
    <b v="0"/>
    <n v="96"/>
    <b v="1"/>
    <s v="music/indie rock"/>
    <n v="221"/>
    <x v="7"/>
    <s v="indie rock"/>
    <d v="2013-03-10T22:38:28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x v="654"/>
    <b v="0"/>
    <n v="73"/>
    <b v="1"/>
    <s v="theater/plays"/>
    <n v="442"/>
    <x v="6"/>
    <s v="plays"/>
    <d v="2015-07-21T10:03:25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x v="655"/>
    <b v="0"/>
    <n v="197"/>
    <b v="1"/>
    <s v="theater/plays"/>
    <n v="1105"/>
    <x v="6"/>
    <s v="plays"/>
    <d v="2015-03-05T04:00:00"/>
    <x v="655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x v="656"/>
    <b v="1"/>
    <n v="66"/>
    <b v="0"/>
    <s v="technology/makerspaces"/>
    <n v="368"/>
    <x v="0"/>
    <s v="makerspaces"/>
    <d v="2014-10-29T22:45:00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x v="657"/>
    <b v="0"/>
    <n v="269"/>
    <b v="1"/>
    <s v="technology/hardware"/>
    <n v="366"/>
    <x v="0"/>
    <s v="hardware"/>
    <d v="2013-09-06T19:00:00"/>
    <x v="657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x v="658"/>
    <b v="0"/>
    <n v="128"/>
    <b v="1"/>
    <s v="music/pop"/>
    <n v="137"/>
    <x v="7"/>
    <s v="pop"/>
    <d v="2012-11-22T02:26:00"/>
    <x v="658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x v="659"/>
    <b v="1"/>
    <n v="81"/>
    <b v="0"/>
    <s v="photography/photobooks"/>
    <n v="181"/>
    <x v="2"/>
    <s v="photobooks"/>
    <d v="2016-10-14T16:00:00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x v="660"/>
    <b v="0"/>
    <n v="263"/>
    <b v="1"/>
    <s v="games/tabletop games"/>
    <n v="217"/>
    <x v="3"/>
    <s v="tabletop games"/>
    <d v="2015-07-06T03:00:00"/>
    <x v="66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x v="661"/>
    <b v="0"/>
    <n v="215"/>
    <b v="0"/>
    <s v="technology/wearables"/>
    <n v="42"/>
    <x v="0"/>
    <s v="wearables"/>
    <d v="2015-01-01T04:59:00"/>
    <x v="661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x v="662"/>
    <b v="0"/>
    <n v="184"/>
    <b v="1"/>
    <s v="film &amp; video/documentary"/>
    <n v="22"/>
    <x v="5"/>
    <s v="documentary"/>
    <d v="2012-04-27T21:32:00"/>
    <x v="66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x v="663"/>
    <b v="0"/>
    <n v="445"/>
    <b v="1"/>
    <s v="games/tabletop games"/>
    <n v="240"/>
    <x v="3"/>
    <s v="tabletop games"/>
    <d v="2016-05-23T03:00:00"/>
    <x v="663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x v="664"/>
    <b v="0"/>
    <n v="120"/>
    <b v="1"/>
    <s v="food/small batch"/>
    <n v="309"/>
    <x v="4"/>
    <s v="small batch"/>
    <d v="2014-11-30T04:25:15"/>
    <x v="664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x v="665"/>
    <b v="0"/>
    <n v="84"/>
    <b v="0"/>
    <s v="theater/plays"/>
    <n v="2155"/>
    <x v="6"/>
    <s v="plays"/>
    <d v="2014-07-01T06:00:00"/>
    <x v="665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x v="666"/>
    <b v="0"/>
    <n v="99"/>
    <b v="1"/>
    <s v="music/electronic music"/>
    <n v="72"/>
    <x v="7"/>
    <s v="electronic music"/>
    <d v="2015-12-16T18:20:10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x v="667"/>
    <b v="1"/>
    <n v="100"/>
    <b v="1"/>
    <s v="technology/space exploration"/>
    <n v="357"/>
    <x v="0"/>
    <s v="space exploration"/>
    <d v="2014-04-30T05:00:00"/>
    <x v="667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x v="668"/>
    <b v="0"/>
    <n v="498"/>
    <b v="1"/>
    <s v="games/tabletop games"/>
    <n v="218"/>
    <x v="3"/>
    <s v="tabletop games"/>
    <d v="2014-04-25T21:08:47"/>
    <x v="668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x v="669"/>
    <b v="0"/>
    <n v="98"/>
    <b v="1"/>
    <s v="theater/plays"/>
    <n v="509"/>
    <x v="6"/>
    <s v="plays"/>
    <d v="2015-07-02T11:17:04"/>
    <x v="669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x v="670"/>
    <b v="0"/>
    <n v="337"/>
    <b v="1"/>
    <s v="food/small batch"/>
    <n v="305"/>
    <x v="4"/>
    <s v="small batch"/>
    <d v="2016-11-12T04:00:00"/>
    <x v="670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x v="671"/>
    <b v="0"/>
    <n v="87"/>
    <b v="1"/>
    <s v="technology/wearables"/>
    <n v="38"/>
    <x v="0"/>
    <s v="wearables"/>
    <d v="2016-04-17T18:18:39"/>
    <x v="671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x v="672"/>
    <b v="0"/>
    <n v="57"/>
    <b v="1"/>
    <s v="publishing/nonfiction"/>
    <n v="43"/>
    <x v="1"/>
    <s v="nonfiction"/>
    <d v="2015-05-09T05:00:00"/>
    <x v="672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x v="673"/>
    <b v="1"/>
    <n v="88"/>
    <b v="1"/>
    <s v="film &amp; video/documentary"/>
    <n v="14"/>
    <x v="5"/>
    <s v="documentary"/>
    <d v="2010-07-17T09:59:00"/>
    <x v="67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x v="674"/>
    <b v="0"/>
    <n v="126"/>
    <b v="1"/>
    <s v="music/rock"/>
    <n v="133"/>
    <x v="7"/>
    <s v="rock"/>
    <d v="2012-03-02T06:59:00"/>
    <x v="674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x v="675"/>
    <b v="0"/>
    <n v="102"/>
    <b v="1"/>
    <s v="theater/plays"/>
    <n v="424"/>
    <x v="6"/>
    <s v="plays"/>
    <d v="2015-09-23T14:21:26"/>
    <x v="675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x v="676"/>
    <b v="0"/>
    <n v="110"/>
    <b v="1"/>
    <s v="publishing/nonfiction"/>
    <n v="42"/>
    <x v="1"/>
    <s v="nonfiction"/>
    <d v="2017-01-28T22:35:30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x v="677"/>
    <b v="0"/>
    <n v="120"/>
    <b v="1"/>
    <s v="music/indie rock"/>
    <n v="192"/>
    <x v="7"/>
    <s v="indie rock"/>
    <d v="2010-07-22T06:00:00"/>
    <x v="677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x v="678"/>
    <b v="0"/>
    <n v="168"/>
    <b v="1"/>
    <s v="theater/plays"/>
    <n v="880"/>
    <x v="6"/>
    <s v="plays"/>
    <d v="2014-07-10T09:07:49"/>
    <x v="678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x v="679"/>
    <b v="1"/>
    <n v="478"/>
    <b v="1"/>
    <s v="music/electronic music"/>
    <n v="70"/>
    <x v="7"/>
    <s v="electronic music"/>
    <d v="2015-10-17T04:00:00"/>
    <x v="679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x v="680"/>
    <b v="1"/>
    <n v="167"/>
    <b v="1"/>
    <s v="film &amp; video/documentary"/>
    <n v="19"/>
    <x v="5"/>
    <s v="documentary"/>
    <d v="2015-11-07T04:00:00"/>
    <x v="680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x v="681"/>
    <b v="0"/>
    <n v="52"/>
    <b v="1"/>
    <s v="film &amp; video/documentary"/>
    <n v="21"/>
    <x v="5"/>
    <s v="documentary"/>
    <d v="2013-04-08T04:33:00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x v="7"/>
    <s v="rock"/>
    <d v="2016-12-30T22:50:33"/>
    <x v="682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x v="683"/>
    <b v="0"/>
    <n v="72"/>
    <b v="1"/>
    <s v="theater/plays"/>
    <n v="1044"/>
    <x v="6"/>
    <s v="plays"/>
    <d v="2016-05-31T22:08:57"/>
    <x v="683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x v="684"/>
    <b v="0"/>
    <n v="145"/>
    <b v="1"/>
    <s v="music/rock"/>
    <n v="261"/>
    <x v="7"/>
    <s v="rock"/>
    <d v="2012-02-23T17:33:46"/>
    <x v="684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x v="685"/>
    <b v="0"/>
    <n v="242"/>
    <b v="1"/>
    <s v="technology/hardware"/>
    <n v="209"/>
    <x v="0"/>
    <s v="hardware"/>
    <d v="2013-12-26T00:32:17"/>
    <x v="685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x v="686"/>
    <b v="0"/>
    <n v="157"/>
    <b v="1"/>
    <s v="music/rock"/>
    <n v="130"/>
    <x v="7"/>
    <s v="rock"/>
    <d v="2012-11-22T22:00:00"/>
    <x v="686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x v="687"/>
    <b v="0"/>
    <n v="150"/>
    <b v="1"/>
    <s v="film &amp; video/television"/>
    <n v="0"/>
    <x v="5"/>
    <s v="television"/>
    <d v="2014-08-07T12:21:47"/>
    <x v="687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x v="688"/>
    <b v="0"/>
    <n v="115"/>
    <b v="1"/>
    <s v="theater/spaces"/>
    <n v="519"/>
    <x v="6"/>
    <s v="spaces"/>
    <d v="2017-02-27T04:59:00"/>
    <x v="688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x v="689"/>
    <b v="0"/>
    <n v="110"/>
    <b v="1"/>
    <s v="music/indie rock"/>
    <n v="207"/>
    <x v="7"/>
    <s v="indie rock"/>
    <d v="2014-09-27T03:08:27"/>
    <x v="689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x v="690"/>
    <b v="0"/>
    <n v="114"/>
    <b v="1"/>
    <s v="theater/plays"/>
    <n v="1024"/>
    <x v="6"/>
    <s v="plays"/>
    <d v="2016-10-11T03:59:00"/>
    <x v="690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x v="691"/>
    <b v="0"/>
    <n v="119"/>
    <b v="1"/>
    <s v="film &amp; video/documentary"/>
    <n v="21"/>
    <x v="5"/>
    <s v="documentary"/>
    <d v="2013-05-01T04:59:00"/>
    <x v="691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x v="692"/>
    <b v="1"/>
    <n v="119"/>
    <b v="1"/>
    <s v="film &amp; video/documentary"/>
    <n v="21"/>
    <x v="5"/>
    <s v="documentary"/>
    <d v="2015-08-21T14:05:16"/>
    <x v="692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x v="693"/>
    <b v="1"/>
    <n v="74"/>
    <b v="1"/>
    <s v="theater/plays"/>
    <n v="515"/>
    <x v="6"/>
    <s v="plays"/>
    <d v="2014-09-26T21:04:52"/>
    <x v="693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x v="694"/>
    <b v="0"/>
    <n v="162"/>
    <b v="1"/>
    <s v="theater/plays"/>
    <n v="687"/>
    <x v="6"/>
    <s v="plays"/>
    <d v="2014-11-19T08:27:59"/>
    <x v="694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x v="695"/>
    <b v="0"/>
    <n v="75"/>
    <b v="1"/>
    <s v="film &amp; video/television"/>
    <n v="3"/>
    <x v="5"/>
    <s v="television"/>
    <d v="2014-11-19T18:52:52"/>
    <x v="695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x v="696"/>
    <b v="0"/>
    <n v="61"/>
    <b v="1"/>
    <s v="photography/photobooks"/>
    <n v="147"/>
    <x v="2"/>
    <s v="photobooks"/>
    <d v="2015-03-19T17:45:23"/>
    <x v="696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x v="697"/>
    <b v="0"/>
    <n v="96"/>
    <b v="1"/>
    <s v="theater/musical"/>
    <n v="1579"/>
    <x v="6"/>
    <s v="musical"/>
    <d v="2014-07-03T04:00:45"/>
    <x v="697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x v="7"/>
    <s v="rock"/>
    <d v="2016-08-01T16:22:03"/>
    <x v="698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x v="699"/>
    <b v="0"/>
    <n v="97"/>
    <b v="1"/>
    <s v="theater/plays"/>
    <n v="1365"/>
    <x v="6"/>
    <s v="plays"/>
    <d v="2015-05-26T03:59:00"/>
    <x v="69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x v="700"/>
    <b v="0"/>
    <n v="172"/>
    <b v="1"/>
    <s v="publishing/nonfiction"/>
    <n v="102"/>
    <x v="1"/>
    <s v="nonfiction"/>
    <d v="2015-12-16T06:59:00"/>
    <x v="7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x v="701"/>
    <b v="0"/>
    <n v="158"/>
    <b v="1"/>
    <s v="music/rock"/>
    <n v="128"/>
    <x v="7"/>
    <s v="rock"/>
    <d v="2013-11-01T19:00:00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x v="702"/>
    <b v="0"/>
    <n v="79"/>
    <b v="1"/>
    <s v="music/indie rock"/>
    <n v="291"/>
    <x v="7"/>
    <s v="indie rock"/>
    <d v="2013-01-13T22:48:33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x v="703"/>
    <b v="0"/>
    <n v="104"/>
    <b v="1"/>
    <s v="music/indie rock"/>
    <n v="291"/>
    <x v="7"/>
    <s v="indie rock"/>
    <d v="2010-09-04T01:03:00"/>
    <x v="703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x v="704"/>
    <b v="0"/>
    <n v="72"/>
    <b v="1"/>
    <s v="theater/plays"/>
    <n v="678"/>
    <x v="6"/>
    <s v="plays"/>
    <d v="2015-09-13T00:00:00"/>
    <x v="704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x v="705"/>
    <b v="0"/>
    <n v="74"/>
    <b v="1"/>
    <s v="theater/plays"/>
    <n v="1016"/>
    <x v="6"/>
    <s v="plays"/>
    <d v="2014-09-13T04:00:00"/>
    <x v="705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x v="706"/>
    <b v="0"/>
    <n v="90"/>
    <b v="1"/>
    <s v="music/rock"/>
    <n v="42"/>
    <x v="7"/>
    <s v="rock"/>
    <d v="2013-09-15T21:10:00"/>
    <x v="706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x v="707"/>
    <b v="0"/>
    <n v="102"/>
    <b v="1"/>
    <s v="theater/plays"/>
    <n v="1013"/>
    <x v="6"/>
    <s v="plays"/>
    <d v="2016-08-11T03:59:00"/>
    <x v="707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x v="708"/>
    <b v="1"/>
    <n v="69"/>
    <b v="1"/>
    <s v="film &amp; video/documentary"/>
    <n v="18"/>
    <x v="5"/>
    <s v="documentary"/>
    <d v="2015-05-15T19:00:00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x v="709"/>
    <b v="0"/>
    <n v="98"/>
    <b v="1"/>
    <s v="theater/plays"/>
    <n v="843"/>
    <x v="6"/>
    <s v="plays"/>
    <d v="2015-03-04T18:59:23"/>
    <x v="709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x v="710"/>
    <b v="0"/>
    <n v="52"/>
    <b v="1"/>
    <s v="film &amp; video/television"/>
    <n v="3"/>
    <x v="5"/>
    <s v="television"/>
    <d v="2015-12-25T17:07:01"/>
    <x v="710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x v="711"/>
    <b v="0"/>
    <n v="62"/>
    <b v="1"/>
    <s v="theater/musical"/>
    <n v="404"/>
    <x v="6"/>
    <s v="musical"/>
    <d v="2015-05-07T14:01:04"/>
    <x v="711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x v="712"/>
    <b v="0"/>
    <n v="62"/>
    <b v="1"/>
    <s v="theater/spaces"/>
    <n v="504"/>
    <x v="6"/>
    <s v="spaces"/>
    <d v="2016-08-27T22:53:29"/>
    <x v="712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x v="713"/>
    <b v="0"/>
    <n v="158"/>
    <b v="1"/>
    <s v="theater/plays"/>
    <n v="28"/>
    <x v="6"/>
    <s v="plays"/>
    <d v="2017-02-17T16:05:00"/>
    <x v="713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x v="714"/>
    <b v="0"/>
    <n v="113"/>
    <b v="1"/>
    <s v="music/pop"/>
    <n v="134"/>
    <x v="7"/>
    <s v="pop"/>
    <d v="2016-08-18T06:59:00"/>
    <x v="714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x v="715"/>
    <b v="0"/>
    <n v="125"/>
    <b v="1"/>
    <s v="photography/photobooks"/>
    <n v="144"/>
    <x v="2"/>
    <s v="photobooks"/>
    <d v="2016-04-19T20:05:04"/>
    <x v="715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x v="716"/>
    <b v="1"/>
    <n v="190"/>
    <b v="1"/>
    <s v="music/rock"/>
    <n v="96"/>
    <x v="7"/>
    <s v="rock"/>
    <d v="2014-06-25T02:00:00"/>
    <x v="716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x v="717"/>
    <b v="1"/>
    <n v="241"/>
    <b v="1"/>
    <s v="theater/plays"/>
    <n v="503"/>
    <x v="6"/>
    <s v="plays"/>
    <d v="2011-05-01T04:59:00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x v="718"/>
    <b v="0"/>
    <n v="69"/>
    <b v="1"/>
    <s v="theater/plays"/>
    <n v="915"/>
    <x v="6"/>
    <s v="plays"/>
    <d v="2016-10-13T18:00:27"/>
    <x v="718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x v="719"/>
    <b v="1"/>
    <n v="108"/>
    <b v="1"/>
    <s v="film &amp; video/documentary"/>
    <n v="17"/>
    <x v="5"/>
    <s v="documentary"/>
    <d v="2012-02-24T20:33:58"/>
    <x v="719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x v="720"/>
    <b v="0"/>
    <n v="101"/>
    <b v="1"/>
    <s v="technology/hardware"/>
    <n v="201"/>
    <x v="0"/>
    <s v="hardware"/>
    <d v="2014-12-03T04:00:00"/>
    <x v="72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x v="721"/>
    <b v="0"/>
    <n v="38"/>
    <b v="0"/>
    <s v="music/faith"/>
    <n v="134"/>
    <x v="7"/>
    <s v="faith"/>
    <d v="2017-04-03T01:00:00"/>
    <x v="721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x v="722"/>
    <b v="0"/>
    <n v="85"/>
    <b v="1"/>
    <s v="theater/plays"/>
    <n v="803"/>
    <x v="6"/>
    <s v="plays"/>
    <d v="2014-08-28T22:53:34"/>
    <x v="722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x v="723"/>
    <b v="0"/>
    <n v="91"/>
    <b v="1"/>
    <s v="theater/plays"/>
    <n v="836"/>
    <x v="6"/>
    <s v="plays"/>
    <d v="2014-07-16T11:49:36"/>
    <x v="723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x v="724"/>
    <b v="0"/>
    <n v="108"/>
    <b v="1"/>
    <s v="theater/plays"/>
    <n v="401"/>
    <x v="6"/>
    <s v="plays"/>
    <d v="2015-02-23T11:55:03"/>
    <x v="724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x v="725"/>
    <b v="0"/>
    <n v="207"/>
    <b v="1"/>
    <s v="theater/plays"/>
    <n v="668"/>
    <x v="6"/>
    <s v="plays"/>
    <d v="2016-06-20T23:00:00"/>
    <x v="725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x v="726"/>
    <b v="0"/>
    <n v="59"/>
    <b v="1"/>
    <s v="music/classical music"/>
    <n v="334"/>
    <x v="7"/>
    <s v="classical music"/>
    <d v="2015-02-02T21:39:12"/>
    <x v="726"/>
  </r>
  <r>
    <n v="1836"/>
    <s v="KICKSTART OUR &lt;+3"/>
    <s v="Help fund our 2013 Sound &amp; Lighting Touring rig!"/>
    <n v="6000"/>
    <n v="10017"/>
    <x v="0"/>
    <s v="US"/>
    <s v="USD"/>
    <n v="1361129129"/>
    <x v="727"/>
    <b v="0"/>
    <n v="55"/>
    <b v="1"/>
    <s v="music/rock"/>
    <n v="167"/>
    <x v="7"/>
    <s v="rock"/>
    <d v="2013-02-17T19:25:29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x v="728"/>
    <b v="0"/>
    <n v="119"/>
    <b v="1"/>
    <s v="publishing/nonfiction"/>
    <n v="40"/>
    <x v="1"/>
    <s v="nonfiction"/>
    <d v="2014-08-01T13:43:27"/>
    <x v="728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x v="729"/>
    <b v="0"/>
    <n v="58"/>
    <b v="1"/>
    <s v="music/rock"/>
    <n v="125"/>
    <x v="7"/>
    <s v="rock"/>
    <d v="2012-01-16T05:00:00"/>
    <x v="729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x v="730"/>
    <b v="0"/>
    <n v="27"/>
    <b v="1"/>
    <s v="theater/spaces"/>
    <n v="500"/>
    <x v="6"/>
    <s v="spaces"/>
    <d v="2016-01-07T13:47:00"/>
    <x v="730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x v="731"/>
    <b v="0"/>
    <n v="39"/>
    <b v="0"/>
    <s v="games/mobile games"/>
    <n v="66"/>
    <x v="3"/>
    <s v="mobile games"/>
    <d v="2016-04-23T19:40:2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x v="732"/>
    <b v="0"/>
    <n v="58"/>
    <b v="1"/>
    <s v="technology/hardware"/>
    <n v="328"/>
    <x v="0"/>
    <s v="hardware"/>
    <d v="2014-04-23T15:59:33"/>
    <x v="732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x v="733"/>
    <b v="1"/>
    <n v="167"/>
    <b v="1"/>
    <s v="theater/plays"/>
    <n v="653"/>
    <x v="6"/>
    <s v="plays"/>
    <d v="2014-10-14T06:59:00"/>
    <x v="733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x v="734"/>
    <b v="1"/>
    <n v="189"/>
    <b v="1"/>
    <s v="film &amp; video/documentary"/>
    <n v="16"/>
    <x v="5"/>
    <s v="documentary"/>
    <d v="2012-03-10T15:07:29"/>
    <x v="734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x v="735"/>
    <b v="1"/>
    <n v="293"/>
    <b v="1"/>
    <s v="publishing/radio &amp; podcasts"/>
    <n v="97"/>
    <x v="1"/>
    <s v="radio &amp; podcasts"/>
    <d v="2011-06-12T00:20:49"/>
    <x v="735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x v="736"/>
    <b v="0"/>
    <n v="86"/>
    <b v="1"/>
    <s v="photography/photobooks"/>
    <n v="78"/>
    <x v="2"/>
    <s v="photobooks"/>
    <d v="2016-06-29T23:29:55"/>
    <x v="736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x v="737"/>
    <b v="1"/>
    <n v="50"/>
    <b v="1"/>
    <s v="music/rock"/>
    <n v="87"/>
    <x v="7"/>
    <s v="rock"/>
    <d v="2014-01-11T21:02:25"/>
    <x v="737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x v="738"/>
    <b v="0"/>
    <n v="97"/>
    <b v="1"/>
    <s v="theater/plays"/>
    <n v="381"/>
    <x v="6"/>
    <s v="plays"/>
    <d v="2015-10-02T23:00:00"/>
    <x v="738"/>
  </r>
  <r>
    <n v="3433"/>
    <s v="The Dybbuk"/>
    <s v="death&amp;pretzels presents their first Chicago based project:_x000a_The Dybbuk by S. Ansky"/>
    <n v="1200"/>
    <n v="9525"/>
    <x v="0"/>
    <s v="US"/>
    <s v="USD"/>
    <n v="1402974000"/>
    <x v="739"/>
    <b v="0"/>
    <n v="71"/>
    <b v="1"/>
    <s v="theater/plays"/>
    <n v="794"/>
    <x v="6"/>
    <s v="plays"/>
    <d v="2014-06-17T03:00:00"/>
    <x v="73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x v="740"/>
    <b v="0"/>
    <n v="139"/>
    <b v="1"/>
    <s v="publishing/nonfiction"/>
    <n v="38"/>
    <x v="1"/>
    <s v="nonfiction"/>
    <d v="2014-08-11T12:03:49"/>
    <x v="740"/>
  </r>
  <r>
    <n v="1366"/>
    <s v="Kick It! A Tribute to the A.K.s"/>
    <s v="A musical memorial for Alexi Petersen."/>
    <n v="10000"/>
    <n v="9486.69"/>
    <x v="0"/>
    <s v="US"/>
    <s v="USD"/>
    <n v="1417049663"/>
    <x v="741"/>
    <b v="0"/>
    <n v="147"/>
    <b v="1"/>
    <s v="music/rock"/>
    <n v="95"/>
    <x v="7"/>
    <s v="rock"/>
    <d v="2014-11-27T00:54:23"/>
    <x v="741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x v="742"/>
    <b v="1"/>
    <n v="185"/>
    <b v="0"/>
    <s v="photography/photobooks"/>
    <n v="146"/>
    <x v="2"/>
    <s v="photobooks"/>
    <d v="2015-05-21T22:47:58"/>
    <x v="742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x v="743"/>
    <b v="1"/>
    <n v="113"/>
    <b v="0"/>
    <s v="photography/photobooks"/>
    <n v="158"/>
    <x v="2"/>
    <s v="photobooks"/>
    <d v="2016-10-10T14:32:50"/>
    <x v="743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x v="744"/>
    <b v="0"/>
    <n v="159"/>
    <b v="1"/>
    <s v="photography/photobooks"/>
    <n v="135"/>
    <x v="2"/>
    <s v="photobooks"/>
    <d v="2015-11-13T15:00:00"/>
    <x v="744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x v="745"/>
    <b v="1"/>
    <n v="302"/>
    <b v="1"/>
    <s v="theater/plays"/>
    <n v="471"/>
    <x v="6"/>
    <s v="plays"/>
    <d v="2012-12-20T11:58:45"/>
    <x v="745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x v="746"/>
    <b v="0"/>
    <n v="100"/>
    <b v="0"/>
    <s v="photography/photobooks"/>
    <n v="157"/>
    <x v="2"/>
    <s v="photobooks"/>
    <d v="2017-01-30T06:59:00"/>
    <x v="746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x v="747"/>
    <b v="0"/>
    <n v="90"/>
    <b v="1"/>
    <s v="photography/photobooks"/>
    <n v="134"/>
    <x v="2"/>
    <s v="photobooks"/>
    <d v="2015-04-03T20:02:33"/>
    <x v="747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x v="748"/>
    <b v="0"/>
    <n v="67"/>
    <b v="1"/>
    <s v="film &amp; video/documentary"/>
    <n v="19"/>
    <x v="5"/>
    <s v="documentary"/>
    <d v="2015-04-29T19:02:06"/>
    <x v="748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x v="749"/>
    <b v="1"/>
    <n v="104"/>
    <b v="1"/>
    <s v="music/indie rock"/>
    <n v="234"/>
    <x v="7"/>
    <s v="indie rock"/>
    <d v="2014-05-07T00:06:29"/>
    <x v="749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x v="750"/>
    <b v="0"/>
    <n v="168"/>
    <b v="1"/>
    <s v="music/rock"/>
    <n v="93"/>
    <x v="7"/>
    <s v="rock"/>
    <d v="2016-12-03T17:03:26"/>
    <x v="750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x v="751"/>
    <b v="1"/>
    <n v="145"/>
    <b v="1"/>
    <s v="photography/photobooks"/>
    <n v="98"/>
    <x v="2"/>
    <s v="photobooks"/>
    <d v="2014-06-20T21:59:00"/>
    <x v="751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x v="752"/>
    <b v="0"/>
    <n v="2035"/>
    <b v="1"/>
    <s v="games/tabletop games"/>
    <n v="207"/>
    <x v="3"/>
    <s v="tabletop games"/>
    <d v="2017-03-13T03:00:00"/>
    <x v="752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x v="753"/>
    <b v="1"/>
    <n v="108"/>
    <b v="1"/>
    <s v="film &amp; video/documentary"/>
    <n v="12"/>
    <x v="5"/>
    <s v="documentary"/>
    <d v="2010-06-01T03:59:00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x v="754"/>
    <b v="0"/>
    <n v="47"/>
    <b v="1"/>
    <s v="music/indie rock"/>
    <n v="168"/>
    <x v="7"/>
    <s v="indie rock"/>
    <d v="2015-10-20T17:55:22"/>
    <x v="75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x v="755"/>
    <b v="0"/>
    <n v="160"/>
    <b v="1"/>
    <s v="music/indie rock"/>
    <n v="184"/>
    <x v="7"/>
    <s v="indie rock"/>
    <d v="2013-02-24T09:09:15"/>
    <x v="755"/>
  </r>
  <r>
    <n v="3041"/>
    <s v="Lend a Hand in Our Home"/>
    <s v="Privet! Hello! Bon Jour! We are the Arlekin Players Theatre and we need a home."/>
    <n v="2000"/>
    <n v="9170"/>
    <x v="0"/>
    <s v="US"/>
    <s v="USD"/>
    <n v="1453323048"/>
    <x v="756"/>
    <b v="0"/>
    <n v="95"/>
    <b v="1"/>
    <s v="theater/spaces"/>
    <n v="459"/>
    <x v="6"/>
    <s v="spaces"/>
    <d v="2016-01-20T20:50:48"/>
    <x v="756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x v="757"/>
    <b v="0"/>
    <n v="179"/>
    <b v="1"/>
    <s v="music/rock"/>
    <n v="152"/>
    <x v="7"/>
    <s v="rock"/>
    <d v="2014-07-10T23:01:40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x v="7"/>
    <s v="rock"/>
    <d v="2011-12-13T02:13:16"/>
    <x v="758"/>
  </r>
  <r>
    <n v="3360"/>
    <s v="Pretty Butch"/>
    <s v="World Premiere, an M1 Singapore Fringe Festival 2017 commission."/>
    <n v="1500"/>
    <n v="9124"/>
    <x v="0"/>
    <s v="SG"/>
    <s v="SGD"/>
    <n v="1481731140"/>
    <x v="759"/>
    <b v="0"/>
    <n v="72"/>
    <b v="1"/>
    <s v="theater/plays"/>
    <n v="608"/>
    <x v="6"/>
    <s v="plays"/>
    <d v="2016-12-14T15:59:00"/>
    <x v="759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x v="760"/>
    <b v="0"/>
    <n v="167"/>
    <b v="1"/>
    <s v="photography/photobooks"/>
    <n v="75"/>
    <x v="2"/>
    <s v="photobooks"/>
    <d v="2015-12-31T03:00:00"/>
    <x v="76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x v="761"/>
    <b v="0"/>
    <n v="70"/>
    <b v="1"/>
    <s v="photography/photobooks"/>
    <n v="73"/>
    <x v="2"/>
    <s v="photobooks"/>
    <d v="2015-05-17T18:00:00"/>
    <x v="761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x v="762"/>
    <b v="0"/>
    <n v="57"/>
    <b v="1"/>
    <s v="film &amp; video/television"/>
    <n v="0"/>
    <x v="5"/>
    <s v="television"/>
    <d v="2016-07-05T01:07:47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x v="763"/>
    <b v="0"/>
    <n v="26"/>
    <b v="1"/>
    <s v="film &amp; video/documentary"/>
    <n v="18"/>
    <x v="5"/>
    <s v="documentary"/>
    <d v="2010-05-02T19:22:00"/>
    <x v="763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x v="764"/>
    <b v="1"/>
    <n v="94"/>
    <b v="1"/>
    <s v="technology/hardware"/>
    <n v="181"/>
    <x v="0"/>
    <s v="hardware"/>
    <d v="2014-08-27T00:31:21"/>
    <x v="764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x v="765"/>
    <b v="0"/>
    <n v="84"/>
    <b v="1"/>
    <s v="games/tabletop games"/>
    <n v="200"/>
    <x v="3"/>
    <s v="tabletop games"/>
    <d v="2015-11-18T16:09:07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x v="766"/>
    <b v="1"/>
    <n v="146"/>
    <b v="1"/>
    <s v="film &amp; video/documentary"/>
    <n v="15"/>
    <x v="5"/>
    <s v="documentary"/>
    <d v="2013-04-14T21:03:52"/>
    <x v="766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x v="767"/>
    <b v="0"/>
    <n v="369"/>
    <b v="0"/>
    <s v="technology/wearables"/>
    <n v="35"/>
    <x v="0"/>
    <s v="wearables"/>
    <d v="2014-09-13T13:56:40"/>
    <x v="767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x v="768"/>
    <b v="0"/>
    <n v="134"/>
    <b v="1"/>
    <s v="music/rock"/>
    <n v="88"/>
    <x v="7"/>
    <s v="rock"/>
    <d v="2016-04-29T12:11:00"/>
    <x v="768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x v="769"/>
    <b v="0"/>
    <n v="94"/>
    <b v="0"/>
    <s v="technology/wearables"/>
    <n v="35"/>
    <x v="0"/>
    <s v="wearables"/>
    <d v="2016-09-03T16:41:49"/>
    <x v="769"/>
  </r>
  <r>
    <n v="219"/>
    <s v="True Colors"/>
    <s v="An hour-long pilot about a group of suburban LGBT teens coming of age in the early 90's."/>
    <n v="98000"/>
    <n v="8815"/>
    <x v="2"/>
    <s v="US"/>
    <s v="USD"/>
    <n v="1459493940"/>
    <x v="770"/>
    <b v="0"/>
    <n v="76"/>
    <b v="0"/>
    <s v="film &amp; video/drama"/>
    <n v="9"/>
    <x v="5"/>
    <s v="drama"/>
    <d v="2016-04-01T06:59:00"/>
    <x v="770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x v="771"/>
    <b v="0"/>
    <n v="279"/>
    <b v="1"/>
    <s v="games/tabletop games"/>
    <n v="176"/>
    <x v="3"/>
    <s v="tabletop games"/>
    <d v="2017-02-09T05:00:00"/>
    <x v="771"/>
  </r>
  <r>
    <n v="2313"/>
    <s v="A SUNNY DAY IN GLASGOW"/>
    <s v="A Sunny Day in Glasgow are recording a new album and we need your help!"/>
    <n v="4000"/>
    <n v="8792.02"/>
    <x v="0"/>
    <s v="US"/>
    <s v="USD"/>
    <n v="1336086026"/>
    <x v="772"/>
    <b v="1"/>
    <n v="157"/>
    <b v="1"/>
    <s v="music/indie rock"/>
    <n v="220"/>
    <x v="7"/>
    <s v="indie rock"/>
    <d v="2012-05-03T23:00:26"/>
    <x v="772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x v="773"/>
    <b v="0"/>
    <n v="93"/>
    <b v="1"/>
    <s v="theater/spaces"/>
    <n v="439"/>
    <x v="6"/>
    <s v="spaces"/>
    <d v="2017-01-27T20:05:30"/>
    <x v="773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x v="774"/>
    <b v="0"/>
    <n v="45"/>
    <b v="1"/>
    <s v="film &amp; video/television"/>
    <n v="2"/>
    <x v="5"/>
    <s v="television"/>
    <d v="2015-12-15T23:09:34"/>
    <x v="774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x v="775"/>
    <b v="0"/>
    <n v="33"/>
    <b v="1"/>
    <s v="theater/plays"/>
    <n v="437"/>
    <x v="6"/>
    <s v="plays"/>
    <d v="2016-01-01T04:00:00"/>
    <x v="775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x v="776"/>
    <b v="0"/>
    <n v="145"/>
    <b v="1"/>
    <s v="music/indie rock"/>
    <n v="175"/>
    <x v="7"/>
    <s v="indie rock"/>
    <d v="2011-12-06T05:59:00"/>
    <x v="776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x v="777"/>
    <b v="1"/>
    <n v="80"/>
    <b v="1"/>
    <s v="film &amp; video/documentary"/>
    <n v="16"/>
    <x v="5"/>
    <s v="documentary"/>
    <d v="2015-05-08T22:00:00"/>
    <x v="777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x v="778"/>
    <b v="0"/>
    <n v="101"/>
    <b v="0"/>
    <s v="music/faith"/>
    <n v="116"/>
    <x v="7"/>
    <s v="faith"/>
    <d v="2017-03-17T18:34:01"/>
    <x v="778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x v="779"/>
    <b v="0"/>
    <n v="59"/>
    <b v="0"/>
    <s v="theater/musical"/>
    <n v="873"/>
    <x v="6"/>
    <s v="musical"/>
    <d v="2014-09-23T03:59:00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x v="780"/>
    <b v="0"/>
    <n v="36"/>
    <b v="1"/>
    <s v="theater/spaces"/>
    <n v="436"/>
    <x v="6"/>
    <s v="spaces"/>
    <d v="2014-07-18T13:09:12"/>
    <x v="780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x v="781"/>
    <b v="0"/>
    <n v="168"/>
    <b v="1"/>
    <s v="music/pop"/>
    <n v="109"/>
    <x v="7"/>
    <s v="pop"/>
    <d v="2011-04-24T20:01:36"/>
    <x v="781"/>
  </r>
  <r>
    <n v="3302"/>
    <s v="El muro de BorÃ­s KiÃ©n"/>
    <s v="FilosofÃ­a de los anÃ³nimos"/>
    <n v="1500"/>
    <n v="8685"/>
    <x v="0"/>
    <s v="ES"/>
    <s v="EUR"/>
    <n v="1481099176"/>
    <x v="782"/>
    <b v="0"/>
    <n v="50"/>
    <b v="1"/>
    <s v="theater/plays"/>
    <n v="579"/>
    <x v="6"/>
    <s v="plays"/>
    <d v="2016-12-07T08:26:16"/>
    <x v="782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x v="783"/>
    <b v="0"/>
    <n v="60"/>
    <b v="1"/>
    <s v="games/tabletop games"/>
    <n v="193"/>
    <x v="3"/>
    <s v="tabletop games"/>
    <d v="2015-01-31T19:58:3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x v="784"/>
    <b v="0"/>
    <n v="115"/>
    <b v="1"/>
    <s v="food/small batch"/>
    <n v="247"/>
    <x v="4"/>
    <s v="small batch"/>
    <d v="2015-09-26T04:33:41"/>
    <x v="784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x v="785"/>
    <b v="1"/>
    <n v="82"/>
    <b v="1"/>
    <s v="film &amp; video/documentary"/>
    <n v="15"/>
    <x v="5"/>
    <s v="documentary"/>
    <d v="2015-08-01T15:01:48"/>
    <x v="785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x v="786"/>
    <b v="0"/>
    <n v="90"/>
    <b v="0"/>
    <s v="technology/wearables"/>
    <n v="54"/>
    <x v="0"/>
    <s v="wearables"/>
    <d v="2015-12-29T20:00:00"/>
    <x v="786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x v="787"/>
    <b v="0"/>
    <n v="97"/>
    <b v="1"/>
    <s v="theater/spaces"/>
    <n v="431"/>
    <x v="6"/>
    <s v="spaces"/>
    <d v="2014-12-14T18:09:51"/>
    <x v="787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x v="788"/>
    <b v="0"/>
    <n v="118"/>
    <b v="0"/>
    <s v="food/food trucks"/>
    <n v="286"/>
    <x v="4"/>
    <s v="food trucks"/>
    <d v="2015-06-03T02:31:16"/>
    <x v="788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x v="789"/>
    <b v="0"/>
    <n v="174"/>
    <b v="1"/>
    <s v="film &amp; video/television"/>
    <n v="3"/>
    <x v="5"/>
    <s v="television"/>
    <d v="2015-06-08T16:00:00"/>
    <x v="789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x v="790"/>
    <b v="0"/>
    <n v="68"/>
    <b v="1"/>
    <s v="food/small batch"/>
    <n v="245"/>
    <x v="4"/>
    <s v="small batch"/>
    <d v="2017-01-03T04:17:00"/>
    <x v="79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x v="791"/>
    <b v="1"/>
    <n v="188"/>
    <b v="1"/>
    <s v="film &amp; video/documentary"/>
    <n v="11"/>
    <x v="5"/>
    <s v="documentary"/>
    <d v="2011-03-16T11:38:02"/>
    <x v="791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x v="792"/>
    <b v="0"/>
    <n v="292"/>
    <b v="0"/>
    <s v="journalism/audio"/>
    <n v="57"/>
    <x v="8"/>
    <s v="audio"/>
    <d v="2015-05-20T06:04:15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x v="793"/>
    <b v="0"/>
    <n v="94"/>
    <b v="1"/>
    <s v="theater/musical"/>
    <n v="1423"/>
    <x v="6"/>
    <s v="musical"/>
    <d v="2014-08-01T01:00:00"/>
    <x v="793"/>
  </r>
  <r>
    <n v="36"/>
    <s v="THE LISTENING BOX"/>
    <s v="A modern day priest makes an unusual discovery, setting off a chain of events."/>
    <n v="500000"/>
    <n v="8529"/>
    <x v="0"/>
    <s v="US"/>
    <s v="USD"/>
    <n v="1428128525"/>
    <x v="794"/>
    <b v="0"/>
    <n v="44"/>
    <b v="1"/>
    <s v="film &amp; video/television"/>
    <n v="2"/>
    <x v="5"/>
    <s v="television"/>
    <d v="2015-04-04T06:22:05"/>
    <x v="794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x v="795"/>
    <b v="0"/>
    <n v="58"/>
    <b v="1"/>
    <s v="film &amp; video/television"/>
    <n v="0"/>
    <x v="5"/>
    <s v="television"/>
    <d v="2014-06-14T01:44:10"/>
    <x v="795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x v="796"/>
    <b v="0"/>
    <n v="72"/>
    <b v="0"/>
    <s v="theater/spaces"/>
    <n v="424"/>
    <x v="6"/>
    <s v="spaces"/>
    <d v="2015-11-22T06:59:00"/>
    <x v="796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x v="797"/>
    <b v="1"/>
    <n v="160"/>
    <b v="1"/>
    <s v="photography/photobooks"/>
    <n v="94"/>
    <x v="2"/>
    <s v="photobooks"/>
    <d v="2017-02-01T00:00:00"/>
    <x v="797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x v="798"/>
    <b v="0"/>
    <n v="53"/>
    <b v="1"/>
    <s v="music/rock"/>
    <n v="35"/>
    <x v="7"/>
    <s v="rock"/>
    <d v="2011-09-05T17:06:00"/>
    <x v="798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x v="799"/>
    <b v="0"/>
    <n v="99"/>
    <b v="1"/>
    <s v="theater/spaces"/>
    <n v="420"/>
    <x v="6"/>
    <s v="spaces"/>
    <d v="2016-08-15T06:20:25"/>
    <x v="799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x v="800"/>
    <b v="0"/>
    <n v="111"/>
    <b v="1"/>
    <s v="food/small batch"/>
    <n v="240"/>
    <x v="4"/>
    <s v="small batch"/>
    <d v="2016-11-26T15:27:51"/>
    <x v="800"/>
  </r>
  <r>
    <n v="806"/>
    <s v="Golden Animals NEW Album!"/>
    <s v="Help Golden Animals finish their NEW Album!"/>
    <n v="22500"/>
    <n v="8355"/>
    <x v="0"/>
    <s v="US"/>
    <s v="USD"/>
    <n v="1315413339"/>
    <x v="801"/>
    <b v="0"/>
    <n v="71"/>
    <b v="1"/>
    <s v="music/rock"/>
    <n v="37"/>
    <x v="7"/>
    <s v="rock"/>
    <d v="2011-09-07T16:35:39"/>
    <x v="801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x v="802"/>
    <b v="0"/>
    <n v="148"/>
    <b v="1"/>
    <s v="music/rock"/>
    <n v="83"/>
    <x v="7"/>
    <s v="rock"/>
    <d v="2013-05-06T19:12:16"/>
    <x v="802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x v="803"/>
    <b v="0"/>
    <n v="47"/>
    <b v="1"/>
    <s v="theater/plays"/>
    <n v="557"/>
    <x v="6"/>
    <s v="plays"/>
    <d v="2016-07-28T15:58:38"/>
    <x v="803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x v="804"/>
    <b v="0"/>
    <n v="47"/>
    <b v="1"/>
    <s v="theater/spaces"/>
    <n v="416"/>
    <x v="6"/>
    <s v="spaces"/>
    <d v="2014-12-31T21:22:00"/>
    <x v="804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x v="805"/>
    <b v="0"/>
    <n v="125"/>
    <b v="0"/>
    <s v="film &amp; video/animation"/>
    <n v="21"/>
    <x v="5"/>
    <s v="animation"/>
    <d v="2013-05-17T12:08:19"/>
    <x v="805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x v="806"/>
    <b v="1"/>
    <n v="95"/>
    <b v="1"/>
    <s v="technology/hardware"/>
    <n v="166"/>
    <x v="0"/>
    <s v="hardware"/>
    <d v="2011-07-04T19:52:20"/>
    <x v="806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x v="807"/>
    <b v="0"/>
    <n v="391"/>
    <b v="1"/>
    <s v="games/tabletop games"/>
    <n v="173"/>
    <x v="3"/>
    <s v="tabletop games"/>
    <d v="2015-12-14T00:00:00"/>
    <x v="807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x v="808"/>
    <b v="0"/>
    <n v="136"/>
    <b v="1"/>
    <s v="music/classical music"/>
    <n v="259"/>
    <x v="7"/>
    <s v="classical music"/>
    <d v="2013-03-01T18:01:08"/>
    <x v="808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x v="809"/>
    <b v="0"/>
    <n v="102"/>
    <b v="1"/>
    <s v="photography/photobooks"/>
    <n v="118"/>
    <x v="2"/>
    <s v="photobooks"/>
    <d v="2016-02-25T16:08:33"/>
    <x v="809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x v="810"/>
    <b v="0"/>
    <n v="27"/>
    <b v="0"/>
    <s v="food/food trucks"/>
    <n v="275"/>
    <x v="4"/>
    <s v="food trucks"/>
    <d v="2014-08-07T15:56:49"/>
    <x v="810"/>
  </r>
  <r>
    <n v="3169"/>
    <s v="The Window"/>
    <s v="We're bringing The Window to the Cherry Lane Theater in January 2014."/>
    <n v="2000"/>
    <n v="8241"/>
    <x v="0"/>
    <s v="US"/>
    <s v="USD"/>
    <n v="1386910740"/>
    <x v="811"/>
    <b v="1"/>
    <n v="82"/>
    <b v="1"/>
    <s v="theater/plays"/>
    <n v="412"/>
    <x v="6"/>
    <s v="plays"/>
    <d v="2013-12-13T04:59:00"/>
    <x v="811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x v="812"/>
    <b v="0"/>
    <n v="25"/>
    <b v="1"/>
    <s v="theater/musical"/>
    <n v="343"/>
    <x v="6"/>
    <s v="musical"/>
    <d v="2014-08-28T01:00:00"/>
    <x v="812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x v="813"/>
    <b v="1"/>
    <n v="71"/>
    <b v="1"/>
    <s v="theater/plays"/>
    <n v="548"/>
    <x v="6"/>
    <s v="plays"/>
    <d v="2015-10-09T00:00:00"/>
    <x v="813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x v="814"/>
    <b v="0"/>
    <n v="94"/>
    <b v="1"/>
    <s v="theater/plays"/>
    <n v="328"/>
    <x v="6"/>
    <s v="plays"/>
    <d v="2014-07-08T22:34:00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x v="815"/>
    <b v="0"/>
    <n v="62"/>
    <b v="1"/>
    <s v="music/pop"/>
    <n v="104"/>
    <x v="7"/>
    <s v="pop"/>
    <d v="2011-12-31T05:45:36"/>
    <x v="815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x v="816"/>
    <b v="0"/>
    <n v="116"/>
    <b v="1"/>
    <s v="music/pop"/>
    <n v="109"/>
    <x v="7"/>
    <s v="pop"/>
    <d v="2011-11-28T04:35:39"/>
    <x v="816"/>
  </r>
  <r>
    <n v="3586"/>
    <s v="Actors &amp; Musicians who are Blind or Autistic"/>
    <s v="See Theatre In A New Light"/>
    <n v="1000"/>
    <n v="8207"/>
    <x v="0"/>
    <s v="US"/>
    <s v="USD"/>
    <n v="1474649070"/>
    <x v="817"/>
    <b v="0"/>
    <n v="54"/>
    <b v="1"/>
    <s v="theater/plays"/>
    <n v="821"/>
    <x v="6"/>
    <s v="plays"/>
    <d v="2016-09-23T16:44:30"/>
    <x v="817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x v="818"/>
    <b v="1"/>
    <n v="122"/>
    <b v="0"/>
    <s v="photography/photobooks"/>
    <n v="137"/>
    <x v="2"/>
    <s v="photobooks"/>
    <d v="2015-10-02T18:00:00"/>
    <x v="818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x v="819"/>
    <b v="0"/>
    <n v="11"/>
    <b v="0"/>
    <s v="publishing/translations"/>
    <n v="82"/>
    <x v="1"/>
    <s v="translations"/>
    <d v="2015-06-08T15:00:00"/>
    <x v="819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x v="820"/>
    <b v="0"/>
    <n v="84"/>
    <b v="1"/>
    <s v="games/tabletop games"/>
    <n v="182"/>
    <x v="3"/>
    <s v="tabletop games"/>
    <d v="2014-03-26T23:24:10"/>
    <x v="82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x v="821"/>
    <b v="0"/>
    <n v="32"/>
    <b v="1"/>
    <s v="theater/musical"/>
    <n v="327"/>
    <x v="6"/>
    <s v="musical"/>
    <d v="2014-05-25T13:32:38"/>
    <x v="821"/>
  </r>
  <r>
    <n v="1464"/>
    <s v="Science Studio"/>
    <s v="The Best Science Media on the Web"/>
    <n v="10000"/>
    <n v="8160"/>
    <x v="0"/>
    <s v="US"/>
    <s v="USD"/>
    <n v="1361029958"/>
    <x v="822"/>
    <b v="1"/>
    <n v="234"/>
    <b v="1"/>
    <s v="publishing/radio &amp; podcasts"/>
    <n v="82"/>
    <x v="1"/>
    <s v="radio &amp; podcasts"/>
    <d v="2013-02-16T15:52:38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x v="823"/>
    <b v="1"/>
    <n v="105"/>
    <b v="1"/>
    <s v="music/rock"/>
    <n v="73"/>
    <x v="7"/>
    <s v="rock"/>
    <d v="2014-02-16T18:18:12"/>
    <x v="823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x v="824"/>
    <b v="1"/>
    <n v="162"/>
    <b v="1"/>
    <s v="technology/hardware"/>
    <n v="163"/>
    <x v="0"/>
    <s v="hardware"/>
    <d v="2011-09-09T21:02:43"/>
    <x v="824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x v="825"/>
    <b v="1"/>
    <n v="70"/>
    <b v="1"/>
    <s v="theater/plays"/>
    <n v="541"/>
    <x v="6"/>
    <s v="plays"/>
    <d v="2015-06-16T11:00:00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x v="826"/>
    <b v="0"/>
    <n v="40"/>
    <b v="1"/>
    <s v="theater/plays"/>
    <n v="902"/>
    <x v="6"/>
    <s v="plays"/>
    <d v="2015-03-31T04:16:54"/>
    <x v="826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x v="827"/>
    <b v="0"/>
    <n v="57"/>
    <b v="1"/>
    <s v="theater/plays"/>
    <n v="541"/>
    <x v="6"/>
    <s v="plays"/>
    <d v="2015-03-08T16:08:25"/>
    <x v="827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x v="828"/>
    <b v="0"/>
    <n v="218"/>
    <b v="1"/>
    <s v="games/tabletop games"/>
    <n v="162"/>
    <x v="3"/>
    <s v="tabletop games"/>
    <d v="2016-04-23T00:00:00"/>
    <x v="828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x v="829"/>
    <b v="0"/>
    <n v="170"/>
    <b v="1"/>
    <s v="music/indie rock"/>
    <n v="238"/>
    <x v="7"/>
    <s v="indie rock"/>
    <d v="2012-12-31T18:00:00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x v="7"/>
    <s v="pop"/>
    <d v="2016-01-17T21:00:0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x v="7"/>
    <s v="rock"/>
    <d v="2013-12-01T21:21:07"/>
    <x v="831"/>
  </r>
  <r>
    <n v="2441"/>
    <s v="Bring Alchemy Pops to the People!"/>
    <s v="YOU can help Alchemy Pops POP up on a street near you!"/>
    <n v="3500"/>
    <n v="8091"/>
    <x v="0"/>
    <s v="US"/>
    <s v="USD"/>
    <n v="1437627540"/>
    <x v="832"/>
    <b v="0"/>
    <n v="109"/>
    <b v="1"/>
    <s v="food/small batch"/>
    <n v="231"/>
    <x v="4"/>
    <s v="small batch"/>
    <d v="2015-07-23T04:59:00"/>
    <x v="832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x v="833"/>
    <b v="0"/>
    <n v="77"/>
    <b v="1"/>
    <s v="theater/plays"/>
    <n v="577"/>
    <x v="6"/>
    <s v="plays"/>
    <d v="2015-03-20T16:56:00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x v="7"/>
    <s v="rock"/>
    <d v="2011-03-24T01:40:38"/>
    <x v="834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x v="835"/>
    <b v="0"/>
    <n v="123"/>
    <b v="0"/>
    <s v="games/video games"/>
    <n v="54"/>
    <x v="3"/>
    <s v="video games"/>
    <d v="2013-07-07T05:28:23"/>
    <x v="835"/>
  </r>
  <r>
    <n v="2127"/>
    <s v="Three Monkeys - Part 1: Into the Abyss"/>
    <s v="Three Monkeys is an audio adventure game for PC."/>
    <n v="5000"/>
    <n v="8076"/>
    <x v="2"/>
    <s v="GB"/>
    <s v="GBP"/>
    <n v="1426158463"/>
    <x v="836"/>
    <b v="0"/>
    <n v="236"/>
    <b v="0"/>
    <s v="games/video games"/>
    <n v="162"/>
    <x v="3"/>
    <s v="video games"/>
    <d v="2015-03-12T11:07:43"/>
    <x v="836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x v="837"/>
    <b v="0"/>
    <n v="69"/>
    <b v="1"/>
    <s v="music/indie rock"/>
    <n v="161"/>
    <x v="7"/>
    <s v="indie rock"/>
    <d v="2014-01-01T23:08:56"/>
    <x v="837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x v="838"/>
    <b v="0"/>
    <n v="163"/>
    <b v="1"/>
    <s v="games/tabletop games"/>
    <n v="176"/>
    <x v="3"/>
    <s v="tabletop games"/>
    <d v="2017-03-02T19:51:40"/>
    <x v="838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x v="839"/>
    <b v="0"/>
    <n v="205"/>
    <b v="1"/>
    <s v="music/rock"/>
    <n v="37"/>
    <x v="7"/>
    <s v="rock"/>
    <d v="2013-04-09T06:30:00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x v="840"/>
    <b v="0"/>
    <n v="96"/>
    <b v="1"/>
    <s v="music/rock"/>
    <n v="134"/>
    <x v="7"/>
    <s v="rock"/>
    <d v="2011-03-03T07:49:21"/>
    <x v="84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x v="841"/>
    <b v="0"/>
    <n v="73"/>
    <b v="1"/>
    <s v="film &amp; video/documentary"/>
    <n v="16"/>
    <x v="5"/>
    <s v="documentary"/>
    <d v="2013-06-29T20:13:07"/>
    <x v="841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x v="842"/>
    <b v="0"/>
    <n v="80"/>
    <b v="1"/>
    <s v="music/classical music"/>
    <n v="247"/>
    <x v="7"/>
    <s v="classical music"/>
    <d v="2012-06-28T20:16:11"/>
    <x v="84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x v="843"/>
    <b v="0"/>
    <n v="127"/>
    <b v="1"/>
    <s v="music/metal"/>
    <n v="40"/>
    <x v="7"/>
    <s v="metal"/>
    <d v="2016-12-08T08:00:00"/>
    <x v="843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x v="844"/>
    <b v="0"/>
    <n v="113"/>
    <b v="1"/>
    <s v="theater/plays"/>
    <n v="401"/>
    <x v="6"/>
    <s v="plays"/>
    <d v="2014-11-27T03:00:00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x v="845"/>
    <b v="0"/>
    <n v="123"/>
    <b v="1"/>
    <s v="photography/photobooks"/>
    <n v="64"/>
    <x v="2"/>
    <s v="photobooks"/>
    <d v="2015-06-01T22:42:00"/>
    <x v="845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x v="846"/>
    <b v="0"/>
    <n v="19"/>
    <b v="1"/>
    <s v="theater/plays"/>
    <n v="552"/>
    <x v="6"/>
    <s v="plays"/>
    <d v="2015-04-25T15:49:54"/>
    <x v="846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x v="847"/>
    <b v="0"/>
    <n v="89"/>
    <b v="1"/>
    <s v="film &amp; video/documentary"/>
    <n v="16"/>
    <x v="5"/>
    <s v="documentary"/>
    <d v="2012-07-18T21:53:1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x v="2"/>
    <s v="photobooks"/>
    <d v="2016-12-22T02:00:00"/>
    <x v="848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x v="849"/>
    <b v="0"/>
    <n v="107"/>
    <b v="1"/>
    <s v="theater/musical"/>
    <n v="1222"/>
    <x v="6"/>
    <s v="musical"/>
    <d v="2014-07-30T18:38:02"/>
    <x v="849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x v="850"/>
    <b v="0"/>
    <n v="107"/>
    <b v="1"/>
    <s v="music/pop"/>
    <n v="99"/>
    <x v="7"/>
    <s v="pop"/>
    <d v="2012-12-18T14:20:00"/>
    <x v="85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x v="851"/>
    <b v="0"/>
    <n v="130"/>
    <b v="1"/>
    <s v="publishing/nonfiction"/>
    <n v="32"/>
    <x v="1"/>
    <s v="nonfiction"/>
    <d v="2011-08-21T20:05:57"/>
    <x v="851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x v="852"/>
    <b v="0"/>
    <n v="29"/>
    <b v="0"/>
    <s v="theater/spaces"/>
    <n v="395"/>
    <x v="6"/>
    <s v="spaces"/>
    <d v="2015-05-11T19:32:31"/>
    <x v="852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x v="853"/>
    <b v="1"/>
    <n v="123"/>
    <b v="1"/>
    <s v="theater/plays"/>
    <n v="395"/>
    <x v="6"/>
    <s v="plays"/>
    <d v="2012-04-01T20:00:58"/>
    <x v="853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x v="854"/>
    <b v="1"/>
    <n v="163"/>
    <b v="1"/>
    <s v="theater/plays"/>
    <n v="525"/>
    <x v="6"/>
    <s v="plays"/>
    <d v="2015-06-12T21:00:00"/>
    <x v="854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x v="855"/>
    <b v="1"/>
    <n v="74"/>
    <b v="1"/>
    <s v="film &amp; video/documentary"/>
    <n v="13"/>
    <x v="5"/>
    <s v="documentary"/>
    <d v="2012-09-01T02:00:00"/>
    <x v="855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x v="856"/>
    <b v="0"/>
    <n v="50"/>
    <b v="0"/>
    <s v="technology/wearables"/>
    <n v="79"/>
    <x v="0"/>
    <s v="wearables"/>
    <d v="2016-07-02T04:00:00"/>
    <x v="85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x v="857"/>
    <b v="0"/>
    <n v="26"/>
    <b v="1"/>
    <s v="theater/plays"/>
    <n v="524"/>
    <x v="6"/>
    <s v="plays"/>
    <d v="2014-08-19T16:00:00"/>
    <x v="857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x v="858"/>
    <b v="0"/>
    <n v="174"/>
    <b v="1"/>
    <s v="film &amp; video/documentary"/>
    <n v="16"/>
    <x v="5"/>
    <s v="documentary"/>
    <d v="2011-09-16T21:20:31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x v="7"/>
    <s v="indie rock"/>
    <d v="2016-06-05T23:33:30"/>
    <x v="859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x v="860"/>
    <b v="0"/>
    <n v="23"/>
    <b v="1"/>
    <s v="technology/hardware"/>
    <n v="261"/>
    <x v="0"/>
    <s v="hardware"/>
    <d v="2015-05-01T05:46:37"/>
    <x v="86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x v="861"/>
    <b v="0"/>
    <n v="204"/>
    <b v="1"/>
    <s v="theater/plays"/>
    <n v="781"/>
    <x v="6"/>
    <s v="plays"/>
    <d v="2015-10-01T15:00:23"/>
    <x v="861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x v="862"/>
    <b v="0"/>
    <n v="210"/>
    <b v="1"/>
    <s v="games/tabletop games"/>
    <n v="173"/>
    <x v="3"/>
    <s v="tabletop games"/>
    <d v="2017-02-14T17:23:40"/>
    <x v="862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x v="863"/>
    <b v="0"/>
    <n v="86"/>
    <b v="0"/>
    <s v="technology/wearables"/>
    <n v="78"/>
    <x v="0"/>
    <s v="wearables"/>
    <d v="2016-07-21T17:30:00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x v="864"/>
    <b v="0"/>
    <n v="128"/>
    <b v="1"/>
    <s v="music/rock"/>
    <n v="32"/>
    <x v="7"/>
    <s v="rock"/>
    <d v="2013-11-13T05:59:00"/>
    <x v="864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x v="865"/>
    <b v="0"/>
    <n v="86"/>
    <b v="1"/>
    <s v="music/indie rock"/>
    <n v="222"/>
    <x v="7"/>
    <s v="indie rock"/>
    <d v="2011-10-01T03:00:00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x v="5"/>
    <s v="animation"/>
    <d v="2013-08-09T12:00:15"/>
    <x v="866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x v="867"/>
    <b v="1"/>
    <n v="74"/>
    <b v="1"/>
    <s v="music/rock"/>
    <n v="75"/>
    <x v="7"/>
    <s v="rock"/>
    <d v="2013-07-28T17:50:36"/>
    <x v="867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x v="868"/>
    <b v="1"/>
    <n v="111"/>
    <b v="1"/>
    <s v="music/electronic music"/>
    <n v="52"/>
    <x v="7"/>
    <s v="electronic music"/>
    <d v="2014-10-23T00:49:07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x v="869"/>
    <b v="0"/>
    <n v="113"/>
    <b v="1"/>
    <s v="film &amp; video/documentary"/>
    <n v="15"/>
    <x v="5"/>
    <s v="documentary"/>
    <d v="2014-06-21T03:59:00"/>
    <x v="869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x v="870"/>
    <b v="1"/>
    <n v="97"/>
    <b v="1"/>
    <s v="film &amp; video/documentary"/>
    <n v="15"/>
    <x v="5"/>
    <s v="documentary"/>
    <d v="2016-03-16T18:16:33"/>
    <x v="870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x v="871"/>
    <b v="0"/>
    <n v="69"/>
    <b v="1"/>
    <s v="film &amp; video/shorts"/>
    <n v="5"/>
    <x v="5"/>
    <s v="shorts"/>
    <d v="2011-04-24T23:34:47"/>
    <x v="871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x v="872"/>
    <b v="0"/>
    <n v="91"/>
    <b v="1"/>
    <s v="theater/plays"/>
    <n v="511"/>
    <x v="6"/>
    <s v="plays"/>
    <d v="2017-03-04T10:12:32"/>
    <x v="872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x v="873"/>
    <b v="0"/>
    <n v="65"/>
    <b v="1"/>
    <s v="film &amp; video/shorts"/>
    <n v="4"/>
    <x v="5"/>
    <s v="shorts"/>
    <d v="2010-12-23T03:08:53"/>
    <x v="873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x v="874"/>
    <b v="0"/>
    <n v="81"/>
    <b v="0"/>
    <s v="film &amp; video/science fiction"/>
    <n v="6"/>
    <x v="5"/>
    <s v="science fiction"/>
    <d v="2014-11-07T20:30:07"/>
    <x v="874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x v="875"/>
    <b v="1"/>
    <n v="31"/>
    <b v="1"/>
    <s v="music/rock"/>
    <n v="69"/>
    <x v="7"/>
    <s v="rock"/>
    <d v="2013-11-13T17:24:19"/>
    <x v="875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x v="876"/>
    <b v="0"/>
    <n v="43"/>
    <b v="1"/>
    <s v="music/classical music"/>
    <n v="234"/>
    <x v="7"/>
    <s v="classical music"/>
    <d v="2014-12-21T04:30:00"/>
    <x v="87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x v="877"/>
    <b v="1"/>
    <n v="117"/>
    <b v="1"/>
    <s v="theater/plays"/>
    <n v="381"/>
    <x v="6"/>
    <s v="plays"/>
    <d v="2016-05-06T14:35:58"/>
    <x v="877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x v="878"/>
    <b v="0"/>
    <n v="104"/>
    <b v="1"/>
    <s v="theater/spaces"/>
    <n v="380"/>
    <x v="6"/>
    <s v="spaces"/>
    <d v="2012-12-26T20:04:12"/>
    <x v="878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x v="879"/>
    <b v="1"/>
    <n v="28"/>
    <b v="1"/>
    <s v="technology/space exploration"/>
    <n v="253"/>
    <x v="0"/>
    <s v="space exploration"/>
    <d v="2012-09-21T19:38:14"/>
    <x v="879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x v="880"/>
    <b v="0"/>
    <n v="264"/>
    <b v="1"/>
    <s v="publishing/nonfiction"/>
    <n v="76"/>
    <x v="1"/>
    <s v="nonfiction"/>
    <d v="2014-06-21T17:12:52"/>
    <x v="880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x v="881"/>
    <b v="0"/>
    <n v="145"/>
    <b v="1"/>
    <s v="theater/spaces"/>
    <n v="378"/>
    <x v="6"/>
    <s v="spaces"/>
    <d v="2014-05-30T16:00:00"/>
    <x v="881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x v="882"/>
    <b v="0"/>
    <n v="30"/>
    <b v="0"/>
    <s v="theater/plays"/>
    <n v="377"/>
    <x v="6"/>
    <s v="plays"/>
    <d v="2017-03-19T06:00:00"/>
    <x v="882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x v="883"/>
    <b v="0"/>
    <n v="147"/>
    <b v="0"/>
    <s v="film &amp; video/animation"/>
    <n v="19"/>
    <x v="5"/>
    <s v="animation"/>
    <d v="2013-01-29T04:44:32"/>
    <x v="883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x v="884"/>
    <b v="0"/>
    <n v="57"/>
    <b v="1"/>
    <s v="film &amp; video/shorts"/>
    <n v="3"/>
    <x v="5"/>
    <s v="shorts"/>
    <d v="2014-08-11T05:59:00"/>
    <x v="884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x v="885"/>
    <b v="0"/>
    <n v="48"/>
    <b v="1"/>
    <s v="music/pop"/>
    <n v="94"/>
    <x v="7"/>
    <s v="pop"/>
    <d v="2012-12-13T22:17:3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x v="886"/>
    <b v="0"/>
    <n v="92"/>
    <b v="1"/>
    <s v="music/rock"/>
    <n v="75"/>
    <x v="7"/>
    <s v="rock"/>
    <d v="2015-03-16T16:35:52"/>
    <x v="886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x v="887"/>
    <b v="0"/>
    <n v="128"/>
    <b v="1"/>
    <s v="games/tabletop games"/>
    <n v="167"/>
    <x v="3"/>
    <s v="tabletop games"/>
    <d v="2016-12-14T21:01:18"/>
    <x v="887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x v="888"/>
    <b v="0"/>
    <n v="15"/>
    <b v="0"/>
    <s v="theater/plays"/>
    <n v="300"/>
    <x v="6"/>
    <s v="plays"/>
    <d v="2017-02-20T18:00:00"/>
    <x v="888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x v="889"/>
    <b v="0"/>
    <n v="70"/>
    <b v="1"/>
    <s v="music/rock"/>
    <n v="75"/>
    <x v="7"/>
    <s v="rock"/>
    <d v="2015-05-07T18:12:22"/>
    <x v="889"/>
  </r>
  <r>
    <n v="2040"/>
    <s v="Programmable Capacitor"/>
    <s v="4.29 Billion+ Capacitor Combinations._x000a_No Coding Required."/>
    <n v="5000"/>
    <n v="7445.14"/>
    <x v="0"/>
    <s v="US"/>
    <s v="USD"/>
    <n v="1384557303"/>
    <x v="890"/>
    <b v="1"/>
    <n v="271"/>
    <b v="1"/>
    <s v="technology/hardware"/>
    <n v="149"/>
    <x v="0"/>
    <s v="hardware"/>
    <d v="2013-11-15T23:15:03"/>
    <x v="89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x v="891"/>
    <b v="1"/>
    <n v="103"/>
    <b v="0"/>
    <s v="photography/photobooks"/>
    <n v="111"/>
    <x v="2"/>
    <s v="photobooks"/>
    <d v="2014-08-13T23:31:52"/>
    <x v="891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x v="892"/>
    <b v="0"/>
    <n v="23"/>
    <b v="1"/>
    <s v="film &amp; video/shorts"/>
    <n v="2"/>
    <x v="5"/>
    <s v="shorts"/>
    <d v="2013-06-06T19:32:37"/>
    <x v="892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x v="893"/>
    <b v="0"/>
    <n v="83"/>
    <b v="1"/>
    <s v="music/indie rock"/>
    <n v="148"/>
    <x v="7"/>
    <s v="indie rock"/>
    <d v="2012-07-15T20:03:07"/>
    <x v="893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x v="894"/>
    <b v="0"/>
    <n v="15"/>
    <b v="1"/>
    <s v="technology/hardware"/>
    <n v="248"/>
    <x v="0"/>
    <s v="hardware"/>
    <d v="2016-11-06T03:26:44"/>
    <x v="894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x v="895"/>
    <b v="0"/>
    <n v="143"/>
    <b v="1"/>
    <s v="publishing/nonfiction"/>
    <n v="30"/>
    <x v="1"/>
    <s v="nonfiction"/>
    <d v="2011-06-30T15:19:23"/>
    <x v="895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x v="896"/>
    <b v="1"/>
    <n v="75"/>
    <b v="1"/>
    <s v="theater/plays"/>
    <n v="491"/>
    <x v="6"/>
    <s v="plays"/>
    <d v="2015-01-08T21:17:41"/>
    <x v="896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x v="897"/>
    <b v="0"/>
    <n v="167"/>
    <b v="0"/>
    <s v="games/video games"/>
    <n v="49"/>
    <x v="3"/>
    <s v="video games"/>
    <d v="2016-01-14T04:00:11"/>
    <x v="897"/>
  </r>
  <r>
    <n v="2113"/>
    <s v="Summer Underground // Honeycomb LP"/>
    <s v="Help us fund our second full-length album Honeycomb!"/>
    <n v="5000"/>
    <n v="7340"/>
    <x v="0"/>
    <s v="US"/>
    <s v="USD"/>
    <n v="1411505176"/>
    <x v="898"/>
    <b v="0"/>
    <n v="107"/>
    <b v="1"/>
    <s v="music/indie rock"/>
    <n v="147"/>
    <x v="7"/>
    <s v="indie rock"/>
    <d v="2014-09-23T20:46:16"/>
    <x v="898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x v="899"/>
    <b v="0"/>
    <n v="339"/>
    <b v="1"/>
    <s v="technology/hardware"/>
    <n v="245"/>
    <x v="0"/>
    <s v="hardware"/>
    <d v="2013-03-13T20:00:00"/>
    <x v="899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x v="900"/>
    <b v="0"/>
    <n v="1019"/>
    <b v="1"/>
    <s v="technology/hardware"/>
    <n v="244"/>
    <x v="0"/>
    <s v="hardware"/>
    <d v="2015-08-15T07:50:59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x v="901"/>
    <b v="0"/>
    <n v="112"/>
    <b v="1"/>
    <s v="music/rock"/>
    <n v="183"/>
    <x v="7"/>
    <s v="rock"/>
    <d v="2013-01-20T17:21:20"/>
    <x v="901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x v="902"/>
    <b v="1"/>
    <n v="143"/>
    <b v="1"/>
    <s v="theater/spaces"/>
    <n v="241"/>
    <x v="6"/>
    <s v="spaces"/>
    <d v="2013-07-13T18:00:00"/>
    <x v="902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x v="903"/>
    <b v="0"/>
    <n v="57"/>
    <b v="1"/>
    <s v="theater/plays"/>
    <n v="722"/>
    <x v="6"/>
    <s v="plays"/>
    <d v="2014-06-09T17:26:51"/>
    <x v="903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x v="904"/>
    <b v="0"/>
    <n v="149"/>
    <b v="1"/>
    <s v="publishing/nonfiction"/>
    <n v="72"/>
    <x v="1"/>
    <s v="nonfiction"/>
    <d v="2013-06-27T01:49:11"/>
    <x v="904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x v="905"/>
    <b v="0"/>
    <n v="75"/>
    <b v="1"/>
    <s v="music/rock"/>
    <n v="36"/>
    <x v="7"/>
    <s v="rock"/>
    <d v="2013-07-01T03:59:00"/>
    <x v="905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x v="906"/>
    <b v="1"/>
    <n v="46"/>
    <b v="1"/>
    <s v="photography/photobooks"/>
    <n v="80"/>
    <x v="2"/>
    <s v="photobooks"/>
    <d v="2015-01-22T18:46:10"/>
    <x v="906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x v="907"/>
    <b v="0"/>
    <n v="117"/>
    <b v="0"/>
    <s v="theater/spaces"/>
    <n v="359"/>
    <x v="6"/>
    <s v="spaces"/>
    <d v="2015-04-21T05:59:00"/>
    <x v="907"/>
  </r>
  <r>
    <n v="3228"/>
    <s v="Hear Me Roar: A Season of Powerful Women"/>
    <s v="A Season of Powerful Women. A Season of Defiance."/>
    <n v="1600"/>
    <n v="7164"/>
    <x v="0"/>
    <s v="US"/>
    <s v="USD"/>
    <n v="1450328340"/>
    <x v="908"/>
    <b v="1"/>
    <n v="37"/>
    <b v="1"/>
    <s v="theater/plays"/>
    <n v="448"/>
    <x v="6"/>
    <s v="plays"/>
    <d v="2015-12-17T04:59:00"/>
    <x v="908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x v="909"/>
    <b v="0"/>
    <n v="167"/>
    <b v="1"/>
    <s v="film &amp; video/documentary"/>
    <n v="14"/>
    <x v="5"/>
    <s v="documentary"/>
    <d v="2012-01-15T13:14:29"/>
    <x v="909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x v="910"/>
    <b v="0"/>
    <n v="44"/>
    <b v="1"/>
    <s v="music/rock"/>
    <n v="29"/>
    <x v="7"/>
    <s v="rock"/>
    <d v="2012-05-11T15:47:00"/>
    <x v="91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x v="911"/>
    <b v="0"/>
    <n v="108"/>
    <b v="1"/>
    <s v="theater/plays"/>
    <n v="286"/>
    <x v="6"/>
    <s v="plays"/>
    <d v="2014-10-29T18:54:03"/>
    <x v="911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x v="912"/>
    <b v="1"/>
    <n v="151"/>
    <b v="1"/>
    <s v="theater/plays"/>
    <n v="353"/>
    <x v="6"/>
    <s v="plays"/>
    <d v="2012-01-31T17:00:00"/>
    <x v="912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x v="913"/>
    <b v="1"/>
    <n v="103"/>
    <b v="1"/>
    <s v="music/indie rock"/>
    <n v="176"/>
    <x v="7"/>
    <s v="indie rock"/>
    <d v="2011-12-13T03:39:56"/>
    <x v="913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x v="914"/>
    <b v="0"/>
    <n v="78"/>
    <b v="1"/>
    <s v="film &amp; video/shorts"/>
    <n v="5"/>
    <x v="5"/>
    <s v="shorts"/>
    <d v="2011-08-06T15:00:00"/>
    <x v="914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x v="915"/>
    <b v="0"/>
    <n v="30"/>
    <b v="1"/>
    <s v="theater/spaces"/>
    <n v="352"/>
    <x v="6"/>
    <s v="spaces"/>
    <d v="2015-08-14T20:18:53"/>
    <x v="915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x v="916"/>
    <b v="0"/>
    <n v="65"/>
    <b v="1"/>
    <s v="music/rock"/>
    <n v="88"/>
    <x v="7"/>
    <s v="rock"/>
    <d v="2014-12-17T07:59:00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x v="917"/>
    <b v="0"/>
    <n v="86"/>
    <b v="1"/>
    <s v="theater/plays"/>
    <n v="702"/>
    <x v="6"/>
    <s v="plays"/>
    <d v="2015-07-11T03:59:00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x v="918"/>
    <b v="0"/>
    <n v="193"/>
    <b v="1"/>
    <s v="technology/hardware"/>
    <n v="140"/>
    <x v="0"/>
    <s v="hardware"/>
    <d v="2016-12-11T04:59:00"/>
    <x v="918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x v="919"/>
    <b v="0"/>
    <n v="55"/>
    <b v="1"/>
    <s v="publishing/nonfiction"/>
    <n v="28"/>
    <x v="1"/>
    <s v="nonfiction"/>
    <d v="2015-01-15T10:54:00"/>
    <x v="919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x v="920"/>
    <b v="1"/>
    <n v="122"/>
    <b v="1"/>
    <s v="music/electronic music"/>
    <n v="47"/>
    <x v="7"/>
    <s v="electronic music"/>
    <d v="2016-03-31T08:46:56"/>
    <x v="920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x v="921"/>
    <b v="0"/>
    <n v="68"/>
    <b v="0"/>
    <s v="film &amp; video/animation"/>
    <n v="17"/>
    <x v="5"/>
    <s v="animation"/>
    <d v="2016-08-15T07:00:00"/>
    <x v="921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x v="922"/>
    <b v="0"/>
    <n v="45"/>
    <b v="0"/>
    <s v="technology/wearables"/>
    <n v="38"/>
    <x v="0"/>
    <s v="wearables"/>
    <d v="2014-09-04T06:59:00"/>
    <x v="922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x v="923"/>
    <b v="0"/>
    <n v="56"/>
    <b v="1"/>
    <s v="film &amp; video/shorts"/>
    <n v="3"/>
    <x v="5"/>
    <s v="shorts"/>
    <d v="2013-06-02T18:03:12"/>
    <x v="923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x v="924"/>
    <b v="0"/>
    <n v="123"/>
    <b v="1"/>
    <s v="music/electronic music"/>
    <n v="137"/>
    <x v="7"/>
    <s v="electronic music"/>
    <d v="2013-11-04T01:00:00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x v="925"/>
    <b v="0"/>
    <n v="109"/>
    <b v="1"/>
    <s v="music/rock"/>
    <n v="69"/>
    <x v="7"/>
    <s v="rock"/>
    <d v="2017-01-15T01:35:19"/>
    <x v="925"/>
  </r>
  <r>
    <n v="1030"/>
    <s v="The Gothsicles - I FEEL SICLE"/>
    <s v="Help fund the latest Gothsicles mega-album, I FEEL SICLE!"/>
    <n v="15000"/>
    <n v="6842"/>
    <x v="0"/>
    <s v="US"/>
    <s v="USD"/>
    <n v="1473680149"/>
    <x v="926"/>
    <b v="0"/>
    <n v="159"/>
    <b v="1"/>
    <s v="music/electronic music"/>
    <n v="46"/>
    <x v="7"/>
    <s v="electronic music"/>
    <d v="2016-09-12T11:35:49"/>
    <x v="926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x v="927"/>
    <b v="0"/>
    <n v="19"/>
    <b v="0"/>
    <s v="theater/musical"/>
    <n v="357"/>
    <x v="6"/>
    <s v="musical"/>
    <d v="2015-05-24T08:18:52"/>
    <x v="927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x v="928"/>
    <b v="1"/>
    <n v="140"/>
    <b v="0"/>
    <s v="photography/photobooks"/>
    <n v="113"/>
    <x v="2"/>
    <s v="photobooks"/>
    <d v="2016-12-15T13:39:49"/>
    <x v="928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x v="929"/>
    <b v="0"/>
    <n v="112"/>
    <b v="1"/>
    <s v="music/rock"/>
    <n v="67"/>
    <x v="7"/>
    <s v="rock"/>
    <d v="2016-10-17T16:14:00"/>
    <x v="929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x v="930"/>
    <b v="1"/>
    <n v="62"/>
    <b v="1"/>
    <s v="film &amp; video/documentary"/>
    <n v="8"/>
    <x v="5"/>
    <s v="documentary"/>
    <d v="2010-10-16T03:39:00"/>
    <x v="93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x v="931"/>
    <b v="0"/>
    <n v="42"/>
    <b v="1"/>
    <s v="music/pop"/>
    <n v="89"/>
    <x v="7"/>
    <s v="pop"/>
    <d v="2016-04-16T05:59:00"/>
    <x v="931"/>
  </r>
  <r>
    <n v="442"/>
    <s v="The Paranormal Idiot"/>
    <s v="Doomsday is here"/>
    <n v="50000"/>
    <n v="6691"/>
    <x v="2"/>
    <s v="US"/>
    <s v="USD"/>
    <n v="1424380783"/>
    <x v="932"/>
    <b v="0"/>
    <n v="17"/>
    <b v="0"/>
    <s v="film &amp; video/animation"/>
    <n v="13"/>
    <x v="5"/>
    <s v="animation"/>
    <d v="2015-02-19T21:19:43"/>
    <x v="932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x v="933"/>
    <b v="0"/>
    <n v="67"/>
    <b v="0"/>
    <s v="theater/spaces"/>
    <n v="334"/>
    <x v="6"/>
    <s v="spaces"/>
    <d v="2015-09-30T18:00:00"/>
    <x v="933"/>
  </r>
  <r>
    <n v="2301"/>
    <s v="Time Crash"/>
    <s v="We are America's first trock band, and we're ready to bring you our first album!"/>
    <n v="4000"/>
    <n v="6680.22"/>
    <x v="0"/>
    <s v="US"/>
    <s v="USD"/>
    <n v="1371785496"/>
    <x v="934"/>
    <b v="1"/>
    <n v="211"/>
    <b v="1"/>
    <s v="music/indie rock"/>
    <n v="167"/>
    <x v="7"/>
    <s v="indie rock"/>
    <d v="2013-06-21T03:31:36"/>
    <x v="934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x v="935"/>
    <b v="0"/>
    <n v="96"/>
    <b v="0"/>
    <s v="technology/wearables"/>
    <n v="35"/>
    <x v="0"/>
    <s v="wearables"/>
    <d v="2016-04-18T14:00:00"/>
    <x v="935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x v="936"/>
    <b v="0"/>
    <n v="71"/>
    <b v="1"/>
    <s v="theater/musical"/>
    <n v="1110"/>
    <x v="6"/>
    <s v="musical"/>
    <d v="2016-05-27T00:54:35"/>
    <x v="936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x v="937"/>
    <b v="1"/>
    <n v="58"/>
    <b v="1"/>
    <s v="film &amp; video/documentary"/>
    <n v="11"/>
    <x v="5"/>
    <s v="documentary"/>
    <d v="2016-12-21T07:59:00"/>
    <x v="937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x v="938"/>
    <b v="0"/>
    <n v="108"/>
    <b v="1"/>
    <s v="photography/photobooks"/>
    <n v="55"/>
    <x v="2"/>
    <s v="photobooks"/>
    <d v="2017-01-31T18:08:20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x v="939"/>
    <b v="0"/>
    <n v="114"/>
    <b v="0"/>
    <s v="theater/spaces"/>
    <n v="332"/>
    <x v="6"/>
    <s v="spaces"/>
    <d v="2014-08-28T03:00:10"/>
    <x v="939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x v="940"/>
    <b v="1"/>
    <n v="79"/>
    <b v="1"/>
    <s v="film &amp; video/documentary"/>
    <n v="9"/>
    <x v="5"/>
    <s v="documentary"/>
    <d v="2009-08-10T19:26:00"/>
    <x v="94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x v="941"/>
    <b v="0"/>
    <n v="63"/>
    <b v="1"/>
    <s v="theater/plays"/>
    <n v="442"/>
    <x v="6"/>
    <s v="plays"/>
    <d v="2016-04-01T01:27:39"/>
    <x v="941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x v="942"/>
    <b v="0"/>
    <n v="41"/>
    <b v="0"/>
    <s v="technology/wearables"/>
    <n v="38"/>
    <x v="0"/>
    <s v="wearables"/>
    <d v="2014-06-23T07:04:10"/>
    <x v="942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x v="943"/>
    <b v="0"/>
    <n v="134"/>
    <b v="1"/>
    <s v="music/classical music"/>
    <n v="220"/>
    <x v="7"/>
    <s v="classical music"/>
    <d v="2012-04-04T17:33:23"/>
    <x v="943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x v="944"/>
    <b v="0"/>
    <n v="101"/>
    <b v="0"/>
    <s v="technology/wearables"/>
    <n v="41"/>
    <x v="0"/>
    <s v="wearables"/>
    <d v="2016-06-19T14:30:46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x v="945"/>
    <b v="0"/>
    <n v="150"/>
    <b v="1"/>
    <s v="music/classical music"/>
    <n v="219"/>
    <x v="7"/>
    <s v="classical music"/>
    <d v="2015-10-08T03:59:00"/>
    <x v="945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x v="946"/>
    <b v="0"/>
    <n v="170"/>
    <b v="0"/>
    <s v="film &amp; video/animation"/>
    <n v="15"/>
    <x v="5"/>
    <s v="animation"/>
    <d v="2014-04-19T16:19:39"/>
    <x v="946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x v="947"/>
    <b v="0"/>
    <n v="69"/>
    <b v="1"/>
    <s v="theater/spaces"/>
    <n v="218"/>
    <x v="6"/>
    <s v="spaces"/>
    <d v="2016-04-17T23:44:54"/>
    <x v="947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x v="948"/>
    <b v="0"/>
    <n v="70"/>
    <b v="1"/>
    <s v="photography/photobooks"/>
    <n v="93"/>
    <x v="2"/>
    <s v="photobooks"/>
    <d v="2015-03-08T13:31:17"/>
    <x v="94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x v="949"/>
    <b v="0"/>
    <n v="73"/>
    <b v="0"/>
    <s v="technology/wearables"/>
    <n v="35"/>
    <x v="0"/>
    <s v="wearables"/>
    <d v="2015-08-20T20:00:39"/>
    <x v="949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x v="950"/>
    <b v="0"/>
    <n v="183"/>
    <b v="1"/>
    <s v="music/indie rock"/>
    <n v="118"/>
    <x v="7"/>
    <s v="indie rock"/>
    <d v="2014-03-04T21:00:00"/>
    <x v="950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x v="951"/>
    <b v="0"/>
    <n v="31"/>
    <b v="1"/>
    <s v="theater/plays"/>
    <n v="434"/>
    <x v="6"/>
    <s v="plays"/>
    <d v="2015-10-06T22:17:05"/>
    <x v="951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x v="952"/>
    <b v="0"/>
    <n v="166"/>
    <b v="1"/>
    <s v="music/electronic music"/>
    <n v="43"/>
    <x v="7"/>
    <s v="electronic music"/>
    <d v="2016-08-05T03:59:00"/>
    <x v="952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x v="953"/>
    <b v="0"/>
    <n v="48"/>
    <b v="1"/>
    <s v="music/classical music"/>
    <n v="203"/>
    <x v="7"/>
    <s v="classical music"/>
    <d v="2015-04-20T04:50:00"/>
    <x v="953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x v="954"/>
    <b v="1"/>
    <n v="89"/>
    <b v="1"/>
    <s v="film &amp; video/documentary"/>
    <n v="13"/>
    <x v="5"/>
    <s v="documentary"/>
    <d v="2015-04-29T18:14:28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x v="955"/>
    <b v="0"/>
    <n v="73"/>
    <b v="1"/>
    <s v="music/rock"/>
    <n v="64"/>
    <x v="7"/>
    <s v="rock"/>
    <d v="2015-02-13T23:58:02"/>
    <x v="955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x v="956"/>
    <b v="1"/>
    <n v="107"/>
    <b v="1"/>
    <s v="music/indie rock"/>
    <n v="160"/>
    <x v="7"/>
    <s v="indie rock"/>
    <d v="2013-03-09T23:42:17"/>
    <x v="956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x v="957"/>
    <b v="0"/>
    <n v="17"/>
    <b v="1"/>
    <s v="film &amp; video/shorts"/>
    <n v="3"/>
    <x v="5"/>
    <s v="shorts"/>
    <d v="2015-12-27T14:20:45"/>
    <x v="957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x v="958"/>
    <b v="0"/>
    <n v="100"/>
    <b v="1"/>
    <s v="technology/space exploration"/>
    <n v="213"/>
    <x v="0"/>
    <s v="space exploration"/>
    <d v="2015-05-14T12:55:22"/>
    <x v="958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x v="959"/>
    <b v="0"/>
    <n v="147"/>
    <b v="0"/>
    <s v="games/video games"/>
    <n v="43"/>
    <x v="3"/>
    <s v="video games"/>
    <d v="2014-04-24T19:11:07"/>
    <x v="959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x v="960"/>
    <b v="0"/>
    <n v="59"/>
    <b v="0"/>
    <s v="publishing/art books"/>
    <n v="75"/>
    <x v="1"/>
    <s v="art books"/>
    <d v="2016-07-27T22:00:00"/>
    <x v="960"/>
  </r>
  <r>
    <n v="2284"/>
    <s v="Make a record, write a song, take the Vinyl Skyway. "/>
    <s v="The Vinyl Skyway reunite to make a third album. "/>
    <n v="4200"/>
    <n v="6373.27"/>
    <x v="0"/>
    <s v="US"/>
    <s v="USD"/>
    <n v="1299902400"/>
    <x v="961"/>
    <b v="0"/>
    <n v="59"/>
    <b v="1"/>
    <s v="music/rock"/>
    <n v="152"/>
    <x v="7"/>
    <s v="rock"/>
    <d v="2011-03-12T04:00:00"/>
    <x v="961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x v="962"/>
    <b v="0"/>
    <n v="46"/>
    <b v="1"/>
    <s v="photography/photobooks"/>
    <n v="53"/>
    <x v="2"/>
    <s v="photobooks"/>
    <d v="2017-02-25T20:18:25"/>
    <x v="962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x v="963"/>
    <b v="0"/>
    <n v="91"/>
    <b v="1"/>
    <s v="theater/plays"/>
    <n v="318"/>
    <x v="6"/>
    <s v="plays"/>
    <d v="2014-07-18T16:04:11"/>
    <x v="963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x v="964"/>
    <b v="0"/>
    <n v="71"/>
    <b v="1"/>
    <s v="film &amp; video/documentary"/>
    <n v="13"/>
    <x v="5"/>
    <s v="documentary"/>
    <d v="2016-07-28T01:49:40"/>
    <x v="964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x v="965"/>
    <b v="0"/>
    <n v="60"/>
    <b v="0"/>
    <s v="theater/plays"/>
    <n v="252"/>
    <x v="6"/>
    <s v="plays"/>
    <d v="2016-10-05T19:50:54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x v="7"/>
    <s v="rock"/>
    <d v="2015-05-02T15:11:49"/>
    <x v="966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x v="967"/>
    <b v="0"/>
    <n v="71"/>
    <b v="1"/>
    <s v="publishing/nonfiction"/>
    <n v="25"/>
    <x v="1"/>
    <s v="nonfiction"/>
    <d v="2012-01-22T06:00:00"/>
    <x v="967"/>
  </r>
  <r>
    <n v="2807"/>
    <s v="The Commission Theatre Co."/>
    <s v="Bringing Shakespeare back to the Playwrights"/>
    <n v="2500"/>
    <n v="6300"/>
    <x v="0"/>
    <s v="US"/>
    <s v="USD"/>
    <n v="1435611438"/>
    <x v="968"/>
    <b v="0"/>
    <n v="93"/>
    <b v="1"/>
    <s v="theater/plays"/>
    <n v="252"/>
    <x v="6"/>
    <s v="plays"/>
    <d v="2015-06-29T20:57:18"/>
    <x v="968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x v="969"/>
    <b v="0"/>
    <n v="90"/>
    <b v="0"/>
    <s v="theater/spaces"/>
    <n v="313"/>
    <x v="6"/>
    <s v="spaces"/>
    <d v="2016-08-23T08:10:18"/>
    <x v="969"/>
  </r>
  <r>
    <n v="2529"/>
    <s v="UrbanArias is DC's Contemporary Opera Company"/>
    <s v="Opera. Short. New."/>
    <n v="3200"/>
    <n v="6257"/>
    <x v="0"/>
    <s v="US"/>
    <s v="USD"/>
    <n v="1332636975"/>
    <x v="970"/>
    <b v="0"/>
    <n v="76"/>
    <b v="1"/>
    <s v="music/classical music"/>
    <n v="196"/>
    <x v="7"/>
    <s v="classical music"/>
    <d v="2012-03-25T00:56:15"/>
    <x v="970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x v="971"/>
    <b v="1"/>
    <n v="113"/>
    <b v="1"/>
    <s v="film &amp; video/documentary"/>
    <n v="8"/>
    <x v="5"/>
    <s v="documentary"/>
    <d v="2012-04-05T06:59:00"/>
    <x v="971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x v="972"/>
    <b v="0"/>
    <n v="37"/>
    <b v="1"/>
    <s v="music/pop"/>
    <n v="78"/>
    <x v="7"/>
    <s v="pop"/>
    <d v="2012-09-24T19:46:52"/>
    <x v="97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x v="973"/>
    <b v="0"/>
    <n v="82"/>
    <b v="1"/>
    <s v="music/rock"/>
    <n v="78"/>
    <x v="7"/>
    <s v="rock"/>
    <d v="2014-02-20T20:48:53"/>
    <x v="973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x v="974"/>
    <b v="0"/>
    <n v="87"/>
    <b v="1"/>
    <s v="publishing/nonfiction"/>
    <n v="62"/>
    <x v="1"/>
    <s v="nonfiction"/>
    <d v="2013-07-05T00:56:00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x v="975"/>
    <b v="0"/>
    <n v="76"/>
    <b v="1"/>
    <s v="theater/plays"/>
    <n v="518"/>
    <x v="6"/>
    <s v="plays"/>
    <d v="2015-02-05T06:59:00"/>
    <x v="975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x v="976"/>
    <b v="1"/>
    <n v="28"/>
    <b v="1"/>
    <s v="photography/photobooks"/>
    <n v="67"/>
    <x v="2"/>
    <s v="photobooks"/>
    <d v="2017-02-20T12:01:30"/>
    <x v="97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x v="977"/>
    <b v="1"/>
    <n v="104"/>
    <b v="1"/>
    <s v="theater/plays"/>
    <n v="414"/>
    <x v="6"/>
    <s v="plays"/>
    <d v="2015-10-25T23:59:00"/>
    <x v="977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x v="978"/>
    <b v="0"/>
    <n v="133"/>
    <b v="1"/>
    <s v="music/metal"/>
    <n v="31"/>
    <x v="7"/>
    <s v="metal"/>
    <d v="2016-04-25T04:59:00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x v="7"/>
    <s v="indie rock"/>
    <d v="2011-12-25T05:00:00"/>
    <x v="979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x v="980"/>
    <b v="0"/>
    <n v="45"/>
    <b v="1"/>
    <s v="theater/plays"/>
    <n v="616"/>
    <x v="6"/>
    <s v="plays"/>
    <d v="2014-11-13T23:37:28"/>
    <x v="980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x v="981"/>
    <b v="0"/>
    <n v="111"/>
    <b v="1"/>
    <s v="photography/photobooks"/>
    <n v="51"/>
    <x v="2"/>
    <s v="photobooks"/>
    <d v="2016-07-15T14:34:06"/>
    <x v="981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x v="982"/>
    <b v="0"/>
    <n v="94"/>
    <b v="0"/>
    <s v="theater/plays"/>
    <n v="2457"/>
    <x v="6"/>
    <s v="plays"/>
    <d v="2016-10-02T09:00:00"/>
    <x v="982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x v="983"/>
    <b v="0"/>
    <n v="135"/>
    <b v="0"/>
    <s v="technology/wearables"/>
    <n v="61"/>
    <x v="0"/>
    <s v="wearables"/>
    <d v="2015-01-11T01:02:52"/>
    <x v="983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x v="984"/>
    <b v="0"/>
    <n v="108"/>
    <b v="1"/>
    <s v="publishing/nonfiction"/>
    <n v="24"/>
    <x v="1"/>
    <s v="nonfiction"/>
    <d v="2014-02-14T20:00:00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x v="985"/>
    <b v="0"/>
    <n v="21"/>
    <b v="0"/>
    <s v="technology/wearables"/>
    <n v="24"/>
    <x v="0"/>
    <s v="wearables"/>
    <d v="2014-07-23T15:54:40"/>
    <x v="98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x v="986"/>
    <b v="0"/>
    <n v="37"/>
    <b v="1"/>
    <s v="music/classical music"/>
    <n v="204"/>
    <x v="7"/>
    <s v="classical music"/>
    <d v="2016-09-30T04:27:00"/>
    <x v="986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x v="987"/>
    <b v="1"/>
    <n v="74"/>
    <b v="1"/>
    <s v="music/rock"/>
    <n v="51"/>
    <x v="7"/>
    <s v="rock"/>
    <d v="2011-09-25T19:32:47"/>
    <x v="987"/>
  </r>
  <r>
    <n v="833"/>
    <s v="Ragman Rolls"/>
    <s v="This is an American rock album."/>
    <n v="20000"/>
    <n v="6100"/>
    <x v="0"/>
    <s v="US"/>
    <s v="USD"/>
    <n v="1397941475"/>
    <x v="988"/>
    <b v="0"/>
    <n v="41"/>
    <b v="1"/>
    <s v="music/rock"/>
    <n v="31"/>
    <x v="7"/>
    <s v="rock"/>
    <d v="2014-04-19T21:04:35"/>
    <x v="988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x v="989"/>
    <b v="0"/>
    <n v="78"/>
    <b v="1"/>
    <s v="theater/plays"/>
    <n v="407"/>
    <x v="6"/>
    <s v="plays"/>
    <d v="2015-04-01T04:59:00"/>
    <x v="989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x v="990"/>
    <b v="0"/>
    <n v="38"/>
    <b v="1"/>
    <s v="film &amp; video/documentary"/>
    <n v="12"/>
    <x v="5"/>
    <s v="documentary"/>
    <d v="2013-11-05T18:39:50"/>
    <x v="99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x v="991"/>
    <b v="0"/>
    <n v="75"/>
    <b v="1"/>
    <s v="music/rock"/>
    <n v="26"/>
    <x v="7"/>
    <s v="rock"/>
    <d v="2012-09-17T04:05:00"/>
    <x v="991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x v="992"/>
    <b v="0"/>
    <n v="47"/>
    <b v="1"/>
    <s v="theater/plays"/>
    <n v="405"/>
    <x v="6"/>
    <s v="plays"/>
    <d v="2015-09-02T00:28:25"/>
    <x v="992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x v="993"/>
    <b v="0"/>
    <n v="55"/>
    <b v="1"/>
    <s v="music/indie rock"/>
    <n v="122"/>
    <x v="7"/>
    <s v="indie rock"/>
    <d v="2011-10-07T16:58:52"/>
    <x v="993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x v="994"/>
    <b v="1"/>
    <n v="109"/>
    <b v="1"/>
    <s v="music/rock"/>
    <n v="51"/>
    <x v="7"/>
    <s v="rock"/>
    <d v="2013-12-01T21:17:32"/>
    <x v="994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x v="995"/>
    <b v="0"/>
    <n v="52"/>
    <b v="0"/>
    <s v="food/food trucks"/>
    <n v="202"/>
    <x v="4"/>
    <s v="food trucks"/>
    <d v="2015-08-02T22:00:00"/>
    <x v="995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x v="996"/>
    <b v="0"/>
    <n v="37"/>
    <b v="1"/>
    <s v="music/rock"/>
    <n v="76"/>
    <x v="7"/>
    <s v="rock"/>
    <d v="2012-05-28T03:59:00"/>
    <x v="996"/>
  </r>
  <r>
    <n v="14"/>
    <s v="3010 | Sci-fi Series"/>
    <s v="A highly charged post apocalyptic sci fi series that pulls no punches!"/>
    <n v="1500000"/>
    <n v="6056"/>
    <x v="0"/>
    <s v="AU"/>
    <s v="AUD"/>
    <n v="1405259940"/>
    <x v="997"/>
    <b v="0"/>
    <n v="41"/>
    <b v="1"/>
    <s v="film &amp; video/television"/>
    <n v="0"/>
    <x v="5"/>
    <s v="television"/>
    <d v="2014-07-13T13:59:00"/>
    <x v="997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x v="998"/>
    <b v="1"/>
    <n v="163"/>
    <b v="1"/>
    <s v="music/indie rock"/>
    <n v="151"/>
    <x v="7"/>
    <s v="indie rock"/>
    <d v="2009-09-26T03:59:00"/>
    <x v="998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x v="999"/>
    <b v="1"/>
    <n v="113"/>
    <b v="1"/>
    <s v="music/indie rock"/>
    <n v="151"/>
    <x v="7"/>
    <s v="indie rock"/>
    <d v="2011-01-01T04:59:00"/>
    <x v="999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x v="1000"/>
    <b v="0"/>
    <n v="44"/>
    <b v="1"/>
    <s v="music/rock"/>
    <n v="76"/>
    <x v="7"/>
    <s v="rock"/>
    <d v="2011-08-01T07:00:00"/>
    <x v="100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x v="1001"/>
    <b v="0"/>
    <n v="149"/>
    <b v="1"/>
    <s v="music/rock"/>
    <n v="101"/>
    <x v="7"/>
    <s v="rock"/>
    <d v="2011-12-16T05:48:41"/>
    <x v="1001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x v="1002"/>
    <b v="0"/>
    <n v="88"/>
    <b v="1"/>
    <s v="games/tabletop games"/>
    <n v="121"/>
    <x v="3"/>
    <s v="tabletop games"/>
    <d v="2016-04-21T22:00:00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x v="1003"/>
    <b v="0"/>
    <n v="84"/>
    <b v="1"/>
    <s v="theater/plays"/>
    <n v="16"/>
    <x v="6"/>
    <s v="plays"/>
    <d v="2015-09-21T03:11:16"/>
    <x v="1003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x v="1004"/>
    <b v="0"/>
    <n v="103"/>
    <b v="1"/>
    <s v="photography/photobooks"/>
    <n v="50"/>
    <x v="2"/>
    <s v="photobooks"/>
    <d v="2015-04-16T11:27:36"/>
    <x v="1004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x v="1005"/>
    <b v="0"/>
    <n v="28"/>
    <b v="1"/>
    <s v="theater/musical"/>
    <n v="861"/>
    <x v="6"/>
    <s v="musical"/>
    <d v="2015-02-10T07:59:00"/>
    <x v="1005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x v="1006"/>
    <b v="0"/>
    <n v="75"/>
    <b v="1"/>
    <s v="film &amp; video/television"/>
    <n v="0"/>
    <x v="5"/>
    <s v="television"/>
    <d v="2016-08-22T03:00:00"/>
    <x v="1006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x v="1007"/>
    <b v="0"/>
    <n v="67"/>
    <b v="1"/>
    <s v="photography/photobooks"/>
    <n v="86"/>
    <x v="2"/>
    <s v="photobooks"/>
    <d v="2016-08-27T03:59:00"/>
    <x v="1007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x v="1008"/>
    <b v="0"/>
    <n v="32"/>
    <b v="1"/>
    <s v="music/indie rock"/>
    <n v="120"/>
    <x v="7"/>
    <s v="indie rock"/>
    <d v="2012-03-08T02:43:55"/>
    <x v="1008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x v="1009"/>
    <b v="0"/>
    <n v="177"/>
    <b v="1"/>
    <s v="music/metal"/>
    <n v="30"/>
    <x v="7"/>
    <s v="metal"/>
    <d v="2016-09-05T03:59:00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x v="1010"/>
    <b v="0"/>
    <n v="7"/>
    <b v="0"/>
    <s v="technology/wearables"/>
    <n v="60"/>
    <x v="0"/>
    <s v="wearables"/>
    <d v="2016-12-23T17:58:57"/>
    <x v="1010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x v="1011"/>
    <b v="1"/>
    <n v="47"/>
    <b v="1"/>
    <s v="theater/plays"/>
    <n v="343"/>
    <x v="6"/>
    <s v="plays"/>
    <d v="2015-07-26T18:19:19"/>
    <x v="1011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x v="1012"/>
    <b v="1"/>
    <n v="128"/>
    <b v="1"/>
    <s v="film &amp; video/documentary"/>
    <n v="9"/>
    <x v="5"/>
    <s v="documentary"/>
    <d v="2013-05-01T00:01:00"/>
    <x v="1012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x v="1013"/>
    <b v="0"/>
    <n v="64"/>
    <b v="1"/>
    <s v="theater/plays"/>
    <n v="452"/>
    <x v="6"/>
    <s v="plays"/>
    <d v="2015-11-21T03:00:00"/>
    <x v="1013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x v="1014"/>
    <b v="0"/>
    <n v="61"/>
    <b v="1"/>
    <s v="film &amp; video/television"/>
    <n v="1"/>
    <x v="5"/>
    <s v="television"/>
    <d v="2016-04-27T14:58:27"/>
    <x v="1014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x v="1015"/>
    <b v="1"/>
    <n v="145"/>
    <b v="1"/>
    <s v="film &amp; video/documentary"/>
    <n v="8"/>
    <x v="5"/>
    <s v="documentary"/>
    <d v="2011-02-26T05:57:08"/>
    <x v="101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x v="1016"/>
    <b v="0"/>
    <n v="10"/>
    <b v="1"/>
    <s v="music/indie rock"/>
    <n v="171"/>
    <x v="7"/>
    <s v="indie rock"/>
    <d v="2013-03-29T22:54:52"/>
    <x v="1016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x v="1017"/>
    <b v="0"/>
    <n v="94"/>
    <b v="1"/>
    <s v="theater/plays"/>
    <n v="240"/>
    <x v="6"/>
    <s v="plays"/>
    <d v="2015-03-27T15:24:52"/>
    <x v="1017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x v="1018"/>
    <b v="0"/>
    <n v="83"/>
    <b v="1"/>
    <s v="theater/plays"/>
    <n v="400"/>
    <x v="6"/>
    <s v="plays"/>
    <d v="2014-07-19T20:38:50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x v="1019"/>
    <b v="0"/>
    <n v="26"/>
    <b v="1"/>
    <s v="publishing/nonfiction"/>
    <n v="60"/>
    <x v="1"/>
    <s v="nonfiction"/>
    <d v="2014-12-18T12:08:53"/>
    <x v="1019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x v="1020"/>
    <b v="0"/>
    <n v="61"/>
    <b v="1"/>
    <s v="theater/plays"/>
    <n v="383"/>
    <x v="6"/>
    <s v="plays"/>
    <d v="2017-03-02T19:19:15"/>
    <x v="1020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x v="1021"/>
    <b v="0"/>
    <n v="49"/>
    <b v="1"/>
    <s v="technology/hardware"/>
    <n v="118"/>
    <x v="0"/>
    <s v="hardware"/>
    <d v="2016-05-15T17:35:01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x v="1022"/>
    <b v="1"/>
    <n v="91"/>
    <b v="1"/>
    <s v="film &amp; video/documentary"/>
    <n v="8"/>
    <x v="5"/>
    <s v="documentary"/>
    <d v="2012-05-11T14:53:15"/>
    <x v="1022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x v="1023"/>
    <b v="0"/>
    <n v="180"/>
    <b v="1"/>
    <s v="games/tabletop games"/>
    <n v="131"/>
    <x v="3"/>
    <s v="tabletop games"/>
    <d v="2013-04-02T15:52:45"/>
    <x v="1023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x v="1024"/>
    <b v="1"/>
    <n v="62"/>
    <b v="1"/>
    <s v="film &amp; video/documentary"/>
    <n v="8"/>
    <x v="5"/>
    <s v="documentary"/>
    <d v="2012-04-28T00:57:54"/>
    <x v="1024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x v="1025"/>
    <b v="0"/>
    <n v="140"/>
    <b v="0"/>
    <s v="photography/photobooks"/>
    <n v="98"/>
    <x v="2"/>
    <s v="photobooks"/>
    <d v="2015-02-28T07:32:16"/>
    <x v="1025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x v="1026"/>
    <b v="0"/>
    <n v="70"/>
    <b v="0"/>
    <s v="technology/space exploration"/>
    <n v="196"/>
    <x v="0"/>
    <s v="space exploration"/>
    <d v="2014-06-13T04:00:00"/>
    <x v="1026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x v="1027"/>
    <b v="0"/>
    <n v="85"/>
    <b v="0"/>
    <s v="food/food trucks"/>
    <n v="45"/>
    <x v="4"/>
    <s v="food trucks"/>
    <d v="2014-06-28T19:21:54"/>
    <x v="1027"/>
  </r>
  <r>
    <n v="1032"/>
    <s v="Phantom Ship / Coastal (Album Preorder)"/>
    <s v="Ideal for living rooms and open spaces."/>
    <n v="15000"/>
    <n v="5858.84"/>
    <x v="0"/>
    <s v="US"/>
    <s v="USD"/>
    <n v="1466697625"/>
    <x v="1028"/>
    <b v="0"/>
    <n v="96"/>
    <b v="1"/>
    <s v="music/electronic music"/>
    <n v="39"/>
    <x v="7"/>
    <s v="electronic music"/>
    <d v="2016-06-23T16:00:25"/>
    <x v="102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x v="1029"/>
    <b v="0"/>
    <n v="45"/>
    <b v="0"/>
    <s v="theater/spaces"/>
    <n v="293"/>
    <x v="6"/>
    <s v="spaces"/>
    <d v="2016-07-09T01:59:00"/>
    <x v="1029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x v="1030"/>
    <b v="0"/>
    <n v="104"/>
    <b v="1"/>
    <s v="theater/plays"/>
    <n v="585"/>
    <x v="6"/>
    <s v="plays"/>
    <d v="2015-08-12T00:00:00"/>
    <x v="103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x v="1031"/>
    <b v="0"/>
    <n v="130"/>
    <b v="1"/>
    <s v="theater/plays"/>
    <n v="233"/>
    <x v="6"/>
    <s v="plays"/>
    <d v="2016-06-17T16:00:00"/>
    <x v="1031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x v="1032"/>
    <b v="0"/>
    <n v="96"/>
    <b v="1"/>
    <s v="music/rock"/>
    <n v="29"/>
    <x v="7"/>
    <s v="rock"/>
    <d v="2012-09-22T18:19:16"/>
    <x v="103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x v="1033"/>
    <b v="1"/>
    <n v="159"/>
    <b v="1"/>
    <s v="music/metal"/>
    <n v="29"/>
    <x v="7"/>
    <s v="metal"/>
    <d v="2014-11-01T04:59:00"/>
    <x v="1033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x v="1034"/>
    <b v="0"/>
    <n v="79"/>
    <b v="1"/>
    <s v="theater/plays"/>
    <n v="594"/>
    <x v="6"/>
    <s v="plays"/>
    <d v="2015-07-18T06:59:00"/>
    <x v="1034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x v="1035"/>
    <b v="0"/>
    <n v="14"/>
    <b v="1"/>
    <s v="photography/photobooks"/>
    <n v="83"/>
    <x v="2"/>
    <s v="photobooks"/>
    <d v="2017-01-28T19:29:00"/>
    <x v="1035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x v="1036"/>
    <b v="1"/>
    <n v="88"/>
    <b v="1"/>
    <s v="theater/plays"/>
    <n v="385"/>
    <x v="6"/>
    <s v="plays"/>
    <d v="2015-06-20T17:55:14"/>
    <x v="1036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x v="1037"/>
    <b v="0"/>
    <n v="45"/>
    <b v="0"/>
    <s v="technology/wearables"/>
    <n v="58"/>
    <x v="0"/>
    <s v="wearables"/>
    <d v="2016-02-17T12:04:39"/>
    <x v="103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x v="1038"/>
    <b v="0"/>
    <n v="16"/>
    <b v="1"/>
    <s v="theater/plays"/>
    <n v="522"/>
    <x v="6"/>
    <s v="plays"/>
    <d v="2014-08-01T06:59:00"/>
    <x v="1038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x v="1039"/>
    <b v="0"/>
    <n v="90"/>
    <b v="1"/>
    <s v="music/rock"/>
    <n v="57"/>
    <x v="7"/>
    <s v="rock"/>
    <d v="2015-11-14T01:04:10"/>
    <x v="1039"/>
  </r>
  <r>
    <n v="3158"/>
    <s v="Nursery Crimes"/>
    <s v="A 40s crime-noir play using nursery rhyme characters."/>
    <n v="2000"/>
    <n v="5700"/>
    <x v="0"/>
    <s v="US"/>
    <s v="USD"/>
    <n v="1374523752"/>
    <x v="1040"/>
    <b v="1"/>
    <n v="69"/>
    <b v="1"/>
    <s v="theater/plays"/>
    <n v="285"/>
    <x v="6"/>
    <s v="plays"/>
    <d v="2013-07-22T20:09:12"/>
    <x v="1040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x v="1041"/>
    <b v="0"/>
    <n v="71"/>
    <b v="1"/>
    <s v="theater/plays"/>
    <n v="271"/>
    <x v="6"/>
    <s v="plays"/>
    <d v="2015-03-09T03:44:52"/>
    <x v="1041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x v="1042"/>
    <b v="0"/>
    <n v="30"/>
    <b v="0"/>
    <s v="music/jazz"/>
    <n v="28"/>
    <x v="7"/>
    <s v="jazz"/>
    <d v="2014-10-01T12:43:13"/>
    <x v="1042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x v="1043"/>
    <b v="0"/>
    <n v="68"/>
    <b v="1"/>
    <s v="theater/plays"/>
    <n v="378"/>
    <x v="6"/>
    <s v="plays"/>
    <d v="2014-09-01T15:59:00"/>
    <x v="1043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x v="1044"/>
    <b v="0"/>
    <n v="53"/>
    <b v="1"/>
    <s v="theater/plays"/>
    <n v="567"/>
    <x v="6"/>
    <s v="plays"/>
    <d v="2015-02-11T17:00:00"/>
    <x v="1044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x v="1045"/>
    <b v="0"/>
    <n v="139"/>
    <b v="1"/>
    <s v="publishing/nonfiction"/>
    <n v="57"/>
    <x v="1"/>
    <s v="nonfiction"/>
    <d v="2016-06-30T18:57:19"/>
    <x v="1045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x v="1046"/>
    <b v="0"/>
    <n v="83"/>
    <b v="1"/>
    <s v="theater/plays"/>
    <n v="227"/>
    <x v="6"/>
    <s v="plays"/>
    <d v="2015-04-06T04:00:00"/>
    <x v="1046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x v="1047"/>
    <b v="0"/>
    <n v="49"/>
    <b v="1"/>
    <s v="film &amp; video/documentary"/>
    <n v="11"/>
    <x v="5"/>
    <s v="documentary"/>
    <d v="2016-01-23T17:16:32"/>
    <x v="1047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x v="1048"/>
    <b v="0"/>
    <n v="120"/>
    <b v="1"/>
    <s v="photography/photobooks"/>
    <n v="81"/>
    <x v="2"/>
    <s v="photobooks"/>
    <d v="2016-08-29T04:01:09"/>
    <x v="1048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x v="1049"/>
    <b v="0"/>
    <n v="39"/>
    <b v="1"/>
    <s v="film &amp; video/shorts"/>
    <n v="4"/>
    <x v="5"/>
    <s v="shorts"/>
    <d v="2011-07-29T01:17:16"/>
    <x v="1049"/>
  </r>
  <r>
    <n v="2164"/>
    <s v="Rosaline debut record"/>
    <s v="South Florida roots country/rock outfit's long awaited debut record"/>
    <n v="5000"/>
    <n v="5645"/>
    <x v="0"/>
    <s v="US"/>
    <s v="USD"/>
    <n v="1466827140"/>
    <x v="1050"/>
    <b v="0"/>
    <n v="83"/>
    <b v="1"/>
    <s v="music/rock"/>
    <n v="113"/>
    <x v="7"/>
    <s v="rock"/>
    <d v="2016-06-25T03:59:00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x v="1051"/>
    <b v="0"/>
    <n v="72"/>
    <b v="1"/>
    <s v="theater/plays"/>
    <n v="564"/>
    <x v="6"/>
    <s v="plays"/>
    <d v="2014-05-24T21:00:00"/>
    <x v="105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x v="1052"/>
    <b v="1"/>
    <n v="51"/>
    <b v="1"/>
    <s v="film &amp; video/documentary"/>
    <n v="9"/>
    <x v="5"/>
    <s v="documentary"/>
    <d v="2010-02-02T07:59:00"/>
    <x v="1052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x v="1053"/>
    <b v="0"/>
    <n v="85"/>
    <b v="1"/>
    <s v="theater/plays"/>
    <n v="562"/>
    <x v="6"/>
    <s v="plays"/>
    <d v="2014-09-07T14:23:42"/>
    <x v="1053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x v="1054"/>
    <b v="0"/>
    <n v="59"/>
    <b v="0"/>
    <s v="technology/space exploration"/>
    <n v="187"/>
    <x v="0"/>
    <s v="space exploration"/>
    <d v="2016-08-03T01:30:00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x v="1055"/>
    <b v="0"/>
    <n v="80"/>
    <b v="1"/>
    <s v="music/indie rock"/>
    <n v="112"/>
    <x v="7"/>
    <s v="indie rock"/>
    <d v="2012-01-24T19:26:13"/>
    <x v="1055"/>
  </r>
  <r>
    <n v="3285"/>
    <s v="By Morning"/>
    <s v="A new play by Matthew Gasda"/>
    <n v="1500"/>
    <n v="5604"/>
    <x v="0"/>
    <s v="US"/>
    <s v="USD"/>
    <n v="1488258000"/>
    <x v="1056"/>
    <b v="0"/>
    <n v="81"/>
    <b v="1"/>
    <s v="theater/plays"/>
    <n v="374"/>
    <x v="6"/>
    <s v="plays"/>
    <d v="2017-02-28T05:00:00"/>
    <x v="1056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x v="1057"/>
    <b v="1"/>
    <n v="89"/>
    <b v="1"/>
    <s v="theater/plays"/>
    <n v="280"/>
    <x v="6"/>
    <s v="plays"/>
    <d v="2012-06-01T22:52:24"/>
    <x v="1057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x v="1058"/>
    <b v="0"/>
    <n v="51"/>
    <b v="1"/>
    <s v="film &amp; video/television"/>
    <n v="0"/>
    <x v="5"/>
    <s v="television"/>
    <d v="2016-06-23T20:27:00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x v="1059"/>
    <b v="0"/>
    <n v="105"/>
    <b v="1"/>
    <s v="publishing/nonfiction"/>
    <n v="22"/>
    <x v="1"/>
    <s v="nonfiction"/>
    <d v="2016-10-16T11:00:00"/>
    <x v="1059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x v="1060"/>
    <b v="0"/>
    <n v="49"/>
    <b v="1"/>
    <s v="music/rock"/>
    <n v="28"/>
    <x v="7"/>
    <s v="rock"/>
    <d v="2012-03-25T23:55:30"/>
    <x v="1060"/>
  </r>
  <r>
    <n v="645"/>
    <s v="Carbon Fiber Collar Stays"/>
    <s v="Ever wanted to own something made out of carbon fiber? Now you can!"/>
    <n v="30000"/>
    <n v="5574"/>
    <x v="0"/>
    <s v="US"/>
    <s v="USD"/>
    <n v="1470962274"/>
    <x v="1061"/>
    <b v="0"/>
    <n v="237"/>
    <b v="1"/>
    <s v="technology/wearables"/>
    <n v="19"/>
    <x v="0"/>
    <s v="wearables"/>
    <d v="2016-08-12T00:37:54"/>
    <x v="1061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x v="1062"/>
    <b v="1"/>
    <n v="111"/>
    <b v="1"/>
    <s v="film &amp; video/documentary"/>
    <n v="7"/>
    <x v="5"/>
    <s v="documentary"/>
    <d v="2011-11-07T04:39:38"/>
    <x v="1062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x v="1063"/>
    <b v="0"/>
    <n v="33"/>
    <b v="0"/>
    <s v="food/food trucks"/>
    <n v="148"/>
    <x v="4"/>
    <s v="food trucks"/>
    <d v="2015-04-11T06:00:00"/>
    <x v="1063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x v="1064"/>
    <b v="1"/>
    <n v="58"/>
    <b v="1"/>
    <s v="film &amp; video/documentary"/>
    <n v="7"/>
    <x v="5"/>
    <s v="documentary"/>
    <d v="2010-05-10T20:16:00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x v="1065"/>
    <b v="0"/>
    <n v="10"/>
    <b v="1"/>
    <s v="music/pop"/>
    <n v="69"/>
    <x v="7"/>
    <s v="pop"/>
    <d v="2013-09-18T14:49:00"/>
    <x v="1065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x v="1066"/>
    <b v="0"/>
    <n v="87"/>
    <b v="1"/>
    <s v="music/rock"/>
    <n v="55"/>
    <x v="7"/>
    <s v="rock"/>
    <d v="2015-06-15T04:34:54"/>
    <x v="1066"/>
  </r>
  <r>
    <n v="2195"/>
    <s v="Purgatoria: City of Angels"/>
    <s v="A gritty, noir tabletop RPG with a fast-paced combo-based battle system."/>
    <n v="5000"/>
    <n v="5535"/>
    <x v="0"/>
    <s v="US"/>
    <s v="USD"/>
    <n v="1439317900"/>
    <x v="1067"/>
    <b v="0"/>
    <n v="115"/>
    <b v="1"/>
    <s v="games/tabletop games"/>
    <n v="111"/>
    <x v="3"/>
    <s v="tabletop games"/>
    <d v="2015-08-11T18:31:40"/>
    <x v="1067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x v="1068"/>
    <b v="0"/>
    <n v="136"/>
    <b v="1"/>
    <s v="theater/plays"/>
    <n v="691"/>
    <x v="6"/>
    <s v="plays"/>
    <d v="2016-03-02T19:21:27"/>
    <x v="1068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x v="1069"/>
    <b v="0"/>
    <n v="79"/>
    <b v="1"/>
    <s v="theater/plays"/>
    <n v="368"/>
    <x v="6"/>
    <s v="plays"/>
    <d v="2016-04-30T03:59:00"/>
    <x v="1069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x v="1070"/>
    <b v="0"/>
    <n v="33"/>
    <b v="1"/>
    <s v="theater/musical"/>
    <n v="889"/>
    <x v="6"/>
    <s v="musical"/>
    <d v="2016-11-29T06:00:00"/>
    <x v="1070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x v="1071"/>
    <b v="0"/>
    <n v="147"/>
    <b v="1"/>
    <s v="games/tabletop games"/>
    <n v="125"/>
    <x v="3"/>
    <s v="tabletop games"/>
    <d v="2017-03-12T12:10:42"/>
    <x v="1071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x v="1072"/>
    <b v="0"/>
    <n v="80"/>
    <b v="1"/>
    <s v="food/small batch"/>
    <n v="157"/>
    <x v="4"/>
    <s v="small batch"/>
    <d v="2016-06-09T19:00:00"/>
    <x v="1072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x v="1073"/>
    <b v="0"/>
    <n v="44"/>
    <b v="1"/>
    <s v="theater/plays"/>
    <n v="367"/>
    <x v="6"/>
    <s v="plays"/>
    <d v="2015-07-27T22:59:00"/>
    <x v="1073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x v="1074"/>
    <b v="0"/>
    <n v="76"/>
    <b v="1"/>
    <s v="theater/plays"/>
    <n v="1100"/>
    <x v="6"/>
    <s v="plays"/>
    <d v="2016-01-19T22:59:00"/>
    <x v="1074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x v="1075"/>
    <b v="0"/>
    <n v="18"/>
    <b v="1"/>
    <s v="music/rock"/>
    <n v="24"/>
    <x v="7"/>
    <s v="rock"/>
    <d v="2011-07-23T03:59:00"/>
    <x v="1075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x v="1076"/>
    <b v="0"/>
    <n v="79"/>
    <b v="1"/>
    <s v="games/tabletop games"/>
    <n v="119"/>
    <x v="3"/>
    <s v="tabletop games"/>
    <d v="2017-03-10T14:55:16"/>
    <x v="1076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x v="1077"/>
    <b v="0"/>
    <n v="108"/>
    <b v="1"/>
    <s v="theater/plays"/>
    <n v="261"/>
    <x v="6"/>
    <s v="plays"/>
    <d v="2015-03-26T04:00:00"/>
    <x v="1077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x v="1078"/>
    <b v="1"/>
    <n v="60"/>
    <b v="1"/>
    <s v="theater/plays"/>
    <n v="274"/>
    <x v="6"/>
    <s v="plays"/>
    <d v="2011-02-17T21:17:07"/>
    <x v="1078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x v="1079"/>
    <b v="0"/>
    <n v="100"/>
    <b v="1"/>
    <s v="publishing/nonfiction"/>
    <n v="22"/>
    <x v="1"/>
    <s v="nonfiction"/>
    <d v="2015-07-30T03:59:00"/>
    <x v="107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x v="1080"/>
    <b v="0"/>
    <n v="78"/>
    <b v="1"/>
    <s v="music/rock"/>
    <n v="55"/>
    <x v="7"/>
    <s v="rock"/>
    <d v="2015-06-03T04:30:00"/>
    <x v="108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x v="1081"/>
    <b v="1"/>
    <n v="73"/>
    <b v="1"/>
    <s v="theater/plays"/>
    <n v="364"/>
    <x v="6"/>
    <s v="plays"/>
    <d v="2015-11-30T17:08:38"/>
    <x v="1081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x v="1082"/>
    <b v="1"/>
    <n v="34"/>
    <b v="1"/>
    <s v="film &amp; video/documentary"/>
    <n v="10"/>
    <x v="5"/>
    <s v="documentary"/>
    <d v="2015-03-22T08:00:00"/>
    <x v="1082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x v="1083"/>
    <b v="1"/>
    <n v="52"/>
    <b v="0"/>
    <s v="photography/photobooks"/>
    <n v="91"/>
    <x v="2"/>
    <s v="photobooks"/>
    <d v="2015-11-14T17:16:44"/>
    <x v="1083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x v="1084"/>
    <b v="0"/>
    <n v="149"/>
    <b v="1"/>
    <s v="publishing/nonfiction"/>
    <n v="22"/>
    <x v="1"/>
    <s v="nonfiction"/>
    <d v="2013-01-14T21:20:00"/>
    <x v="1084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x v="1085"/>
    <b v="0"/>
    <n v="112"/>
    <b v="1"/>
    <s v="music/rock"/>
    <n v="68"/>
    <x v="7"/>
    <s v="rock"/>
    <d v="2012-12-15T22:11:50"/>
    <x v="108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x v="1086"/>
    <b v="1"/>
    <n v="89"/>
    <b v="1"/>
    <s v="music/indie rock"/>
    <n v="136"/>
    <x v="7"/>
    <s v="indie rock"/>
    <d v="2014-04-02T18:36:40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x v="1087"/>
    <b v="0"/>
    <n v="47"/>
    <b v="0"/>
    <s v="publishing/translations"/>
    <n v="54"/>
    <x v="1"/>
    <s v="translations"/>
    <d v="2015-11-26T06:03:36"/>
    <x v="1087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x v="1088"/>
    <b v="1"/>
    <n v="100"/>
    <b v="1"/>
    <s v="theater/plays"/>
    <n v="362"/>
    <x v="6"/>
    <s v="plays"/>
    <d v="2014-11-18T17:23:26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x v="1089"/>
    <b v="1"/>
    <n v="76"/>
    <b v="0"/>
    <s v="photography/photobooks"/>
    <n v="83"/>
    <x v="2"/>
    <s v="photobooks"/>
    <d v="2016-02-21T13:48:09"/>
    <x v="1089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x v="1090"/>
    <b v="0"/>
    <n v="102"/>
    <b v="1"/>
    <s v="games/tabletop games"/>
    <n v="126"/>
    <x v="3"/>
    <s v="tabletop games"/>
    <d v="2016-01-03T22:59:00"/>
    <x v="109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x v="1091"/>
    <b v="0"/>
    <n v="53"/>
    <b v="1"/>
    <s v="film &amp; video/shorts"/>
    <n v="4"/>
    <x v="5"/>
    <s v="shorts"/>
    <d v="2015-05-31T07:59:47"/>
    <x v="1091"/>
  </r>
  <r>
    <n v="3773"/>
    <s v="Dundee: A Hip-Hopera"/>
    <s v="A dramatic hip-hopera, inspired from monologues written by the performers."/>
    <n v="600"/>
    <n v="5410"/>
    <x v="0"/>
    <s v="US"/>
    <s v="USD"/>
    <n v="1479175680"/>
    <x v="1092"/>
    <b v="0"/>
    <n v="57"/>
    <b v="1"/>
    <s v="theater/musical"/>
    <n v="902"/>
    <x v="6"/>
    <s v="musical"/>
    <d v="2016-11-15T02:08:00"/>
    <x v="1092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x v="1093"/>
    <b v="0"/>
    <n v="106"/>
    <b v="1"/>
    <s v="music/rock"/>
    <n v="132"/>
    <x v="7"/>
    <s v="rock"/>
    <d v="2014-06-23T16:01:00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x v="0"/>
    <s v="hardware"/>
    <d v="2016-12-31T18:20:54"/>
    <x v="1094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x v="1095"/>
    <b v="1"/>
    <n v="75"/>
    <b v="0"/>
    <s v="photography/photobooks"/>
    <n v="90"/>
    <x v="2"/>
    <s v="photobooks"/>
    <d v="2015-02-14T01:43:02"/>
    <x v="1095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x v="1096"/>
    <b v="1"/>
    <n v="118"/>
    <b v="1"/>
    <s v="film &amp; video/documentary"/>
    <n v="7"/>
    <x v="5"/>
    <s v="documentary"/>
    <d v="2011-07-03T11:57:46"/>
    <x v="1096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x v="1097"/>
    <b v="0"/>
    <n v="70"/>
    <b v="1"/>
    <s v="film &amp; video/television"/>
    <n v="1"/>
    <x v="5"/>
    <s v="television"/>
    <d v="2014-12-19T20:40:07"/>
    <x v="1097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x v="1098"/>
    <b v="0"/>
    <n v="37"/>
    <b v="0"/>
    <s v="theater/musical"/>
    <n v="897"/>
    <x v="6"/>
    <s v="musical"/>
    <d v="2015-04-20T21:09:25"/>
    <x v="1098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x v="1099"/>
    <b v="0"/>
    <n v="70"/>
    <b v="1"/>
    <s v="theater/plays"/>
    <n v="358"/>
    <x v="6"/>
    <s v="plays"/>
    <d v="2016-07-01T23:00:00"/>
    <x v="1099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x v="1100"/>
    <b v="0"/>
    <n v="46"/>
    <b v="1"/>
    <s v="theater/plays"/>
    <n v="358"/>
    <x v="6"/>
    <s v="plays"/>
    <d v="2015-07-30T12:30:22"/>
    <x v="1100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x v="1101"/>
    <b v="0"/>
    <n v="64"/>
    <b v="1"/>
    <s v="film &amp; video/television"/>
    <n v="1"/>
    <x v="5"/>
    <s v="television"/>
    <d v="2015-11-08T16:51:41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x v="7"/>
    <s v="rock"/>
    <d v="2015-11-13T17:04:28"/>
    <x v="1102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x v="1103"/>
    <b v="0"/>
    <n v="133"/>
    <b v="1"/>
    <s v="theater/plays"/>
    <n v="536"/>
    <x v="6"/>
    <s v="plays"/>
    <d v="2014-07-03T16:03:01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x v="1104"/>
    <b v="0"/>
    <n v="73"/>
    <b v="1"/>
    <s v="music/rock"/>
    <n v="54"/>
    <x v="7"/>
    <s v="rock"/>
    <d v="2016-12-29T05:08:45"/>
    <x v="1104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x v="1105"/>
    <b v="0"/>
    <n v="72"/>
    <b v="1"/>
    <s v="theater/plays"/>
    <n v="534"/>
    <x v="6"/>
    <s v="plays"/>
    <d v="2014-11-01T17:18:00"/>
    <x v="1105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x v="1106"/>
    <b v="0"/>
    <n v="90"/>
    <b v="1"/>
    <s v="music/rock"/>
    <n v="107"/>
    <x v="7"/>
    <s v="rock"/>
    <d v="2013-09-10T03:59:00"/>
    <x v="1106"/>
  </r>
  <r>
    <n v="1759"/>
    <s v="Death Valley"/>
    <s v="Death Valley will be the first photo book of Andi State"/>
    <n v="7000"/>
    <n v="5330"/>
    <x v="0"/>
    <s v="US"/>
    <s v="USD"/>
    <n v="1427309629"/>
    <x v="1107"/>
    <b v="0"/>
    <n v="49"/>
    <b v="1"/>
    <s v="photography/photobooks"/>
    <n v="76"/>
    <x v="2"/>
    <s v="photobooks"/>
    <d v="2015-03-25T18:53:49"/>
    <x v="1107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x v="1108"/>
    <b v="0"/>
    <n v="76"/>
    <b v="0"/>
    <s v="theater/spaces"/>
    <n v="266"/>
    <x v="6"/>
    <s v="spaces"/>
    <d v="2014-10-04T14:17:00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x v="1109"/>
    <b v="1"/>
    <n v="65"/>
    <b v="1"/>
    <s v="film &amp; video/documentary"/>
    <n v="7"/>
    <x v="5"/>
    <s v="documentary"/>
    <d v="2010-04-28T18:49:00"/>
    <x v="1109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x v="1110"/>
    <b v="0"/>
    <n v="105"/>
    <b v="1"/>
    <s v="music/indie rock"/>
    <n v="95"/>
    <x v="7"/>
    <s v="indie rock"/>
    <d v="2012-08-10T22:00:00"/>
    <x v="1110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x v="1111"/>
    <b v="0"/>
    <n v="64"/>
    <b v="1"/>
    <s v="theater/spaces"/>
    <n v="265"/>
    <x v="6"/>
    <s v="spaces"/>
    <d v="2014-08-22T03:44:15"/>
    <x v="1111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x v="1112"/>
    <b v="1"/>
    <n v="28"/>
    <b v="1"/>
    <s v="music/rock"/>
    <n v="48"/>
    <x v="7"/>
    <s v="rock"/>
    <d v="2010-06-15T04:00:00"/>
    <x v="1112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x v="1113"/>
    <b v="1"/>
    <n v="110"/>
    <b v="1"/>
    <s v="photography/photobooks"/>
    <n v="59"/>
    <x v="2"/>
    <s v="photobooks"/>
    <d v="2016-05-23T22:00:00"/>
    <x v="1113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x v="1114"/>
    <b v="0"/>
    <n v="37"/>
    <b v="1"/>
    <s v="theater/plays"/>
    <n v="441"/>
    <x v="6"/>
    <s v="plays"/>
    <d v="2014-08-21T16:28:00"/>
    <x v="1114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x v="1115"/>
    <b v="0"/>
    <n v="46"/>
    <b v="1"/>
    <s v="theater/plays"/>
    <n v="551"/>
    <x v="6"/>
    <s v="plays"/>
    <d v="2017-02-01T22:59:00"/>
    <x v="1115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x v="1116"/>
    <b v="0"/>
    <n v="126"/>
    <b v="1"/>
    <s v="theater/plays"/>
    <n v="661"/>
    <x v="6"/>
    <s v="plays"/>
    <d v="2014-05-19T21:00:00"/>
    <x v="111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x v="1117"/>
    <b v="0"/>
    <n v="49"/>
    <b v="1"/>
    <s v="theater/plays"/>
    <n v="1054"/>
    <x v="6"/>
    <s v="plays"/>
    <d v="2015-06-17T01:40:14"/>
    <x v="1117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x v="1118"/>
    <b v="0"/>
    <n v="70"/>
    <b v="1"/>
    <s v="film &amp; video/documentary"/>
    <n v="11"/>
    <x v="5"/>
    <s v="documentary"/>
    <d v="2011-08-10T07:08:00"/>
    <x v="1118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x v="1119"/>
    <b v="0"/>
    <n v="82"/>
    <b v="1"/>
    <s v="theater/plays"/>
    <n v="438"/>
    <x v="6"/>
    <s v="plays"/>
    <d v="2014-07-11T16:15:00"/>
    <x v="1119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x v="1120"/>
    <b v="0"/>
    <n v="43"/>
    <b v="1"/>
    <s v="film &amp; video/shorts"/>
    <n v="3"/>
    <x v="5"/>
    <s v="shorts"/>
    <d v="2017-02-01T08:00:00"/>
    <x v="1120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x v="1121"/>
    <b v="0"/>
    <n v="50"/>
    <b v="1"/>
    <s v="film &amp; video/documentary"/>
    <n v="11"/>
    <x v="5"/>
    <s v="documentary"/>
    <d v="2016-04-17T18:38:02"/>
    <x v="1121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x v="1122"/>
    <b v="1"/>
    <n v="100"/>
    <b v="1"/>
    <s v="theater/plays"/>
    <n v="351"/>
    <x v="6"/>
    <s v="plays"/>
    <d v="2016-04-01T03:59:00"/>
    <x v="1122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x v="1123"/>
    <b v="0"/>
    <n v="12"/>
    <b v="0"/>
    <s v="theater/plays"/>
    <n v="263"/>
    <x v="6"/>
    <s v="plays"/>
    <d v="2017-04-16T15:22:46"/>
    <x v="1123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x v="1124"/>
    <b v="0"/>
    <n v="104"/>
    <b v="1"/>
    <s v="theater/plays"/>
    <n v="210"/>
    <x v="6"/>
    <s v="plays"/>
    <d v="2015-06-14T12:36:49"/>
    <x v="1124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x v="1125"/>
    <b v="0"/>
    <n v="46"/>
    <b v="1"/>
    <s v="music/pop"/>
    <n v="65"/>
    <x v="7"/>
    <s v="pop"/>
    <d v="2012-06-09T09:49:37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x v="7"/>
    <s v="indie rock"/>
    <d v="2010-12-09T04:59:00"/>
    <x v="1126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x v="1127"/>
    <b v="0"/>
    <n v="142"/>
    <b v="1"/>
    <s v="theater/plays"/>
    <n v="209"/>
    <x v="6"/>
    <s v="plays"/>
    <d v="2016-08-05T21:00:00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x v="1128"/>
    <b v="0"/>
    <n v="17"/>
    <b v="0"/>
    <s v="technology/space exploration"/>
    <n v="174"/>
    <x v="0"/>
    <s v="space exploration"/>
    <d v="2015-12-17T19:20:09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x v="1129"/>
    <b v="0"/>
    <n v="56"/>
    <b v="1"/>
    <s v="theater/plays"/>
    <n v="14"/>
    <x v="6"/>
    <s v="plays"/>
    <d v="2016-11-01T04:59:00"/>
    <x v="112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x v="1130"/>
    <b v="0"/>
    <n v="120"/>
    <b v="1"/>
    <s v="publishing/nonfiction"/>
    <n v="21"/>
    <x v="1"/>
    <s v="nonfiction"/>
    <d v="2012-09-19T04:27:41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x v="1131"/>
    <b v="0"/>
    <n v="65"/>
    <b v="1"/>
    <s v="theater/plays"/>
    <n v="348"/>
    <x v="6"/>
    <s v="plays"/>
    <d v="2015-10-06T16:44:46"/>
    <x v="113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x v="1132"/>
    <b v="1"/>
    <n v="81"/>
    <b v="1"/>
    <s v="music/rock"/>
    <n v="44"/>
    <x v="7"/>
    <s v="rock"/>
    <d v="2012-07-07T17:46:51"/>
    <x v="1132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x v="1133"/>
    <b v="0"/>
    <n v="103"/>
    <b v="1"/>
    <s v="theater/spaces"/>
    <n v="261"/>
    <x v="6"/>
    <s v="spaces"/>
    <d v="2016-11-22T05:59:00"/>
    <x v="1133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x v="1134"/>
    <b v="1"/>
    <n v="104"/>
    <b v="1"/>
    <s v="theater/plays"/>
    <n v="307"/>
    <x v="6"/>
    <s v="plays"/>
    <d v="2016-11-04T13:06:24"/>
    <x v="1134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x v="1135"/>
    <b v="0"/>
    <n v="79"/>
    <b v="0"/>
    <s v="music/faith"/>
    <n v="69"/>
    <x v="7"/>
    <s v="faith"/>
    <d v="2017-04-01T04:00:00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x v="1136"/>
    <b v="0"/>
    <n v="78"/>
    <b v="1"/>
    <s v="publishing/nonfiction"/>
    <n v="52"/>
    <x v="1"/>
    <s v="nonfiction"/>
    <d v="2015-12-26T00:18:54"/>
    <x v="1136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x v="1137"/>
    <b v="0"/>
    <n v="81"/>
    <b v="1"/>
    <s v="film &amp; video/shorts"/>
    <n v="3"/>
    <x v="5"/>
    <s v="shorts"/>
    <d v="2014-04-13T02:00:00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x v="1138"/>
    <b v="0"/>
    <n v="4"/>
    <b v="0"/>
    <s v="technology/wearables"/>
    <n v="32"/>
    <x v="0"/>
    <s v="wearables"/>
    <d v="2017-01-30T17:16:53"/>
    <x v="1138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x v="1139"/>
    <b v="0"/>
    <n v="54"/>
    <b v="1"/>
    <s v="theater/plays"/>
    <n v="346"/>
    <x v="6"/>
    <s v="plays"/>
    <d v="2017-01-15T00:59:40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x v="1140"/>
    <b v="1"/>
    <n v="96"/>
    <b v="1"/>
    <s v="film &amp; video/documentary"/>
    <n v="6"/>
    <x v="5"/>
    <s v="documentary"/>
    <d v="2012-08-16T01:16:25"/>
    <x v="114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x v="1141"/>
    <b v="0"/>
    <n v="52"/>
    <b v="1"/>
    <s v="theater/musical"/>
    <n v="739"/>
    <x v="6"/>
    <s v="musical"/>
    <d v="2016-02-16T05:59:00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x v="1142"/>
    <b v="1"/>
    <n v="82"/>
    <b v="1"/>
    <s v="theater/plays"/>
    <n v="296"/>
    <x v="6"/>
    <s v="plays"/>
    <d v="2014-07-28T14:31:17"/>
    <x v="1142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x v="1143"/>
    <b v="0"/>
    <n v="30"/>
    <b v="1"/>
    <s v="theater/musical"/>
    <n v="738"/>
    <x v="6"/>
    <s v="musical"/>
    <d v="2015-06-03T00:00:00"/>
    <x v="1143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x v="1144"/>
    <b v="1"/>
    <n v="97"/>
    <b v="1"/>
    <s v="theater/spaces"/>
    <n v="258"/>
    <x v="6"/>
    <s v="spaces"/>
    <d v="2015-09-23T13:25:56"/>
    <x v="1144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x v="1145"/>
    <b v="0"/>
    <n v="60"/>
    <b v="1"/>
    <s v="technology/makerspaces"/>
    <n v="172"/>
    <x v="0"/>
    <s v="makerspaces"/>
    <d v="2013-10-25T23:00:10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x v="1146"/>
    <b v="0"/>
    <n v="77"/>
    <b v="1"/>
    <s v="music/rock"/>
    <n v="64"/>
    <x v="7"/>
    <s v="rock"/>
    <d v="2014-08-03T17:00:00"/>
    <x v="1146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x v="1147"/>
    <b v="0"/>
    <n v="93"/>
    <b v="1"/>
    <s v="theater/plays"/>
    <n v="512"/>
    <x v="6"/>
    <s v="plays"/>
    <d v="2016-08-23T03:07:17"/>
    <x v="1147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x v="1148"/>
    <b v="0"/>
    <n v="62"/>
    <b v="1"/>
    <s v="publishing/nonfiction"/>
    <n v="20"/>
    <x v="1"/>
    <s v="nonfiction"/>
    <d v="2012-12-13T22:58:23"/>
    <x v="1148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x v="1149"/>
    <b v="0"/>
    <n v="34"/>
    <b v="1"/>
    <s v="theater/plays"/>
    <n v="13"/>
    <x v="6"/>
    <s v="plays"/>
    <d v="2015-12-10T16:51:01"/>
    <x v="1149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x v="1150"/>
    <b v="1"/>
    <n v="59"/>
    <b v="1"/>
    <s v="theater/spaces"/>
    <n v="255"/>
    <x v="6"/>
    <s v="spaces"/>
    <d v="2016-02-11T16:29:03"/>
    <x v="115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x v="1151"/>
    <b v="0"/>
    <n v="87"/>
    <b v="1"/>
    <s v="theater/plays"/>
    <n v="255"/>
    <x v="6"/>
    <s v="plays"/>
    <d v="2014-09-26T01:35:00"/>
    <x v="1151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x v="1152"/>
    <b v="0"/>
    <n v="62"/>
    <b v="1"/>
    <s v="theater/plays"/>
    <n v="510"/>
    <x v="6"/>
    <s v="plays"/>
    <d v="2015-05-26T15:32:27"/>
    <x v="1152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x v="1153"/>
    <b v="0"/>
    <n v="99"/>
    <b v="1"/>
    <s v="publishing/nonfiction"/>
    <n v="20"/>
    <x v="1"/>
    <s v="nonfiction"/>
    <d v="2014-07-09T07:55:39"/>
    <x v="1153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x v="1154"/>
    <b v="0"/>
    <n v="181"/>
    <b v="1"/>
    <s v="games/tabletop games"/>
    <n v="113"/>
    <x v="3"/>
    <s v="tabletop games"/>
    <d v="2014-11-18T00:00:00"/>
    <x v="1154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x v="1155"/>
    <b v="1"/>
    <n v="63"/>
    <b v="1"/>
    <s v="theater/plays"/>
    <n v="254"/>
    <x v="6"/>
    <s v="plays"/>
    <d v="2014-07-07T02:00:00"/>
    <x v="1155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x v="1156"/>
    <b v="0"/>
    <n v="99"/>
    <b v="1"/>
    <s v="music/indie rock"/>
    <n v="102"/>
    <x v="7"/>
    <s v="indie rock"/>
    <d v="2014-11-21T04:00:00"/>
    <x v="1156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x v="1157"/>
    <b v="0"/>
    <n v="50"/>
    <b v="1"/>
    <s v="technology/hardware"/>
    <n v="102"/>
    <x v="0"/>
    <s v="hardware"/>
    <d v="2015-11-11T23:58:20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x v="1158"/>
    <b v="0"/>
    <n v="139"/>
    <b v="1"/>
    <s v="theater/plays"/>
    <n v="203"/>
    <x v="6"/>
    <s v="plays"/>
    <d v="2015-07-31T16:00:00"/>
    <x v="1158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x v="1159"/>
    <b v="0"/>
    <n v="46"/>
    <b v="1"/>
    <s v="theater/plays"/>
    <n v="254"/>
    <x v="6"/>
    <s v="plays"/>
    <d v="2015-01-06T06:00:00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x v="1160"/>
    <b v="1"/>
    <n v="94"/>
    <b v="1"/>
    <s v="music/metal"/>
    <n v="25"/>
    <x v="7"/>
    <s v="metal"/>
    <d v="2014-11-10T21:07:43"/>
    <x v="116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x v="1161"/>
    <b v="0"/>
    <n v="211"/>
    <b v="1"/>
    <s v="music/electronic music"/>
    <n v="34"/>
    <x v="7"/>
    <s v="electronic music"/>
    <d v="2013-01-07T08:00:00"/>
    <x v="1161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x v="1162"/>
    <b v="0"/>
    <n v="54"/>
    <b v="1"/>
    <s v="theater/plays"/>
    <n v="337"/>
    <x v="6"/>
    <s v="plays"/>
    <d v="2014-07-23T11:00:00"/>
    <x v="1162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x v="1163"/>
    <b v="0"/>
    <n v="58"/>
    <b v="1"/>
    <s v="music/rock"/>
    <n v="101"/>
    <x v="7"/>
    <s v="rock"/>
    <d v="2014-07-24T18:23:11"/>
    <x v="1163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x v="1164"/>
    <b v="0"/>
    <n v="148"/>
    <b v="0"/>
    <s v="games/video games"/>
    <n v="34"/>
    <x v="3"/>
    <s v="video games"/>
    <d v="2013-08-04T23:06:22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x v="0"/>
    <s v="hardware"/>
    <d v="2015-11-25T15:49:11"/>
    <x v="1165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x v="1166"/>
    <b v="0"/>
    <n v="91"/>
    <b v="1"/>
    <s v="theater/musical"/>
    <n v="745"/>
    <x v="6"/>
    <s v="musical"/>
    <d v="2014-05-05T12:36:26"/>
    <x v="1166"/>
  </r>
  <r>
    <n v="3212"/>
    <s v="Campo Maldito"/>
    <s v="Help us bring our production of Campo Maldito to New York AND San Francisco!"/>
    <n v="1750"/>
    <n v="5050"/>
    <x v="0"/>
    <s v="US"/>
    <s v="USD"/>
    <n v="1407524751"/>
    <x v="1167"/>
    <b v="1"/>
    <n v="94"/>
    <b v="1"/>
    <s v="theater/plays"/>
    <n v="289"/>
    <x v="6"/>
    <s v="plays"/>
    <d v="2014-08-08T19:05:51"/>
    <x v="1167"/>
  </r>
  <r>
    <n v="836"/>
    <s v="DESMADRE Full Album + Press Kit"/>
    <s v="An album you can bring home to mom."/>
    <n v="20000"/>
    <n v="5046.5200000000004"/>
    <x v="0"/>
    <s v="US"/>
    <s v="USD"/>
    <n v="1381108918"/>
    <x v="1168"/>
    <b v="0"/>
    <n v="46"/>
    <b v="1"/>
    <s v="music/rock"/>
    <n v="25"/>
    <x v="7"/>
    <s v="rock"/>
    <d v="2013-10-07T01:21:58"/>
    <x v="1168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x v="1169"/>
    <b v="0"/>
    <n v="60"/>
    <b v="1"/>
    <s v="music/classical music"/>
    <n v="158"/>
    <x v="7"/>
    <s v="classical music"/>
    <d v="2012-08-16T20:22:46"/>
    <x v="1169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x v="1170"/>
    <b v="0"/>
    <n v="57"/>
    <b v="1"/>
    <s v="music/classical music"/>
    <n v="168"/>
    <x v="7"/>
    <s v="classical music"/>
    <d v="2012-07-08T12:29:29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x v="1171"/>
    <b v="0"/>
    <n v="44"/>
    <b v="1"/>
    <s v="theater/plays"/>
    <n v="672"/>
    <x v="6"/>
    <s v="plays"/>
    <d v="2014-11-05T23:28:04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x v="1172"/>
    <b v="0"/>
    <n v="196"/>
    <b v="1"/>
    <s v="theater/plays"/>
    <n v="240"/>
    <x v="6"/>
    <s v="plays"/>
    <d v="2014-08-06T21:32:00"/>
    <x v="1172"/>
  </r>
  <r>
    <n v="106"/>
    <s v="LOST WEEKEND"/>
    <s v="A Boy. A Girl. A Car. A Serial Killer."/>
    <n v="160000"/>
    <n v="5025"/>
    <x v="0"/>
    <s v="US"/>
    <s v="USD"/>
    <n v="1333391901"/>
    <x v="1173"/>
    <b v="0"/>
    <n v="27"/>
    <b v="1"/>
    <s v="film &amp; video/shorts"/>
    <n v="3"/>
    <x v="5"/>
    <s v="shorts"/>
    <d v="2012-04-02T18:38:21"/>
    <x v="1173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x v="1174"/>
    <b v="0"/>
    <n v="41"/>
    <b v="1"/>
    <s v="theater/plays"/>
    <n v="502"/>
    <x v="6"/>
    <s v="plays"/>
    <d v="2015-01-08T16:31:36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x v="1175"/>
    <b v="0"/>
    <n v="63"/>
    <b v="1"/>
    <s v="theater/plays"/>
    <n v="334"/>
    <x v="6"/>
    <s v="plays"/>
    <d v="2014-08-03T23:00:00"/>
    <x v="1175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x v="1176"/>
    <b v="0"/>
    <n v="25"/>
    <b v="1"/>
    <s v="theater/plays"/>
    <n v="627"/>
    <x v="6"/>
    <s v="plays"/>
    <d v="2014-06-27T05:14:15"/>
    <x v="1176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x v="1177"/>
    <b v="0"/>
    <n v="28"/>
    <b v="0"/>
    <s v="technology/wearables"/>
    <n v="19"/>
    <x v="0"/>
    <s v="wearables"/>
    <d v="2016-10-29T08:57:43"/>
    <x v="1177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x v="1178"/>
    <b v="0"/>
    <n v="73"/>
    <b v="1"/>
    <s v="theater/plays"/>
    <n v="500"/>
    <x v="6"/>
    <s v="plays"/>
    <d v="2014-10-20T08:00:34"/>
    <x v="1178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x v="1179"/>
    <b v="0"/>
    <n v="28"/>
    <b v="1"/>
    <s v="music/rock"/>
    <n v="22"/>
    <x v="7"/>
    <s v="rock"/>
    <d v="2012-04-27T16:00:46"/>
    <x v="117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x v="1180"/>
    <b v="0"/>
    <n v="38"/>
    <b v="1"/>
    <s v="music/indie rock"/>
    <n v="143"/>
    <x v="7"/>
    <s v="indie rock"/>
    <d v="2010-10-11T00:16:16"/>
    <x v="1180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x v="1181"/>
    <b v="0"/>
    <n v="26"/>
    <b v="1"/>
    <s v="film &amp; video/shorts"/>
    <n v="3"/>
    <x v="5"/>
    <s v="shorts"/>
    <d v="2012-11-04T19:04:46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x v="1182"/>
    <b v="1"/>
    <n v="50"/>
    <b v="1"/>
    <s v="film &amp; video/documentary"/>
    <n v="8"/>
    <x v="5"/>
    <s v="documentary"/>
    <d v="2010-07-19T16:00:00"/>
    <x v="1182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x v="1183"/>
    <b v="0"/>
    <n v="27"/>
    <b v="1"/>
    <s v="music/classical music"/>
    <n v="153"/>
    <x v="7"/>
    <s v="classical music"/>
    <d v="2016-04-22T14:52:00"/>
    <x v="1183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x v="1184"/>
    <b v="0"/>
    <n v="77"/>
    <b v="1"/>
    <s v="theater/musical"/>
    <n v="758"/>
    <x v="6"/>
    <s v="musical"/>
    <d v="2015-04-01T17:00:26"/>
    <x v="1184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x v="1185"/>
    <b v="0"/>
    <n v="28"/>
    <b v="1"/>
    <s v="theater/plays"/>
    <n v="1000"/>
    <x v="6"/>
    <s v="plays"/>
    <d v="2014-12-31T13:39:47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x v="1186"/>
    <b v="0"/>
    <n v="76"/>
    <b v="1"/>
    <s v="music/electronic music"/>
    <n v="33"/>
    <x v="7"/>
    <s v="electronic music"/>
    <d v="2015-02-11T15:23:40"/>
    <x v="1186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x v="1187"/>
    <b v="0"/>
    <n v="16"/>
    <b v="0"/>
    <s v="technology/wearables"/>
    <n v="49"/>
    <x v="0"/>
    <s v="wearables"/>
    <d v="2015-12-05T22:28:22"/>
    <x v="1187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x v="1188"/>
    <b v="0"/>
    <n v="38"/>
    <b v="0"/>
    <s v="technology/gadgets"/>
    <n v="90"/>
    <x v="0"/>
    <s v="gadgets"/>
    <d v="2014-10-23T10:17:59"/>
    <x v="1188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x v="1189"/>
    <b v="0"/>
    <n v="52"/>
    <b v="1"/>
    <s v="theater/musical"/>
    <n v="823"/>
    <x v="6"/>
    <s v="musical"/>
    <d v="2014-09-08T21:11:25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x v="1190"/>
    <b v="0"/>
    <n v="90"/>
    <b v="0"/>
    <s v="technology/wearables"/>
    <n v="49"/>
    <x v="0"/>
    <s v="wearables"/>
    <d v="2016-10-13T15:12:32"/>
    <x v="1190"/>
  </r>
  <r>
    <n v="476"/>
    <s v="Sight Word Music Videos"/>
    <s v="Animated Music Videos that teach kids how to read."/>
    <n v="42000"/>
    <n v="4906.59"/>
    <x v="2"/>
    <s v="US"/>
    <s v="USD"/>
    <n v="1401767940"/>
    <x v="1191"/>
    <b v="0"/>
    <n v="124"/>
    <b v="0"/>
    <s v="film &amp; video/animation"/>
    <n v="12"/>
    <x v="5"/>
    <s v="animation"/>
    <d v="2014-06-03T03:59:00"/>
    <x v="1191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x v="1192"/>
    <b v="0"/>
    <n v="33"/>
    <b v="1"/>
    <s v="theater/plays"/>
    <n v="490"/>
    <x v="6"/>
    <s v="plays"/>
    <d v="2015-03-20T20:27:00"/>
    <x v="1192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x v="1193"/>
    <b v="0"/>
    <n v="120"/>
    <b v="1"/>
    <s v="music/electronic music"/>
    <n v="98"/>
    <x v="7"/>
    <s v="electronic music"/>
    <d v="2014-04-10T06:59:00"/>
    <x v="1193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x v="1194"/>
    <b v="0"/>
    <n v="55"/>
    <b v="0"/>
    <s v="film &amp; video/animation"/>
    <n v="12"/>
    <x v="5"/>
    <s v="animation"/>
    <d v="2014-11-21T10:47:15"/>
    <x v="1194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x v="1195"/>
    <b v="0"/>
    <n v="75"/>
    <b v="1"/>
    <s v="games/tabletop games"/>
    <n v="112"/>
    <x v="3"/>
    <s v="tabletop games"/>
    <d v="2014-01-05T15:38:09"/>
    <x v="1195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x v="1196"/>
    <b v="1"/>
    <n v="108"/>
    <b v="0"/>
    <s v="photography/photobooks"/>
    <n v="75"/>
    <x v="2"/>
    <s v="photobooks"/>
    <d v="2014-10-16T00:00:00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x v="1197"/>
    <b v="0"/>
    <n v="65"/>
    <b v="1"/>
    <s v="music/rock"/>
    <n v="48"/>
    <x v="7"/>
    <s v="rock"/>
    <d v="2016-07-05T20:58:54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x v="1198"/>
    <b v="1"/>
    <n v="141"/>
    <b v="1"/>
    <s v="music/rock"/>
    <n v="40"/>
    <x v="7"/>
    <s v="rock"/>
    <d v="2013-10-24T23:42:49"/>
    <x v="1198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x v="1199"/>
    <b v="0"/>
    <n v="194"/>
    <b v="1"/>
    <s v="games/tabletop games"/>
    <n v="107"/>
    <x v="3"/>
    <s v="tabletop games"/>
    <d v="2016-04-27T02:00:00"/>
    <x v="1199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x v="1200"/>
    <b v="1"/>
    <n v="168"/>
    <b v="1"/>
    <s v="film &amp; video/documentary"/>
    <n v="7"/>
    <x v="5"/>
    <s v="documentary"/>
    <d v="2011-02-02T07:59:00"/>
    <x v="1200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x v="1201"/>
    <b v="0"/>
    <n v="115"/>
    <b v="1"/>
    <s v="music/metal"/>
    <n v="24"/>
    <x v="7"/>
    <s v="metal"/>
    <d v="2015-03-16T02:34:24"/>
    <x v="1201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x v="1202"/>
    <b v="1"/>
    <n v="62"/>
    <b v="1"/>
    <s v="theater/plays"/>
    <n v="240"/>
    <x v="6"/>
    <s v="plays"/>
    <d v="2013-05-06T16:51:11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x v="1203"/>
    <b v="0"/>
    <n v="30"/>
    <b v="1"/>
    <s v="theater/plays"/>
    <n v="399"/>
    <x v="6"/>
    <s v="plays"/>
    <d v="2015-04-23T18:30:00"/>
    <x v="1203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x v="1204"/>
    <b v="0"/>
    <n v="131"/>
    <b v="1"/>
    <s v="music/electronic music"/>
    <n v="32"/>
    <x v="7"/>
    <s v="electronic music"/>
    <d v="2015-06-20T22:04:21"/>
    <x v="1204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x v="1205"/>
    <b v="0"/>
    <n v="58"/>
    <b v="0"/>
    <s v="film &amp; video/science fiction"/>
    <n v="4"/>
    <x v="5"/>
    <s v="science fiction"/>
    <d v="2015-08-01T04:59:00"/>
    <x v="1205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x v="1206"/>
    <b v="0"/>
    <n v="55"/>
    <b v="1"/>
    <s v="theater/spaces"/>
    <n v="234"/>
    <x v="6"/>
    <s v="spaces"/>
    <d v="2015-02-10T16:52:10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x v="7"/>
    <s v="indie rock"/>
    <d v="2013-05-09T16:33:59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x v="1208"/>
    <b v="0"/>
    <n v="93"/>
    <b v="1"/>
    <s v="music/rock"/>
    <n v="47"/>
    <x v="7"/>
    <s v="rock"/>
    <d v="2016-12-23T01:47:58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x v="1209"/>
    <b v="0"/>
    <n v="11"/>
    <b v="0"/>
    <s v="technology/wearables"/>
    <n v="27"/>
    <x v="0"/>
    <s v="wearables"/>
    <d v="2014-11-30T22:59:00"/>
    <x v="1209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x v="1210"/>
    <b v="0"/>
    <n v="95"/>
    <b v="0"/>
    <s v="games/mobile games"/>
    <n v="78"/>
    <x v="3"/>
    <s v="mobile games"/>
    <d v="2014-11-20T19:48:21"/>
    <x v="1210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x v="1211"/>
    <b v="0"/>
    <n v="87"/>
    <b v="1"/>
    <s v="music/rock"/>
    <n v="58"/>
    <x v="7"/>
    <s v="rock"/>
    <d v="2011-06-12T04:00:00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x v="1212"/>
    <b v="0"/>
    <n v="56"/>
    <b v="1"/>
    <s v="theater/plays"/>
    <n v="466"/>
    <x v="6"/>
    <s v="plays"/>
    <d v="2015-06-03T06:59:00"/>
    <x v="1212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x v="1213"/>
    <b v="0"/>
    <n v="108"/>
    <b v="1"/>
    <s v="film &amp; video/shorts"/>
    <n v="2"/>
    <x v="5"/>
    <s v="shorts"/>
    <d v="2014-03-23T00:00:00"/>
    <x v="1213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x v="1214"/>
    <b v="0"/>
    <n v="48"/>
    <b v="1"/>
    <s v="film &amp; video/shorts"/>
    <n v="2"/>
    <x v="5"/>
    <s v="shorts"/>
    <d v="2013-03-03T19:11:18"/>
    <x v="1214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x v="1215"/>
    <b v="0"/>
    <n v="67"/>
    <b v="1"/>
    <s v="food/small batch"/>
    <n v="133"/>
    <x v="4"/>
    <s v="small batch"/>
    <d v="2017-02-02T16:36:49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x v="1216"/>
    <b v="0"/>
    <n v="20"/>
    <b v="0"/>
    <s v="music/jazz"/>
    <n v="23"/>
    <x v="7"/>
    <s v="jazz"/>
    <d v="2011-12-12T05:06:16"/>
    <x v="1216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x v="1217"/>
    <b v="0"/>
    <n v="37"/>
    <b v="0"/>
    <s v="theater/spaces"/>
    <n v="232"/>
    <x v="6"/>
    <s v="spaces"/>
    <d v="2015-04-17T17:33:02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x v="1218"/>
    <b v="0"/>
    <n v="37"/>
    <b v="0"/>
    <s v="technology/wearables"/>
    <n v="18"/>
    <x v="0"/>
    <s v="wearables"/>
    <d v="2016-11-24T18:26:27"/>
    <x v="1218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x v="1219"/>
    <b v="1"/>
    <n v="46"/>
    <b v="1"/>
    <s v="theater/plays"/>
    <n v="231"/>
    <x v="6"/>
    <s v="plays"/>
    <d v="2014-07-01T23:50:31"/>
    <x v="1219"/>
  </r>
  <r>
    <n v="3723"/>
    <s v="Beauty and the Beast"/>
    <s v="Saltmine Theatre Company present Beauty and the Beast:"/>
    <n v="750"/>
    <n v="4592"/>
    <x v="0"/>
    <s v="GB"/>
    <s v="GBP"/>
    <n v="1417374262"/>
    <x v="1220"/>
    <b v="0"/>
    <n v="63"/>
    <b v="1"/>
    <s v="theater/plays"/>
    <n v="612"/>
    <x v="6"/>
    <s v="plays"/>
    <d v="2014-11-30T19:04:22"/>
    <x v="1220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x v="1221"/>
    <b v="0"/>
    <n v="65"/>
    <b v="1"/>
    <s v="theater/plays"/>
    <n v="916"/>
    <x v="6"/>
    <s v="plays"/>
    <d v="2015-03-27T00:00:00"/>
    <x v="1221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x v="1222"/>
    <b v="1"/>
    <n v="57"/>
    <b v="1"/>
    <s v="theater/plays"/>
    <n v="228"/>
    <x v="6"/>
    <s v="plays"/>
    <d v="2014-08-13T04:59:00"/>
    <x v="1222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x v="1223"/>
    <b v="0"/>
    <n v="89"/>
    <b v="0"/>
    <s v="games/video games"/>
    <n v="91"/>
    <x v="3"/>
    <s v="video games"/>
    <d v="2013-11-27T06:41:54"/>
    <x v="1223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x v="1224"/>
    <b v="0"/>
    <n v="40"/>
    <b v="1"/>
    <s v="theater/plays"/>
    <n v="304"/>
    <x v="6"/>
    <s v="plays"/>
    <d v="2014-08-30T04:48:13"/>
    <x v="1224"/>
  </r>
  <r>
    <n v="1303"/>
    <s v="Forward Arena Theatre Company: Summer Season"/>
    <s v="Groundbreaking queer theatre."/>
    <n v="10000"/>
    <n v="4559.13"/>
    <x v="0"/>
    <s v="GB"/>
    <s v="GBP"/>
    <n v="1469962800"/>
    <x v="1225"/>
    <b v="0"/>
    <n v="108"/>
    <b v="1"/>
    <s v="theater/plays"/>
    <n v="46"/>
    <x v="6"/>
    <s v="plays"/>
    <d v="2016-07-31T11:00:00"/>
    <x v="1225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x v="1226"/>
    <b v="0"/>
    <n v="59"/>
    <b v="1"/>
    <s v="publishing/nonfiction"/>
    <n v="18"/>
    <x v="1"/>
    <s v="nonfiction"/>
    <d v="2013-02-24T21:04:32"/>
    <x v="1226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x v="1227"/>
    <b v="0"/>
    <n v="17"/>
    <b v="1"/>
    <s v="theater/musical"/>
    <n v="650"/>
    <x v="6"/>
    <s v="musical"/>
    <d v="2014-06-11T19:33:18"/>
    <x v="1227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x v="1228"/>
    <b v="0"/>
    <n v="80"/>
    <b v="1"/>
    <s v="theater/plays"/>
    <n v="455"/>
    <x v="6"/>
    <s v="plays"/>
    <d v="2016-09-25T23:00:00"/>
    <x v="1228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x v="1229"/>
    <b v="0"/>
    <n v="114"/>
    <b v="1"/>
    <s v="theater/plays"/>
    <n v="535"/>
    <x v="6"/>
    <s v="plays"/>
    <d v="2014-11-05T12:52:00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x v="1230"/>
    <b v="0"/>
    <n v="70"/>
    <b v="1"/>
    <s v="music/pop"/>
    <n v="57"/>
    <x v="7"/>
    <s v="pop"/>
    <d v="2013-11-24T12:49:53"/>
    <x v="12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x v="1231"/>
    <b v="1"/>
    <n v="140"/>
    <b v="1"/>
    <s v="photography/photobooks"/>
    <n v="50"/>
    <x v="2"/>
    <s v="photobooks"/>
    <d v="2016-08-18T16:52:18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x v="1232"/>
    <b v="0"/>
    <n v="27"/>
    <b v="1"/>
    <s v="film &amp; video/shorts"/>
    <n v="3"/>
    <x v="5"/>
    <s v="shorts"/>
    <d v="2010-06-09T19:00:00"/>
    <x v="1232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x v="1233"/>
    <b v="0"/>
    <n v="33"/>
    <b v="1"/>
    <s v="music/classical music"/>
    <n v="139"/>
    <x v="7"/>
    <s v="classical music"/>
    <d v="2014-12-08T04:59:00"/>
    <x v="1233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x v="1234"/>
    <b v="0"/>
    <n v="61"/>
    <b v="1"/>
    <s v="music/classical music"/>
    <n v="141"/>
    <x v="7"/>
    <s v="classical music"/>
    <d v="2015-08-15T03:59:00"/>
    <x v="123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x v="1235"/>
    <b v="0"/>
    <n v="95"/>
    <b v="1"/>
    <s v="music/indie rock"/>
    <n v="129"/>
    <x v="7"/>
    <s v="indie rock"/>
    <d v="2012-04-30T15:30:08"/>
    <x v="1235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x v="1236"/>
    <b v="0"/>
    <n v="69"/>
    <b v="1"/>
    <s v="theater/plays"/>
    <n v="180"/>
    <x v="6"/>
    <s v="plays"/>
    <d v="2015-08-22T20:18:55"/>
    <x v="1236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x v="1237"/>
    <b v="0"/>
    <n v="56"/>
    <b v="1"/>
    <s v="music/indie rock"/>
    <n v="129"/>
    <x v="7"/>
    <s v="indie rock"/>
    <d v="2011-08-05T21:05:38"/>
    <x v="1237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x v="1238"/>
    <b v="0"/>
    <n v="43"/>
    <b v="1"/>
    <s v="music/rock"/>
    <n v="20"/>
    <x v="7"/>
    <s v="rock"/>
    <d v="2014-12-22T04:59:00"/>
    <x v="1238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x v="1239"/>
    <b v="0"/>
    <n v="31"/>
    <b v="1"/>
    <s v="theater/plays"/>
    <n v="529"/>
    <x v="6"/>
    <s v="plays"/>
    <d v="2016-09-03T20:57:09"/>
    <x v="1239"/>
  </r>
  <r>
    <n v="183"/>
    <s v="Three Little Words"/>
    <s v="Don't kill me until I meet my Dad"/>
    <n v="100000"/>
    <n v="4482"/>
    <x v="2"/>
    <s v="GB"/>
    <s v="GBP"/>
    <n v="1417033610"/>
    <x v="1240"/>
    <b v="0"/>
    <n v="12"/>
    <b v="0"/>
    <s v="film &amp; video/drama"/>
    <n v="4"/>
    <x v="5"/>
    <s v="drama"/>
    <d v="2014-11-26T20:26:50"/>
    <x v="124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x v="1241"/>
    <b v="0"/>
    <n v="72"/>
    <b v="1"/>
    <s v="music/electronic music"/>
    <n v="89"/>
    <x v="7"/>
    <s v="electronic music"/>
    <d v="2012-04-14T17:36:00"/>
    <x v="1241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x v="1242"/>
    <b v="0"/>
    <n v="61"/>
    <b v="1"/>
    <s v="theater/plays"/>
    <n v="445"/>
    <x v="6"/>
    <s v="plays"/>
    <d v="2016-04-19T23:27:30"/>
    <x v="1242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x v="1243"/>
    <b v="0"/>
    <n v="65"/>
    <b v="1"/>
    <s v="theater/plays"/>
    <n v="355"/>
    <x v="6"/>
    <s v="plays"/>
    <d v="2014-11-21T17:00:00"/>
    <x v="1243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x v="1244"/>
    <b v="1"/>
    <n v="63"/>
    <b v="1"/>
    <s v="theater/plays"/>
    <n v="295"/>
    <x v="6"/>
    <s v="plays"/>
    <d v="2015-12-03T17:00:00"/>
    <x v="1244"/>
  </r>
  <r>
    <n v="3759"/>
    <s v="Pared Down Productions"/>
    <s v="A production company specializing in small-scale musicals"/>
    <n v="700"/>
    <n v="4409.7700000000004"/>
    <x v="0"/>
    <s v="US"/>
    <s v="USD"/>
    <n v="1440556553"/>
    <x v="1245"/>
    <b v="0"/>
    <n v="88"/>
    <b v="1"/>
    <s v="theater/musical"/>
    <n v="630"/>
    <x v="6"/>
    <s v="musical"/>
    <d v="2015-08-26T02:35:53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x v="1246"/>
    <b v="0"/>
    <n v="89"/>
    <b v="1"/>
    <s v="theater/plays"/>
    <n v="588"/>
    <x v="6"/>
    <s v="plays"/>
    <d v="2016-05-04T23:00:00"/>
    <x v="124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x v="1247"/>
    <b v="0"/>
    <n v="89"/>
    <b v="1"/>
    <s v="theater/plays"/>
    <n v="293"/>
    <x v="6"/>
    <s v="plays"/>
    <d v="2016-05-06T07:17:21"/>
    <x v="1247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x v="1248"/>
    <b v="0"/>
    <n v="23"/>
    <b v="1"/>
    <s v="theater/spaces"/>
    <n v="220"/>
    <x v="6"/>
    <s v="spaces"/>
    <d v="2016-08-18T02:38:45"/>
    <x v="1248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x v="1249"/>
    <b v="1"/>
    <n v="77"/>
    <b v="1"/>
    <s v="film &amp; video/documentary"/>
    <n v="5"/>
    <x v="5"/>
    <s v="documentary"/>
    <d v="2012-05-16T19:00:00"/>
    <x v="124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x v="1250"/>
    <b v="0"/>
    <n v="47"/>
    <b v="1"/>
    <s v="film &amp; video/television"/>
    <n v="0"/>
    <x v="5"/>
    <s v="television"/>
    <d v="2016-07-29T05:35:00"/>
    <x v="1250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x v="1251"/>
    <b v="1"/>
    <n v="159"/>
    <b v="1"/>
    <s v="technology/space exploration"/>
    <n v="146"/>
    <x v="0"/>
    <s v="space exploration"/>
    <d v="2014-10-20T20:59:11"/>
    <x v="1251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x v="1252"/>
    <b v="0"/>
    <n v="65"/>
    <b v="1"/>
    <s v="technology/hardware"/>
    <n v="87"/>
    <x v="0"/>
    <s v="hardware"/>
    <d v="2014-08-23T18:31:23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x v="1253"/>
    <b v="0"/>
    <n v="42"/>
    <b v="1"/>
    <s v="theater/plays"/>
    <n v="44"/>
    <x v="6"/>
    <s v="plays"/>
    <d v="2015-04-07T07:00:00"/>
    <x v="1253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x v="1254"/>
    <b v="0"/>
    <n v="39"/>
    <b v="0"/>
    <s v="technology/web"/>
    <n v="14"/>
    <x v="0"/>
    <s v="web"/>
    <d v="2015-08-15T13:22:00"/>
    <x v="1254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x v="1255"/>
    <b v="0"/>
    <n v="63"/>
    <b v="1"/>
    <s v="music/rock"/>
    <n v="43"/>
    <x v="7"/>
    <s v="rock"/>
    <d v="2015-07-05T17:38:42"/>
    <x v="1255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x v="1256"/>
    <b v="1"/>
    <n v="150"/>
    <b v="1"/>
    <s v="publishing/radio &amp; podcasts"/>
    <n v="43"/>
    <x v="1"/>
    <s v="radio &amp; podcasts"/>
    <d v="2013-04-10T15:54:31"/>
    <x v="1256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x v="1257"/>
    <b v="0"/>
    <n v="32"/>
    <b v="1"/>
    <s v="theater/plays"/>
    <n v="43"/>
    <x v="6"/>
    <s v="plays"/>
    <d v="2015-07-14T19:32:39"/>
    <x v="1257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x v="1258"/>
    <b v="0"/>
    <n v="43"/>
    <b v="1"/>
    <s v="music/rock"/>
    <n v="108"/>
    <x v="7"/>
    <s v="rock"/>
    <d v="2012-04-23T04:00:00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x v="1259"/>
    <b v="0"/>
    <n v="39"/>
    <b v="0"/>
    <s v="film &amp; video/animation"/>
    <n v="10"/>
    <x v="5"/>
    <s v="animation"/>
    <d v="2012-09-28T16:18:54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x v="1260"/>
    <b v="0"/>
    <n v="82"/>
    <b v="1"/>
    <s v="music/pop"/>
    <n v="57"/>
    <x v="7"/>
    <s v="pop"/>
    <d v="2014-03-11T06:59:00"/>
    <x v="126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x v="1261"/>
    <b v="0"/>
    <n v="46"/>
    <b v="1"/>
    <s v="technology/makerspaces"/>
    <n v="144"/>
    <x v="0"/>
    <s v="makerspaces"/>
    <d v="2015-05-04T21:29:34"/>
    <x v="1261"/>
  </r>
  <r>
    <n v="2058"/>
    <s v="Raspberry Pi Debug Clip"/>
    <s v="Making using the serial terminal on the Raspberry Pi as easy as Pi!"/>
    <n v="5000"/>
    <n v="4308"/>
    <x v="0"/>
    <s v="GB"/>
    <s v="GBP"/>
    <n v="1425326400"/>
    <x v="1262"/>
    <b v="0"/>
    <n v="410"/>
    <b v="1"/>
    <s v="technology/hardware"/>
    <n v="86"/>
    <x v="0"/>
    <s v="hardware"/>
    <d v="2015-03-02T20:00:00"/>
    <x v="1262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x v="1263"/>
    <b v="0"/>
    <n v="58"/>
    <b v="1"/>
    <s v="theater/musical"/>
    <n v="662"/>
    <x v="6"/>
    <s v="musical"/>
    <d v="2014-06-12T17:28:10"/>
    <x v="1263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x v="1264"/>
    <b v="0"/>
    <n v="105"/>
    <b v="0"/>
    <s v="technology/gadgets"/>
    <n v="78"/>
    <x v="0"/>
    <s v="gadgets"/>
    <d v="2015-10-21T23:00:00"/>
    <x v="1264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x v="1265"/>
    <b v="1"/>
    <n v="21"/>
    <b v="1"/>
    <s v="theater/plays"/>
    <n v="286"/>
    <x v="6"/>
    <s v="plays"/>
    <d v="2016-09-14T19:00:00"/>
    <x v="1265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x v="1266"/>
    <b v="0"/>
    <n v="81"/>
    <b v="1"/>
    <s v="music/classical music"/>
    <n v="134"/>
    <x v="7"/>
    <s v="classical music"/>
    <d v="2015-08-20T11:00:00"/>
    <x v="1266"/>
  </r>
  <r>
    <n v="815"/>
    <s v="Some Late Help for The Early Reset"/>
    <s v="Be a part of helping The Early Reset finish their new 7 song EP."/>
    <n v="22000"/>
    <n v="4280"/>
    <x v="0"/>
    <s v="US"/>
    <s v="USD"/>
    <n v="1414879303"/>
    <x v="1267"/>
    <b v="0"/>
    <n v="43"/>
    <b v="1"/>
    <s v="music/rock"/>
    <n v="19"/>
    <x v="7"/>
    <s v="rock"/>
    <d v="2014-11-01T22:01:43"/>
    <x v="1267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x v="1268"/>
    <b v="0"/>
    <n v="57"/>
    <b v="1"/>
    <s v="theater/plays"/>
    <n v="285"/>
    <x v="6"/>
    <s v="plays"/>
    <d v="2016-04-13T21:02:45"/>
    <x v="1268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x v="1269"/>
    <b v="1"/>
    <n v="50"/>
    <b v="1"/>
    <s v="music/rock"/>
    <n v="36"/>
    <x v="7"/>
    <s v="rock"/>
    <d v="2013-05-06T07:00:55"/>
    <x v="1269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x v="1270"/>
    <b v="0"/>
    <n v="40"/>
    <b v="1"/>
    <s v="music/indie rock"/>
    <n v="85"/>
    <x v="7"/>
    <s v="indie rock"/>
    <d v="2015-07-05T17:00:17"/>
    <x v="1270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x v="1271"/>
    <b v="0"/>
    <n v="23"/>
    <b v="1"/>
    <s v="theater/plays"/>
    <n v="283"/>
    <x v="6"/>
    <s v="plays"/>
    <d v="2017-02-25T01:22:14"/>
    <x v="1271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x v="1272"/>
    <b v="0"/>
    <n v="169"/>
    <b v="1"/>
    <s v="theater/plays"/>
    <n v="170"/>
    <x v="6"/>
    <s v="plays"/>
    <d v="2015-08-02T16:00:00"/>
    <x v="1272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x v="1273"/>
    <b v="0"/>
    <n v="47"/>
    <b v="1"/>
    <s v="music/rock"/>
    <n v="85"/>
    <x v="7"/>
    <s v="rock"/>
    <d v="2015-06-22T05:00:00"/>
    <x v="127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x v="1274"/>
    <b v="0"/>
    <n v="41"/>
    <b v="1"/>
    <s v="theater/spaces"/>
    <n v="212"/>
    <x v="6"/>
    <s v="spaces"/>
    <d v="2015-07-20T22:00:00"/>
    <x v="127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x v="1275"/>
    <b v="0"/>
    <n v="191"/>
    <b v="1"/>
    <s v="technology/hardware"/>
    <n v="146"/>
    <x v="0"/>
    <s v="hardware"/>
    <d v="2014-05-05T21:18:37"/>
    <x v="1275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x v="1276"/>
    <b v="0"/>
    <n v="72"/>
    <b v="1"/>
    <s v="music/indie rock"/>
    <n v="84"/>
    <x v="7"/>
    <s v="indie rock"/>
    <d v="2012-03-05T03:00:00"/>
    <x v="1276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x v="1277"/>
    <b v="0"/>
    <n v="31"/>
    <b v="1"/>
    <s v="theater/plays"/>
    <n v="422"/>
    <x v="6"/>
    <s v="plays"/>
    <d v="2016-03-16T03:59:00"/>
    <x v="1277"/>
  </r>
  <r>
    <n v="807"/>
    <s v="Sic Vita - New EP Release - 2017"/>
    <s v="Join the Sic Vita family and lend a hand as we create a new album!"/>
    <n v="22500"/>
    <n v="4205"/>
    <x v="0"/>
    <s v="US"/>
    <s v="USD"/>
    <n v="1488333600"/>
    <x v="1278"/>
    <b v="0"/>
    <n v="57"/>
    <b v="1"/>
    <s v="music/rock"/>
    <n v="19"/>
    <x v="7"/>
    <s v="rock"/>
    <d v="2017-03-01T02:00:00"/>
    <x v="1278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x v="1279"/>
    <b v="1"/>
    <n v="86"/>
    <b v="0"/>
    <s v="photography/photobooks"/>
    <n v="70"/>
    <x v="2"/>
    <s v="photobooks"/>
    <d v="2016-07-24T10:32:46"/>
    <x v="1279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x v="1280"/>
    <b v="0"/>
    <n v="98"/>
    <b v="1"/>
    <s v="music/metal"/>
    <n v="21"/>
    <x v="7"/>
    <s v="metal"/>
    <d v="2015-06-04T00:00:00"/>
    <x v="128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x v="1281"/>
    <b v="0"/>
    <n v="93"/>
    <b v="1"/>
    <s v="music/pop"/>
    <n v="54"/>
    <x v="7"/>
    <s v="pop"/>
    <d v="2011-02-22T03:00:00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x v="7"/>
    <s v="indie rock"/>
    <d v="2011-09-15T22:00:03"/>
    <x v="128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x v="1283"/>
    <b v="0"/>
    <n v="67"/>
    <b v="1"/>
    <s v="theater/plays"/>
    <n v="522"/>
    <x v="6"/>
    <s v="plays"/>
    <d v="2014-06-16T06:59:00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x v="1284"/>
    <b v="0"/>
    <n v="24"/>
    <b v="0"/>
    <s v="theater/musical"/>
    <n v="696"/>
    <x v="6"/>
    <s v="musical"/>
    <d v="2014-12-16T22:32:09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x v="1285"/>
    <b v="1"/>
    <n v="66"/>
    <b v="1"/>
    <s v="music/rock"/>
    <n v="38"/>
    <x v="7"/>
    <s v="rock"/>
    <d v="2010-11-30T15:43:35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x v="1286"/>
    <b v="0"/>
    <n v="89"/>
    <b v="1"/>
    <s v="music/indie rock"/>
    <n v="75"/>
    <x v="7"/>
    <s v="indie rock"/>
    <d v="2010-06-01T04:59:00"/>
    <x v="1286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x v="1287"/>
    <b v="0"/>
    <n v="52"/>
    <b v="1"/>
    <s v="music/rock"/>
    <n v="19"/>
    <x v="7"/>
    <s v="rock"/>
    <d v="2014-01-19T20:00:30"/>
    <x v="1287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x v="1288"/>
    <b v="0"/>
    <n v="80"/>
    <b v="1"/>
    <s v="theater/plays"/>
    <n v="415"/>
    <x v="6"/>
    <s v="plays"/>
    <d v="2014-07-06T18:31:06"/>
    <x v="1288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x v="1289"/>
    <b v="0"/>
    <n v="38"/>
    <b v="1"/>
    <s v="theater/plays"/>
    <n v="276"/>
    <x v="6"/>
    <s v="plays"/>
    <d v="2016-12-06T23:22:34"/>
    <x v="1289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x v="1290"/>
    <b v="1"/>
    <n v="54"/>
    <b v="1"/>
    <s v="music/rock"/>
    <n v="39"/>
    <x v="7"/>
    <s v="rock"/>
    <d v="2014-08-31T17:31:31"/>
    <x v="129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x v="1291"/>
    <b v="1"/>
    <n v="113"/>
    <b v="1"/>
    <s v="theater/plays"/>
    <n v="251"/>
    <x v="6"/>
    <s v="plays"/>
    <d v="2015-07-05T16:43:23"/>
    <x v="1291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x v="1292"/>
    <b v="1"/>
    <n v="73"/>
    <b v="1"/>
    <s v="photography/photobooks"/>
    <n v="46"/>
    <x v="2"/>
    <s v="photobooks"/>
    <d v="2014-12-01T03:00:00"/>
    <x v="1292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x v="1293"/>
    <b v="0"/>
    <n v="64"/>
    <b v="0"/>
    <s v="food/small batch"/>
    <n v="103"/>
    <x v="4"/>
    <s v="small batch"/>
    <d v="2017-04-04T05:15:01"/>
    <x v="1293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x v="1294"/>
    <b v="1"/>
    <n v="82"/>
    <b v="1"/>
    <s v="film &amp; video/documentary"/>
    <n v="7"/>
    <x v="5"/>
    <s v="documentary"/>
    <d v="2012-06-02T01:42:26"/>
    <x v="1294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x v="1295"/>
    <b v="0"/>
    <n v="63"/>
    <b v="1"/>
    <s v="music/rock"/>
    <n v="82"/>
    <x v="7"/>
    <s v="rock"/>
    <d v="2016-05-05T13:01:47"/>
    <x v="1295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x v="1296"/>
    <b v="0"/>
    <n v="66"/>
    <b v="1"/>
    <s v="music/rock"/>
    <n v="41"/>
    <x v="7"/>
    <s v="rock"/>
    <d v="2013-07-26T01:30:35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x v="1297"/>
    <b v="0"/>
    <n v="92"/>
    <b v="0"/>
    <s v="photography/places"/>
    <n v="51"/>
    <x v="2"/>
    <s v="places"/>
    <d v="2016-04-03T16:25:41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x v="1298"/>
    <b v="0"/>
    <n v="48"/>
    <b v="1"/>
    <s v="theater/plays"/>
    <n v="293"/>
    <x v="6"/>
    <s v="plays"/>
    <d v="2015-03-11T03:26:23"/>
    <x v="1298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x v="1299"/>
    <b v="0"/>
    <n v="71"/>
    <b v="1"/>
    <s v="music/classical music"/>
    <n v="126"/>
    <x v="7"/>
    <s v="classical music"/>
    <d v="2013-10-18T03:59:00"/>
    <x v="1299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x v="1300"/>
    <b v="0"/>
    <n v="88"/>
    <b v="1"/>
    <s v="theater/plays"/>
    <n v="272"/>
    <x v="6"/>
    <s v="plays"/>
    <d v="2015-04-29T17:51:02"/>
    <x v="1300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x v="1301"/>
    <b v="0"/>
    <n v="20"/>
    <b v="1"/>
    <s v="theater/plays"/>
    <n v="272"/>
    <x v="6"/>
    <s v="plays"/>
    <d v="2015-07-31T20:32:28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x v="4"/>
    <s v="small batch"/>
    <d v="2014-11-05T17:34:00"/>
    <x v="1302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x v="1303"/>
    <b v="0"/>
    <n v="48"/>
    <b v="1"/>
    <s v="theater/plays"/>
    <n v="407"/>
    <x v="6"/>
    <s v="plays"/>
    <d v="2014-08-16T16:00:57"/>
    <x v="1303"/>
  </r>
  <r>
    <n v="1378"/>
    <s v="SIX BY SEVEN"/>
    <s v="A psychedelic post rock masterpiece!"/>
    <n v="10000"/>
    <n v="4067"/>
    <x v="0"/>
    <s v="GB"/>
    <s v="GBP"/>
    <n v="1470075210"/>
    <x v="1304"/>
    <b v="0"/>
    <n v="133"/>
    <b v="1"/>
    <s v="music/rock"/>
    <n v="41"/>
    <x v="7"/>
    <s v="rock"/>
    <d v="2016-08-01T18:13:30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x v="1305"/>
    <b v="1"/>
    <n v="50"/>
    <b v="0"/>
    <s v="theater/plays"/>
    <n v="813"/>
    <x v="6"/>
    <s v="plays"/>
    <d v="2014-06-03T06:59:00"/>
    <x v="1305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x v="1306"/>
    <b v="0"/>
    <n v="47"/>
    <b v="1"/>
    <s v="music/rock"/>
    <n v="51"/>
    <x v="7"/>
    <s v="rock"/>
    <d v="2011-09-24T08:10:54"/>
    <x v="1306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x v="1307"/>
    <b v="0"/>
    <n v="32"/>
    <b v="1"/>
    <s v="theater/musical"/>
    <n v="169"/>
    <x v="6"/>
    <s v="musical"/>
    <d v="2015-01-30T16:53:34"/>
    <x v="1307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x v="1308"/>
    <b v="0"/>
    <n v="87"/>
    <b v="1"/>
    <s v="theater/plays"/>
    <n v="338"/>
    <x v="6"/>
    <s v="plays"/>
    <d v="2014-09-21T02:00:00"/>
    <x v="130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x v="1309"/>
    <b v="0"/>
    <n v="53"/>
    <b v="1"/>
    <s v="film &amp; video/television"/>
    <n v="1"/>
    <x v="5"/>
    <s v="television"/>
    <d v="2014-08-21T07:01:55"/>
    <x v="1309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x v="1310"/>
    <b v="0"/>
    <n v="24"/>
    <b v="1"/>
    <s v="theater/plays"/>
    <n v="41"/>
    <x v="6"/>
    <s v="plays"/>
    <d v="2016-06-01T18:57:00"/>
    <x v="1310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x v="1311"/>
    <b v="0"/>
    <n v="23"/>
    <b v="1"/>
    <s v="theater/plays"/>
    <n v="405"/>
    <x v="6"/>
    <s v="plays"/>
    <d v="2014-12-21T17:11:30"/>
    <x v="1311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x v="1312"/>
    <b v="1"/>
    <n v="71"/>
    <b v="1"/>
    <s v="photography/photobooks"/>
    <n v="40"/>
    <x v="2"/>
    <s v="photobooks"/>
    <d v="2016-10-23T08:20:01"/>
    <x v="1312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x v="1313"/>
    <b v="0"/>
    <n v="47"/>
    <b v="1"/>
    <s v="film &amp; video/shorts"/>
    <n v="2"/>
    <x v="5"/>
    <s v="shorts"/>
    <d v="2013-04-23T05:01:12"/>
    <x v="1313"/>
  </r>
  <r>
    <n v="3157"/>
    <s v="Summer FourPlay"/>
    <s v="Four Directors.  Four One Acts.  Four Genres.  For You."/>
    <n v="2000"/>
    <n v="4040"/>
    <x v="0"/>
    <s v="US"/>
    <s v="USD"/>
    <n v="1405746000"/>
    <x v="1314"/>
    <b v="1"/>
    <n v="41"/>
    <b v="1"/>
    <s v="theater/plays"/>
    <n v="202"/>
    <x v="6"/>
    <s v="plays"/>
    <d v="2014-07-19T05:00:00"/>
    <x v="1314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x v="1315"/>
    <b v="0"/>
    <n v="88"/>
    <b v="1"/>
    <s v="music/rock"/>
    <n v="50"/>
    <x v="7"/>
    <s v="rock"/>
    <d v="2014-06-17T17:41:22"/>
    <x v="1315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x v="1316"/>
    <b v="0"/>
    <n v="56"/>
    <b v="1"/>
    <s v="theater/plays"/>
    <n v="336"/>
    <x v="6"/>
    <s v="plays"/>
    <d v="2014-05-23T20:01:47"/>
    <x v="1316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x v="1317"/>
    <b v="0"/>
    <n v="13"/>
    <b v="1"/>
    <s v="theater/plays"/>
    <n v="537"/>
    <x v="6"/>
    <s v="plays"/>
    <d v="2015-05-09T20:47:29"/>
    <x v="131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x v="1318"/>
    <b v="0"/>
    <n v="35"/>
    <b v="1"/>
    <s v="music/indie rock"/>
    <n v="81"/>
    <x v="7"/>
    <s v="indie rock"/>
    <d v="2011-12-14T04:59:00"/>
    <x v="1318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x v="1319"/>
    <b v="0"/>
    <n v="98"/>
    <b v="1"/>
    <s v="music/pop"/>
    <n v="53"/>
    <x v="7"/>
    <s v="pop"/>
    <d v="2013-03-28T05:04:33"/>
    <x v="1319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x v="1320"/>
    <b v="0"/>
    <n v="87"/>
    <b v="1"/>
    <s v="music/rock"/>
    <n v="17"/>
    <x v="7"/>
    <s v="rock"/>
    <d v="2014-09-30T14:09:47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x v="1321"/>
    <b v="0"/>
    <n v="61"/>
    <b v="1"/>
    <s v="theater/plays"/>
    <n v="40"/>
    <x v="6"/>
    <s v="plays"/>
    <d v="2016-08-10T04:00:00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x v="1322"/>
    <b v="0"/>
    <n v="115"/>
    <b v="1"/>
    <s v="theater/plays"/>
    <n v="259"/>
    <x v="6"/>
    <s v="plays"/>
    <d v="2017-02-01T23:31:00"/>
    <x v="1322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x v="1323"/>
    <b v="0"/>
    <n v="55"/>
    <b v="1"/>
    <s v="music/indie rock"/>
    <n v="80"/>
    <x v="7"/>
    <s v="indie rock"/>
    <d v="2012-05-16T04:59:00"/>
    <x v="1323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x v="1324"/>
    <b v="0"/>
    <n v="33"/>
    <b v="1"/>
    <s v="theater/plays"/>
    <n v="501"/>
    <x v="6"/>
    <s v="plays"/>
    <d v="2015-01-11T20:53:30"/>
    <x v="1324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x v="1325"/>
    <b v="0"/>
    <n v="70"/>
    <b v="1"/>
    <s v="theater/plays"/>
    <n v="267"/>
    <x v="6"/>
    <s v="plays"/>
    <d v="2016-08-01T06:59:00"/>
    <x v="1325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x v="1326"/>
    <b v="0"/>
    <n v="49"/>
    <b v="1"/>
    <s v="theater/plays"/>
    <n v="400"/>
    <x v="6"/>
    <s v="plays"/>
    <d v="2016-05-17T21:27:59"/>
    <x v="1326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x v="1327"/>
    <b v="0"/>
    <n v="100"/>
    <b v="1"/>
    <s v="film &amp; video/shorts"/>
    <n v="2"/>
    <x v="5"/>
    <s v="shorts"/>
    <d v="2011-10-09T19:41:01"/>
    <x v="1327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x v="1328"/>
    <b v="0"/>
    <n v="35"/>
    <b v="1"/>
    <s v="theater/plays"/>
    <n v="400"/>
    <x v="6"/>
    <s v="plays"/>
    <d v="2015-10-26T00:13:17"/>
    <x v="1328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x v="1329"/>
    <b v="0"/>
    <n v="31"/>
    <b v="1"/>
    <s v="theater/plays"/>
    <n v="11"/>
    <x v="6"/>
    <s v="plays"/>
    <d v="2016-12-17T06:59:00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x v="1330"/>
    <b v="0"/>
    <n v="54"/>
    <b v="1"/>
    <s v="theater/spaces"/>
    <n v="200"/>
    <x v="6"/>
    <s v="spaces"/>
    <d v="2015-06-14T00:20:55"/>
    <x v="1330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x v="1331"/>
    <b v="0"/>
    <n v="13"/>
    <b v="1"/>
    <s v="theater/plays"/>
    <n v="400"/>
    <x v="6"/>
    <s v="plays"/>
    <d v="2014-07-04T11:00:00"/>
    <x v="1331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x v="1332"/>
    <b v="1"/>
    <n v="38"/>
    <b v="0"/>
    <s v="photography/photobooks"/>
    <n v="61"/>
    <x v="2"/>
    <s v="photobooks"/>
    <d v="2016-09-02T16:36:20"/>
    <x v="1332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s v="US"/>
    <s v="USD"/>
    <n v="1268723160"/>
    <x v="1333"/>
    <b v="1"/>
    <n v="84"/>
    <b v="1"/>
    <s v="film &amp; video/documentary"/>
    <n v="5"/>
    <x v="5"/>
    <s v="documentary"/>
    <d v="2010-03-16T07:06:00"/>
    <x v="1333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x v="1334"/>
    <b v="0"/>
    <n v="57"/>
    <b v="1"/>
    <s v="film &amp; video/shorts"/>
    <n v="3"/>
    <x v="5"/>
    <s v="shorts"/>
    <d v="2011-04-08T10:55:55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x v="1335"/>
    <b v="0"/>
    <n v="74"/>
    <b v="1"/>
    <s v="publishing/nonfiction"/>
    <n v="16"/>
    <x v="1"/>
    <s v="nonfiction"/>
    <d v="2013-05-03T13:44:05"/>
    <x v="1335"/>
  </r>
  <r>
    <n v="2099"/>
    <s v="Roosevelt Died."/>
    <s v="Our tour van died, we need help!"/>
    <n v="5000"/>
    <n v="3971"/>
    <x v="0"/>
    <s v="US"/>
    <s v="USD"/>
    <n v="1435808400"/>
    <x v="1336"/>
    <b v="0"/>
    <n v="63"/>
    <b v="1"/>
    <s v="music/indie rock"/>
    <n v="79"/>
    <x v="7"/>
    <s v="indie rock"/>
    <d v="2015-07-02T03:40:00"/>
    <x v="1336"/>
  </r>
  <r>
    <n v="1859"/>
    <s v="Queen Kwong Tour to London and Paris"/>
    <s v="Queen Kwong is going ON TOUR to London and Paris!"/>
    <n v="6000"/>
    <n v="3955"/>
    <x v="0"/>
    <s v="US"/>
    <s v="USD"/>
    <n v="1316716129"/>
    <x v="1337"/>
    <b v="0"/>
    <n v="56"/>
    <b v="1"/>
    <s v="music/rock"/>
    <n v="66"/>
    <x v="7"/>
    <s v="rock"/>
    <d v="2011-09-22T18:28:49"/>
    <x v="1337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x v="1338"/>
    <b v="1"/>
    <n v="73"/>
    <b v="1"/>
    <s v="theater/spaces"/>
    <n v="131"/>
    <x v="6"/>
    <s v="spaces"/>
    <d v="2014-06-20T22:01:00"/>
    <x v="1338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x v="1339"/>
    <b v="1"/>
    <n v="85"/>
    <b v="1"/>
    <s v="music/indie rock"/>
    <n v="98"/>
    <x v="7"/>
    <s v="indie rock"/>
    <d v="2013-12-31T07:00:00"/>
    <x v="1339"/>
  </r>
  <r>
    <n v="1395"/>
    <s v="Quiet Oaks Full Length Album"/>
    <s v="Help Quiet Oaks record their debut album!!!"/>
    <n v="10000"/>
    <n v="3916"/>
    <x v="0"/>
    <s v="US"/>
    <s v="USD"/>
    <n v="1484430481"/>
    <x v="1340"/>
    <b v="0"/>
    <n v="82"/>
    <b v="1"/>
    <s v="music/rock"/>
    <n v="39"/>
    <x v="7"/>
    <s v="rock"/>
    <d v="2017-01-14T21:48:01"/>
    <x v="134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x v="1341"/>
    <b v="0"/>
    <n v="65"/>
    <b v="1"/>
    <s v="music/classical music"/>
    <n v="130"/>
    <x v="7"/>
    <s v="classical music"/>
    <d v="2013-10-05T05:00:00"/>
    <x v="1341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x v="1342"/>
    <b v="0"/>
    <n v="64"/>
    <b v="1"/>
    <s v="theater/plays"/>
    <n v="391"/>
    <x v="6"/>
    <s v="plays"/>
    <d v="2016-08-14T14:30:57"/>
    <x v="1342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x v="1343"/>
    <b v="0"/>
    <n v="61"/>
    <b v="1"/>
    <s v="music/classical music"/>
    <n v="130"/>
    <x v="7"/>
    <s v="classical music"/>
    <d v="2015-02-27T00:30:00"/>
    <x v="1343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x v="1344"/>
    <b v="0"/>
    <n v="37"/>
    <b v="0"/>
    <s v="theater/plays"/>
    <n v="1116"/>
    <x v="6"/>
    <s v="plays"/>
    <d v="2016-05-09T04:00:00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x v="1345"/>
    <b v="0"/>
    <n v="39"/>
    <b v="1"/>
    <s v="theater/plays"/>
    <n v="11"/>
    <x v="6"/>
    <s v="plays"/>
    <d v="2015-08-03T18:00:00"/>
    <x v="1345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x v="1346"/>
    <b v="0"/>
    <n v="31"/>
    <b v="1"/>
    <s v="theater/plays"/>
    <n v="156"/>
    <x v="6"/>
    <s v="plays"/>
    <d v="2014-08-25T04:59:00"/>
    <x v="1346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x v="1347"/>
    <b v="0"/>
    <n v="66"/>
    <b v="1"/>
    <s v="theater/plays"/>
    <n v="485"/>
    <x v="6"/>
    <s v="plays"/>
    <d v="2016-10-20T02:48:16"/>
    <x v="1347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x v="1348"/>
    <b v="0"/>
    <n v="46"/>
    <b v="0"/>
    <s v="theater/plays"/>
    <n v="1164"/>
    <x v="6"/>
    <s v="plays"/>
    <d v="2014-05-20T06:59:00"/>
    <x v="1348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x v="1349"/>
    <b v="1"/>
    <n v="70"/>
    <b v="1"/>
    <s v="photography/photobooks"/>
    <n v="43"/>
    <x v="2"/>
    <s v="photobooks"/>
    <d v="2017-03-14T13:24:46"/>
    <x v="1349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x v="1350"/>
    <b v="1"/>
    <n v="120"/>
    <b v="1"/>
    <s v="film &amp; video/documentary"/>
    <n v="6"/>
    <x v="5"/>
    <s v="documentary"/>
    <d v="2013-03-01T19:59:48"/>
    <x v="1350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x v="1351"/>
    <b v="0"/>
    <n v="81"/>
    <b v="1"/>
    <s v="music/pop"/>
    <n v="48"/>
    <x v="7"/>
    <s v="pop"/>
    <d v="2014-05-23T16:25:55"/>
    <x v="1351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x v="1352"/>
    <b v="0"/>
    <n v="130"/>
    <b v="1"/>
    <s v="theater/plays"/>
    <n v="10"/>
    <x v="6"/>
    <s v="plays"/>
    <d v="2016-06-01T17:12:49"/>
    <x v="1352"/>
  </r>
  <r>
    <n v="1290"/>
    <s v="I Died... I Came Back, ... Whatever"/>
    <s v="Sometimes your Heart has to STOP for your Life to START."/>
    <n v="10000"/>
    <n v="3800"/>
    <x v="0"/>
    <s v="US"/>
    <s v="USD"/>
    <n v="1429772340"/>
    <x v="1353"/>
    <b v="0"/>
    <n v="86"/>
    <b v="1"/>
    <s v="theater/plays"/>
    <n v="38"/>
    <x v="6"/>
    <s v="plays"/>
    <d v="2015-04-23T06:59:00"/>
    <x v="1353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x v="1354"/>
    <b v="0"/>
    <n v="50"/>
    <b v="1"/>
    <s v="theater/musical"/>
    <n v="543"/>
    <x v="6"/>
    <s v="musical"/>
    <d v="2014-12-01T20:25:15"/>
    <x v="1354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x v="1355"/>
    <b v="1"/>
    <n v="59"/>
    <b v="1"/>
    <s v="music/rock"/>
    <n v="32"/>
    <x v="7"/>
    <s v="rock"/>
    <d v="2014-06-13T06:59:00"/>
    <x v="1355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x v="1356"/>
    <b v="1"/>
    <n v="79"/>
    <b v="1"/>
    <s v="technology/hardware"/>
    <n v="76"/>
    <x v="0"/>
    <s v="hardware"/>
    <d v="2010-03-15T21:55:00"/>
    <x v="1356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x v="1357"/>
    <b v="0"/>
    <n v="28"/>
    <b v="0"/>
    <s v="technology/web"/>
    <n v="11"/>
    <x v="0"/>
    <s v="web"/>
    <d v="2015-08-01T17:53:00"/>
    <x v="1357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x v="1358"/>
    <b v="0"/>
    <n v="56"/>
    <b v="1"/>
    <s v="music/classical music"/>
    <n v="126"/>
    <x v="7"/>
    <s v="classical music"/>
    <d v="2012-03-21T20:48:00"/>
    <x v="1358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x v="1359"/>
    <b v="1"/>
    <n v="60"/>
    <b v="1"/>
    <s v="theater/plays"/>
    <n v="216"/>
    <x v="6"/>
    <s v="plays"/>
    <d v="2012-06-01T03:59:00"/>
    <x v="1359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x v="1360"/>
    <b v="0"/>
    <n v="60"/>
    <b v="1"/>
    <s v="theater/plays"/>
    <n v="470"/>
    <x v="6"/>
    <s v="plays"/>
    <d v="2016-06-06T02:00:00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x v="1361"/>
    <b v="1"/>
    <n v="74"/>
    <b v="1"/>
    <s v="music/rock"/>
    <n v="33"/>
    <x v="7"/>
    <s v="rock"/>
    <d v="2014-02-26T20:13:40"/>
    <x v="1361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x v="1362"/>
    <b v="0"/>
    <n v="50"/>
    <b v="1"/>
    <s v="theater/musical"/>
    <n v="150"/>
    <x v="6"/>
    <s v="musical"/>
    <d v="2015-02-23T18:22:59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x v="1363"/>
    <b v="0"/>
    <n v="63"/>
    <b v="1"/>
    <s v="music/classical music"/>
    <n v="125"/>
    <x v="7"/>
    <s v="classical music"/>
    <d v="2013-09-26T10:46:58"/>
    <x v="1363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x v="1364"/>
    <b v="1"/>
    <n v="73"/>
    <b v="1"/>
    <s v="music/indie rock"/>
    <n v="93"/>
    <x v="7"/>
    <s v="indie rock"/>
    <d v="2012-03-10T04:02:09"/>
    <x v="1364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x v="1365"/>
    <b v="1"/>
    <n v="55"/>
    <b v="1"/>
    <s v="film &amp; video/documentary"/>
    <n v="7"/>
    <x v="5"/>
    <s v="documentary"/>
    <d v="2014-10-01T03:59:00"/>
    <x v="1365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x v="1366"/>
    <b v="0"/>
    <n v="78"/>
    <b v="1"/>
    <s v="theater/plays"/>
    <n v="373"/>
    <x v="6"/>
    <s v="plays"/>
    <d v="2016-09-11T20:19:26"/>
    <x v="1366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x v="1367"/>
    <b v="0"/>
    <n v="52"/>
    <b v="1"/>
    <s v="theater/plays"/>
    <n v="249"/>
    <x v="6"/>
    <s v="plays"/>
    <d v="2015-10-28T17:33:36"/>
    <x v="1367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x v="1368"/>
    <b v="0"/>
    <n v="47"/>
    <b v="1"/>
    <s v="theater/plays"/>
    <n v="185"/>
    <x v="6"/>
    <s v="plays"/>
    <d v="2016-08-17T03:59:00"/>
    <x v="1368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x v="1369"/>
    <b v="0"/>
    <n v="117"/>
    <b v="1"/>
    <s v="film &amp; video/television"/>
    <n v="1"/>
    <x v="5"/>
    <s v="television"/>
    <d v="2014-07-22T16:09:28"/>
    <x v="1369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x v="1370"/>
    <b v="0"/>
    <n v="47"/>
    <b v="1"/>
    <s v="film &amp; video/shorts"/>
    <n v="2"/>
    <x v="5"/>
    <s v="shorts"/>
    <d v="2013-05-31T14:42:50"/>
    <x v="137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x v="1371"/>
    <b v="0"/>
    <n v="25"/>
    <b v="0"/>
    <s v="theater/plays"/>
    <n v="1474"/>
    <x v="6"/>
    <s v="plays"/>
    <d v="2014-10-21T21:11:27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x v="7"/>
    <s v="classical music"/>
    <d v="2015-06-01T03:59:00"/>
    <x v="1372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x v="1373"/>
    <b v="0"/>
    <n v="62"/>
    <b v="1"/>
    <s v="music/metal"/>
    <n v="18"/>
    <x v="7"/>
    <s v="metal"/>
    <d v="2016-10-24T21:00:00"/>
    <x v="1373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x v="1374"/>
    <b v="0"/>
    <n v="29"/>
    <b v="1"/>
    <s v="theater/plays"/>
    <n v="10"/>
    <x v="6"/>
    <s v="plays"/>
    <d v="2015-06-24T02:00:00"/>
    <x v="1374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x v="1375"/>
    <b v="0"/>
    <n v="111"/>
    <b v="1"/>
    <s v="theater/plays"/>
    <n v="244"/>
    <x v="6"/>
    <s v="plays"/>
    <d v="2015-06-15T16:14:40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x v="1376"/>
    <b v="0"/>
    <n v="46"/>
    <b v="1"/>
    <s v="theater/plays"/>
    <n v="715"/>
    <x v="6"/>
    <s v="plays"/>
    <d v="2016-01-04T04:20:07"/>
    <x v="1376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x v="1377"/>
    <b v="0"/>
    <n v="51"/>
    <b v="1"/>
    <s v="theater/plays"/>
    <n v="244"/>
    <x v="6"/>
    <s v="plays"/>
    <d v="2015-11-29T23:00:00"/>
    <x v="1377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x v="1378"/>
    <b v="0"/>
    <n v="79"/>
    <b v="1"/>
    <s v="music/rock"/>
    <n v="87"/>
    <x v="7"/>
    <s v="rock"/>
    <d v="2012-06-29T04:27:23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x v="1379"/>
    <b v="1"/>
    <n v="29"/>
    <b v="1"/>
    <s v="film &amp; video/documentary"/>
    <n v="7"/>
    <x v="5"/>
    <s v="documentary"/>
    <d v="2016-04-08T18:52:01"/>
    <x v="1379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x v="1380"/>
    <b v="0"/>
    <n v="29"/>
    <b v="1"/>
    <s v="theater/plays"/>
    <n v="364"/>
    <x v="6"/>
    <s v="plays"/>
    <d v="2015-04-17T16:00:00"/>
    <x v="138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x v="1381"/>
    <b v="0"/>
    <n v="60"/>
    <b v="1"/>
    <s v="film &amp; video/shorts"/>
    <n v="2"/>
    <x v="5"/>
    <s v="shorts"/>
    <d v="2014-06-22T15:48:51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x v="1382"/>
    <b v="0"/>
    <n v="46"/>
    <b v="1"/>
    <s v="film &amp; video/shorts"/>
    <n v="2"/>
    <x v="5"/>
    <s v="shorts"/>
    <d v="2011-05-17T09:39:24"/>
    <x v="1382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x v="1383"/>
    <b v="0"/>
    <n v="57"/>
    <b v="0"/>
    <s v="publishing/fiction"/>
    <n v="14"/>
    <x v="1"/>
    <s v="fiction"/>
    <d v="2015-10-11T05:00:00"/>
    <x v="1383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x v="1384"/>
    <b v="0"/>
    <n v="27"/>
    <b v="1"/>
    <s v="theater/plays"/>
    <n v="479"/>
    <x v="6"/>
    <s v="plays"/>
    <d v="2015-03-31T12:52:00"/>
    <x v="1384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x v="1385"/>
    <b v="0"/>
    <n v="69"/>
    <b v="1"/>
    <s v="music/rock"/>
    <n v="17"/>
    <x v="7"/>
    <s v="rock"/>
    <d v="2012-10-05T22:44:10"/>
    <x v="1385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x v="1386"/>
    <b v="0"/>
    <n v="96"/>
    <b v="1"/>
    <s v="theater/plays"/>
    <n v="143"/>
    <x v="6"/>
    <s v="plays"/>
    <d v="2016-12-14T17:49:21"/>
    <x v="1386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x v="1387"/>
    <b v="0"/>
    <n v="81"/>
    <b v="0"/>
    <s v="technology/wearables"/>
    <n v="20"/>
    <x v="0"/>
    <s v="wearables"/>
    <d v="2016-04-22T05:06:14"/>
    <x v="1387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x v="1388"/>
    <b v="0"/>
    <n v="62"/>
    <b v="1"/>
    <s v="publishing/nonfiction"/>
    <n v="14"/>
    <x v="1"/>
    <s v="nonfiction"/>
    <d v="2011-08-04T15:07:55"/>
    <x v="1388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x v="1389"/>
    <b v="0"/>
    <n v="6"/>
    <b v="0"/>
    <s v="technology/wearables"/>
    <n v="14"/>
    <x v="0"/>
    <s v="wearables"/>
    <d v="2017-02-05T18:00:53"/>
    <x v="1389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x v="1390"/>
    <b v="0"/>
    <n v="62"/>
    <b v="1"/>
    <s v="theater/plays"/>
    <n v="444"/>
    <x v="6"/>
    <s v="plays"/>
    <d v="2015-06-21T22:25:00"/>
    <x v="1390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x v="1391"/>
    <b v="0"/>
    <n v="69"/>
    <b v="1"/>
    <s v="music/electronic music"/>
    <n v="71"/>
    <x v="7"/>
    <s v="electronic music"/>
    <d v="2013-07-27T01:27:16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x v="1392"/>
    <b v="1"/>
    <n v="104"/>
    <b v="1"/>
    <s v="theater/plays"/>
    <n v="177"/>
    <x v="6"/>
    <s v="plays"/>
    <d v="2011-01-25T04:00:00"/>
    <x v="1392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x v="1393"/>
    <b v="0"/>
    <n v="39"/>
    <b v="1"/>
    <s v="theater/musical"/>
    <n v="147"/>
    <x v="6"/>
    <s v="musical"/>
    <d v="2016-08-29T17:00:00"/>
    <x v="1393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x v="1394"/>
    <b v="0"/>
    <n v="40"/>
    <b v="1"/>
    <s v="theater/plays"/>
    <n v="415"/>
    <x v="6"/>
    <s v="plays"/>
    <d v="2014-07-21T03:59:00"/>
    <x v="1394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x v="1395"/>
    <b v="0"/>
    <n v="33"/>
    <b v="0"/>
    <s v="theater/plays"/>
    <n v="35300"/>
    <x v="6"/>
    <s v="plays"/>
    <d v="2015-04-02T01:00:00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x v="1396"/>
    <b v="0"/>
    <n v="46"/>
    <b v="1"/>
    <s v="theater/plays"/>
    <n v="255"/>
    <x v="6"/>
    <s v="plays"/>
    <d v="2016-08-01T22:59:00"/>
    <x v="1396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x v="1397"/>
    <b v="1"/>
    <n v="34"/>
    <b v="1"/>
    <s v="theater/plays"/>
    <n v="176"/>
    <x v="6"/>
    <s v="plays"/>
    <d v="2014-09-10T20:09:34"/>
    <x v="1397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x v="1398"/>
    <b v="1"/>
    <n v="61"/>
    <b v="1"/>
    <s v="film &amp; video/documentary"/>
    <n v="5"/>
    <x v="5"/>
    <s v="documentary"/>
    <d v="2011-05-25T04:00:00"/>
    <x v="1398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x v="1399"/>
    <b v="0"/>
    <n v="40"/>
    <b v="1"/>
    <s v="theater/spaces"/>
    <n v="175"/>
    <x v="6"/>
    <s v="spaces"/>
    <d v="2014-06-11T04:00:00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x v="1400"/>
    <b v="0"/>
    <n v="35"/>
    <b v="1"/>
    <s v="theater/plays"/>
    <n v="270"/>
    <x v="6"/>
    <s v="plays"/>
    <d v="2014-12-14T18:18:08"/>
    <x v="1400"/>
  </r>
  <r>
    <n v="8"/>
    <s v="Sizzling in the Kitchen Flynn Style"/>
    <s v="Help us raise the funds to film our pilot episode!"/>
    <n v="2800000"/>
    <n v="3501.52"/>
    <x v="0"/>
    <s v="US"/>
    <s v="USD"/>
    <n v="1460754000"/>
    <x v="1401"/>
    <b v="0"/>
    <n v="12"/>
    <b v="1"/>
    <s v="film &amp; video/television"/>
    <n v="0"/>
    <x v="5"/>
    <s v="television"/>
    <d v="2016-04-15T21:00:00"/>
    <x v="1401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x v="1402"/>
    <b v="0"/>
    <n v="35"/>
    <b v="1"/>
    <s v="film &amp; video/shorts"/>
    <n v="2"/>
    <x v="5"/>
    <s v="shorts"/>
    <d v="2013-01-24T18:38:30"/>
    <x v="1402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x v="1403"/>
    <b v="0"/>
    <n v="20"/>
    <b v="1"/>
    <s v="music/rock"/>
    <n v="18"/>
    <x v="7"/>
    <s v="rock"/>
    <d v="2012-04-27T15:31:34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x v="1404"/>
    <b v="0"/>
    <n v="56"/>
    <b v="1"/>
    <s v="music/pop"/>
    <n v="47"/>
    <x v="7"/>
    <s v="pop"/>
    <d v="2011-07-22T01:39:05"/>
    <x v="1404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x v="1405"/>
    <b v="0"/>
    <n v="82"/>
    <b v="1"/>
    <s v="technology/wearables"/>
    <n v="12"/>
    <x v="0"/>
    <s v="wearables"/>
    <d v="2014-09-16T21:53:33"/>
    <x v="1405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x v="1406"/>
    <b v="0"/>
    <n v="63"/>
    <b v="1"/>
    <s v="theater/plays"/>
    <n v="232"/>
    <x v="6"/>
    <s v="plays"/>
    <d v="2015-10-14T22:01:03"/>
    <x v="1406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x v="1407"/>
    <b v="1"/>
    <n v="55"/>
    <b v="1"/>
    <s v="theater/plays"/>
    <n v="174"/>
    <x v="6"/>
    <s v="plays"/>
    <d v="2014-08-02T04:13:01"/>
    <x v="1407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x v="1408"/>
    <b v="0"/>
    <n v="74"/>
    <b v="1"/>
    <s v="theater/plays"/>
    <n v="347"/>
    <x v="6"/>
    <s v="plays"/>
    <d v="2015-05-27T02:45:00"/>
    <x v="1408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x v="1409"/>
    <b v="0"/>
    <n v="117"/>
    <b v="1"/>
    <s v="music/rock"/>
    <n v="69"/>
    <x v="7"/>
    <s v="rock"/>
    <d v="2016-04-08T15:00:35"/>
    <x v="1409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x v="1410"/>
    <b v="0"/>
    <n v="30"/>
    <b v="0"/>
    <s v="food/food trucks"/>
    <n v="116"/>
    <x v="4"/>
    <s v="food trucks"/>
    <d v="2016-03-25T20:36:40"/>
    <x v="1410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x v="1411"/>
    <b v="0"/>
    <n v="75"/>
    <b v="1"/>
    <s v="music/indie rock"/>
    <n v="69"/>
    <x v="7"/>
    <s v="indie rock"/>
    <d v="2010-09-11T03:59:00"/>
    <x v="1411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x v="1412"/>
    <b v="0"/>
    <n v="112"/>
    <b v="1"/>
    <s v="theater/plays"/>
    <n v="347"/>
    <x v="6"/>
    <s v="plays"/>
    <d v="2015-07-13T07:35:44"/>
    <x v="1412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x v="1413"/>
    <b v="0"/>
    <n v="42"/>
    <b v="1"/>
    <s v="music/pop"/>
    <n v="46"/>
    <x v="7"/>
    <s v="pop"/>
    <d v="2012-04-21T03:59:00"/>
    <x v="1413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x v="1414"/>
    <b v="0"/>
    <n v="70"/>
    <b v="1"/>
    <s v="music/indie rock"/>
    <n v="59"/>
    <x v="7"/>
    <s v="indie rock"/>
    <d v="2015-03-10T02:39:49"/>
    <x v="1414"/>
  </r>
  <r>
    <n v="3720"/>
    <s v="Lakotas and the American Theatre"/>
    <s v="Breaking the American Indian stereotype in the American Theatre."/>
    <n v="750"/>
    <n v="3449"/>
    <x v="0"/>
    <s v="US"/>
    <s v="USD"/>
    <n v="1435881006"/>
    <x v="1415"/>
    <b v="0"/>
    <n v="40"/>
    <b v="1"/>
    <s v="theater/plays"/>
    <n v="460"/>
    <x v="6"/>
    <s v="plays"/>
    <d v="2015-07-02T23:50:06"/>
    <x v="1415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x v="1416"/>
    <b v="1"/>
    <n v="26"/>
    <b v="0"/>
    <s v="theater/spaces"/>
    <n v="115"/>
    <x v="6"/>
    <s v="spaces"/>
    <d v="2017-04-05T18:14:37"/>
    <x v="1416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x v="1417"/>
    <b v="0"/>
    <n v="31"/>
    <b v="1"/>
    <s v="theater/plays"/>
    <n v="9"/>
    <x v="6"/>
    <s v="plays"/>
    <d v="2016-03-20T23:58:45"/>
    <x v="1417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x v="1418"/>
    <b v="0"/>
    <n v="33"/>
    <b v="1"/>
    <s v="music/indie rock"/>
    <n v="64"/>
    <x v="7"/>
    <s v="indie rock"/>
    <d v="2014-01-15T19:33:00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x v="1419"/>
    <b v="0"/>
    <n v="70"/>
    <b v="1"/>
    <s v="music/rock"/>
    <n v="43"/>
    <x v="7"/>
    <s v="rock"/>
    <d v="2012-03-17T19:17:15"/>
    <x v="1419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x v="1420"/>
    <b v="0"/>
    <n v="34"/>
    <b v="0"/>
    <s v="technology/wearables"/>
    <n v="34"/>
    <x v="0"/>
    <s v="wearables"/>
    <d v="2016-08-17T12:05:54"/>
    <x v="1420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x v="1421"/>
    <b v="0"/>
    <n v="27"/>
    <b v="0"/>
    <s v="technology/makerspaces"/>
    <n v="114"/>
    <x v="0"/>
    <s v="makerspaces"/>
    <d v="2014-07-03T00:42:23"/>
    <x v="1421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x v="1422"/>
    <b v="0"/>
    <n v="22"/>
    <b v="0"/>
    <s v="publishing/art books"/>
    <n v="40"/>
    <x v="1"/>
    <s v="art books"/>
    <d v="2014-12-24T01:29:45"/>
    <x v="1422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x v="1423"/>
    <b v="0"/>
    <n v="30"/>
    <b v="0"/>
    <s v="games/video games"/>
    <n v="23"/>
    <x v="3"/>
    <s v="video games"/>
    <d v="2014-01-04T04:09:05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x v="1424"/>
    <b v="0"/>
    <n v="30"/>
    <b v="1"/>
    <s v="theater/plays"/>
    <n v="170"/>
    <x v="6"/>
    <s v="plays"/>
    <d v="2015-03-23T02:14:00"/>
    <x v="1424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x v="1425"/>
    <b v="0"/>
    <n v="7"/>
    <b v="0"/>
    <s v="theater/plays"/>
    <n v="136"/>
    <x v="6"/>
    <s v="plays"/>
    <d v="2014-08-09T05:37:12"/>
    <x v="1425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x v="1426"/>
    <b v="0"/>
    <n v="60"/>
    <b v="1"/>
    <s v="film &amp; video/shorts"/>
    <n v="2"/>
    <x v="5"/>
    <s v="shorts"/>
    <d v="2012-12-07T23:30:00"/>
    <x v="142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x v="1427"/>
    <b v="0"/>
    <n v="51"/>
    <b v="1"/>
    <s v="theater/plays"/>
    <n v="340"/>
    <x v="6"/>
    <s v="plays"/>
    <d v="2015-04-08T08:53:21"/>
    <x v="1427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x v="1428"/>
    <b v="0"/>
    <n v="37"/>
    <b v="1"/>
    <s v="film &amp; video/shorts"/>
    <n v="2"/>
    <x v="5"/>
    <s v="shorts"/>
    <d v="2011-08-13T23:00:00"/>
    <x v="1428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x v="1429"/>
    <b v="0"/>
    <n v="72"/>
    <b v="1"/>
    <s v="technology/space exploration"/>
    <n v="113"/>
    <x v="0"/>
    <s v="space exploration"/>
    <d v="2016-04-30T12:00:00"/>
    <x v="1429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x v="1430"/>
    <b v="1"/>
    <n v="74"/>
    <b v="1"/>
    <s v="theater/plays"/>
    <n v="206"/>
    <x v="6"/>
    <s v="plays"/>
    <d v="2015-08-20T20:02:56"/>
    <x v="143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x v="1431"/>
    <b v="0"/>
    <n v="68"/>
    <b v="1"/>
    <s v="film &amp; video/television"/>
    <n v="1"/>
    <x v="5"/>
    <s v="television"/>
    <d v="2014-08-05T07:43:21"/>
    <x v="1431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x v="1432"/>
    <b v="0"/>
    <n v="38"/>
    <b v="0"/>
    <s v="food/food trucks"/>
    <n v="113"/>
    <x v="4"/>
    <s v="food trucks"/>
    <d v="2014-12-25T20:16:00"/>
    <x v="1432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x v="1433"/>
    <b v="0"/>
    <n v="36"/>
    <b v="1"/>
    <s v="music/indie rock"/>
    <n v="68"/>
    <x v="7"/>
    <s v="indie rock"/>
    <d v="2011-02-20T01:56:41"/>
    <x v="1433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x v="1434"/>
    <b v="0"/>
    <n v="69"/>
    <b v="1"/>
    <s v="theater/plays"/>
    <n v="339"/>
    <x v="6"/>
    <s v="plays"/>
    <d v="2016-04-29T06:59:00"/>
    <x v="1434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x v="1435"/>
    <b v="0"/>
    <n v="34"/>
    <b v="1"/>
    <s v="theater/plays"/>
    <n v="423"/>
    <x v="6"/>
    <s v="plays"/>
    <d v="2016-10-05T10:53:54"/>
    <x v="1435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x v="1436"/>
    <b v="0"/>
    <n v="81"/>
    <b v="1"/>
    <s v="music/indie rock"/>
    <n v="58"/>
    <x v="7"/>
    <s v="indie rock"/>
    <d v="2012-07-10T23:48:00"/>
    <x v="1436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x v="1437"/>
    <b v="0"/>
    <n v="57"/>
    <b v="1"/>
    <s v="music/rock"/>
    <n v="56"/>
    <x v="7"/>
    <s v="rock"/>
    <d v="2012-03-03T07:39:27"/>
    <x v="1437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x v="1438"/>
    <b v="1"/>
    <n v="76"/>
    <b v="1"/>
    <s v="publishing/radio &amp; podcasts"/>
    <n v="34"/>
    <x v="1"/>
    <s v="radio &amp; podcasts"/>
    <d v="2013-09-13T17:28:12"/>
    <x v="1438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x v="1439"/>
    <b v="0"/>
    <n v="34"/>
    <b v="1"/>
    <s v="theater/plays"/>
    <n v="337"/>
    <x v="6"/>
    <s v="plays"/>
    <d v="2016-04-28T05:59:00"/>
    <x v="1439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x v="1440"/>
    <b v="0"/>
    <n v="76"/>
    <b v="1"/>
    <s v="theater/plays"/>
    <n v="135"/>
    <x v="6"/>
    <s v="plays"/>
    <d v="2015-08-05T11:00:00"/>
    <x v="144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x v="1441"/>
    <b v="0"/>
    <n v="55"/>
    <b v="1"/>
    <s v="music/indie rock"/>
    <n v="96"/>
    <x v="7"/>
    <s v="indie rock"/>
    <d v="2014-11-03T08:52:50"/>
    <x v="1441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x v="1442"/>
    <b v="0"/>
    <n v="83"/>
    <b v="1"/>
    <s v="film &amp; video/documentary"/>
    <n v="7"/>
    <x v="5"/>
    <s v="documentary"/>
    <d v="2016-01-25T23:52:00"/>
    <x v="1442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x v="1443"/>
    <b v="0"/>
    <n v="49"/>
    <b v="1"/>
    <s v="publishing/nonfiction"/>
    <n v="34"/>
    <x v="1"/>
    <s v="nonfiction"/>
    <d v="2011-06-25T13:42:03"/>
    <x v="1443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x v="1444"/>
    <b v="0"/>
    <n v="23"/>
    <b v="1"/>
    <s v="theater/plays"/>
    <n v="223"/>
    <x v="6"/>
    <s v="plays"/>
    <d v="2016-06-22T03:55:00"/>
    <x v="1444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x v="1445"/>
    <b v="0"/>
    <n v="28"/>
    <b v="1"/>
    <s v="theater/plays"/>
    <n v="223"/>
    <x v="6"/>
    <s v="plays"/>
    <d v="2016-06-12T17:00:00"/>
    <x v="1445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x v="1446"/>
    <b v="0"/>
    <n v="8"/>
    <b v="1"/>
    <s v="music/indie rock"/>
    <n v="61"/>
    <x v="7"/>
    <s v="indie rock"/>
    <d v="2015-12-03T21:30:00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x v="1447"/>
    <b v="0"/>
    <n v="36"/>
    <b v="1"/>
    <s v="theater/plays"/>
    <n v="370"/>
    <x v="6"/>
    <s v="plays"/>
    <d v="2016-04-10T04:00:00"/>
    <x v="1447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x v="1448"/>
    <b v="0"/>
    <n v="115"/>
    <b v="1"/>
    <s v="music/indie rock"/>
    <n v="95"/>
    <x v="7"/>
    <s v="indie rock"/>
    <d v="2012-07-19T04:28:16"/>
    <x v="1448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x v="1449"/>
    <b v="0"/>
    <n v="52"/>
    <b v="1"/>
    <s v="theater/plays"/>
    <n v="133"/>
    <x v="6"/>
    <s v="plays"/>
    <d v="2015-07-16T19:47:50"/>
    <x v="1449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x v="1450"/>
    <b v="1"/>
    <n v="47"/>
    <b v="0"/>
    <s v="technology/makerspaces"/>
    <n v="111"/>
    <x v="0"/>
    <s v="makerspaces"/>
    <d v="2015-12-28T06:00:00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x v="1451"/>
    <b v="0"/>
    <n v="43"/>
    <b v="1"/>
    <s v="theater/plays"/>
    <n v="332"/>
    <x v="6"/>
    <s v="plays"/>
    <d v="2015-01-05T20:26:00"/>
    <x v="1451"/>
  </r>
  <r>
    <n v="746"/>
    <s v="Attention: People With Body Parts"/>
    <s v="This is a book of letters. Letters to our body parts."/>
    <n v="25000"/>
    <n v="3318"/>
    <x v="0"/>
    <s v="US"/>
    <s v="USD"/>
    <n v="1348372740"/>
    <x v="1452"/>
    <b v="0"/>
    <n v="97"/>
    <b v="1"/>
    <s v="publishing/nonfiction"/>
    <n v="13"/>
    <x v="1"/>
    <s v="nonfiction"/>
    <d v="2012-09-23T03:59:00"/>
    <x v="1452"/>
  </r>
  <r>
    <n v="1339"/>
    <s v="Linkoo (Canceled)"/>
    <s v="World's Smallest customizable Phone &amp; GPS Watch for kids !"/>
    <n v="10000"/>
    <n v="3317"/>
    <x v="1"/>
    <s v="US"/>
    <s v="USD"/>
    <n v="1418056315"/>
    <x v="1453"/>
    <b v="0"/>
    <n v="37"/>
    <b v="0"/>
    <s v="technology/wearables"/>
    <n v="33"/>
    <x v="0"/>
    <s v="wearables"/>
    <d v="2014-12-08T16:31:55"/>
    <x v="1453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x v="1454"/>
    <b v="1"/>
    <n v="49"/>
    <b v="1"/>
    <s v="theater/plays"/>
    <n v="221"/>
    <x v="6"/>
    <s v="plays"/>
    <d v="2015-07-16T17:24:36"/>
    <x v="1454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x v="1455"/>
    <b v="0"/>
    <n v="44"/>
    <b v="1"/>
    <s v="theater/plays"/>
    <n v="332"/>
    <x v="6"/>
    <s v="plays"/>
    <d v="2014-06-04T04:59:00"/>
    <x v="1455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x v="1456"/>
    <b v="1"/>
    <n v="151"/>
    <b v="1"/>
    <s v="technology/space exploration"/>
    <n v="110"/>
    <x v="0"/>
    <s v="space exploration"/>
    <d v="2012-09-13T03:59:00"/>
    <x v="1456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x v="1457"/>
    <b v="0"/>
    <n v="44"/>
    <b v="1"/>
    <s v="music/rock"/>
    <n v="66"/>
    <x v="7"/>
    <s v="rock"/>
    <d v="2015-06-08T03:50:00"/>
    <x v="1457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x v="1458"/>
    <b v="0"/>
    <n v="27"/>
    <b v="0"/>
    <s v="games/video games"/>
    <n v="22"/>
    <x v="3"/>
    <s v="video games"/>
    <d v="2011-10-09T17:07:13"/>
    <x v="1458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x v="1459"/>
    <b v="0"/>
    <n v="70"/>
    <b v="1"/>
    <s v="theater/plays"/>
    <n v="329"/>
    <x v="6"/>
    <s v="plays"/>
    <d v="2016-09-30T21:00:00"/>
    <x v="1459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x v="1460"/>
    <b v="0"/>
    <n v="117"/>
    <b v="1"/>
    <s v="film &amp; video/television"/>
    <n v="1"/>
    <x v="5"/>
    <s v="television"/>
    <d v="2014-04-04T22:00:00"/>
    <x v="146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x v="1461"/>
    <b v="0"/>
    <n v="24"/>
    <b v="1"/>
    <s v="theater/plays"/>
    <n v="164"/>
    <x v="6"/>
    <s v="plays"/>
    <d v="2015-08-24T02:00:00"/>
    <x v="1461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x v="1462"/>
    <b v="0"/>
    <n v="39"/>
    <b v="1"/>
    <s v="theater/plays"/>
    <n v="409"/>
    <x v="6"/>
    <s v="plays"/>
    <d v="2014-08-08T18:53:24"/>
    <x v="1462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x v="1463"/>
    <b v="0"/>
    <n v="21"/>
    <b v="1"/>
    <s v="theater/plays"/>
    <n v="409"/>
    <x v="6"/>
    <s v="plays"/>
    <d v="2016-07-10T22:59:00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x v="1464"/>
    <b v="0"/>
    <n v="46"/>
    <b v="1"/>
    <s v="theater/plays"/>
    <n v="273"/>
    <x v="6"/>
    <s v="plays"/>
    <d v="2015-12-14T00:00:00"/>
    <x v="1464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x v="1465"/>
    <b v="0"/>
    <n v="57"/>
    <b v="1"/>
    <s v="theater/plays"/>
    <n v="654"/>
    <x v="6"/>
    <s v="plays"/>
    <d v="2015-06-18T10:41:07"/>
    <x v="1465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x v="1466"/>
    <b v="1"/>
    <n v="70"/>
    <b v="1"/>
    <s v="theater/plays"/>
    <n v="166"/>
    <x v="6"/>
    <s v="plays"/>
    <d v="2014-09-16T21:00:00"/>
    <x v="1466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x v="1467"/>
    <b v="0"/>
    <n v="61"/>
    <b v="1"/>
    <s v="food/small batch"/>
    <n v="93"/>
    <x v="4"/>
    <s v="small batch"/>
    <d v="2016-05-25T18:06:31"/>
    <x v="1467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x v="1468"/>
    <b v="0"/>
    <n v="38"/>
    <b v="1"/>
    <s v="theater/musical"/>
    <n v="132"/>
    <x v="6"/>
    <s v="musical"/>
    <d v="2015-02-21T11:00:00"/>
    <x v="1468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x v="1469"/>
    <b v="0"/>
    <n v="40"/>
    <b v="1"/>
    <s v="theater/plays"/>
    <n v="271"/>
    <x v="6"/>
    <s v="plays"/>
    <d v="2016-06-06T07:00:00"/>
    <x v="1469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x v="1470"/>
    <b v="0"/>
    <n v="24"/>
    <b v="1"/>
    <s v="theater/plays"/>
    <n v="326"/>
    <x v="6"/>
    <s v="plays"/>
    <d v="2016-04-18T09:13:25"/>
    <x v="1470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x v="1471"/>
    <b v="0"/>
    <n v="46"/>
    <b v="1"/>
    <s v="music/indie rock"/>
    <n v="65"/>
    <x v="7"/>
    <s v="indie rock"/>
    <d v="2014-05-04T06:59:00"/>
    <x v="1471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x v="1472"/>
    <b v="1"/>
    <n v="79"/>
    <b v="1"/>
    <s v="music/indie rock"/>
    <n v="81"/>
    <x v="7"/>
    <s v="indie rock"/>
    <d v="2014-04-18T23:00:00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x v="1473"/>
    <b v="1"/>
    <n v="77"/>
    <b v="1"/>
    <s v="music/indie rock"/>
    <n v="81"/>
    <x v="7"/>
    <s v="indie rock"/>
    <d v="2013-12-15T01:58:05"/>
    <x v="1473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x v="1474"/>
    <b v="0"/>
    <n v="71"/>
    <b v="1"/>
    <s v="music/rock"/>
    <n v="13"/>
    <x v="7"/>
    <s v="rock"/>
    <d v="2012-04-29T04:00:00"/>
    <x v="1474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x v="1475"/>
    <b v="0"/>
    <n v="83"/>
    <b v="1"/>
    <s v="photography/photobooks"/>
    <n v="27"/>
    <x v="2"/>
    <s v="photobooks"/>
    <d v="2015-11-27T01:00:00"/>
    <x v="1475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x v="1476"/>
    <b v="0"/>
    <n v="42"/>
    <b v="1"/>
    <s v="theater/spaces"/>
    <n v="161"/>
    <x v="6"/>
    <s v="spaces"/>
    <d v="2015-06-26T23:00:00"/>
    <x v="1476"/>
  </r>
  <r>
    <n v="2258"/>
    <s v="A Sundered World"/>
    <s v="A Dungeon World campaign setting that takes place after the end of the worlds."/>
    <n v="4500"/>
    <n v="3223"/>
    <x v="0"/>
    <s v="US"/>
    <s v="USD"/>
    <n v="1434045687"/>
    <x v="1477"/>
    <b v="0"/>
    <n v="205"/>
    <b v="1"/>
    <s v="games/tabletop games"/>
    <n v="72"/>
    <x v="3"/>
    <s v="tabletop games"/>
    <d v="2015-06-11T18:01:27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x v="1478"/>
    <b v="0"/>
    <n v="19"/>
    <b v="1"/>
    <s v="publishing/nonfiction"/>
    <n v="13"/>
    <x v="1"/>
    <s v="nonfiction"/>
    <d v="2015-06-21T03:31:22"/>
    <x v="1478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x v="1479"/>
    <b v="0"/>
    <n v="24"/>
    <b v="1"/>
    <s v="music/rock"/>
    <n v="54"/>
    <x v="7"/>
    <s v="rock"/>
    <d v="2011-07-31T06:59:00"/>
    <x v="1479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x v="1480"/>
    <b v="0"/>
    <n v="15"/>
    <b v="0"/>
    <s v="technology/wearables"/>
    <n v="20"/>
    <x v="0"/>
    <s v="wearables"/>
    <d v="2017-03-16T16:01:01"/>
    <x v="148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x v="1481"/>
    <b v="0"/>
    <n v="85"/>
    <b v="1"/>
    <s v="photography/photobooks"/>
    <n v="26"/>
    <x v="2"/>
    <s v="photobooks"/>
    <d v="2016-12-28T16:49:00"/>
    <x v="1481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x v="1482"/>
    <b v="0"/>
    <n v="75"/>
    <b v="1"/>
    <s v="music/indie rock"/>
    <n v="64"/>
    <x v="7"/>
    <s v="indie rock"/>
    <d v="2011-07-05T00:31:06"/>
    <x v="1482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x v="1483"/>
    <b v="0"/>
    <n v="43"/>
    <b v="1"/>
    <s v="theater/plays"/>
    <n v="160"/>
    <x v="6"/>
    <s v="plays"/>
    <d v="2014-08-31T15:47:58"/>
    <x v="1483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x v="1484"/>
    <b v="0"/>
    <n v="65"/>
    <b v="1"/>
    <s v="music/indie rock"/>
    <n v="91"/>
    <x v="7"/>
    <s v="indie rock"/>
    <d v="2011-11-16T16:11:48"/>
    <x v="1484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x v="1485"/>
    <b v="0"/>
    <n v="72"/>
    <b v="0"/>
    <s v="music/indie rock"/>
    <n v="16"/>
    <x v="7"/>
    <s v="indie rock"/>
    <d v="2015-08-28T04:00:00"/>
    <x v="1485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x v="1486"/>
    <b v="0"/>
    <n v="5"/>
    <b v="0"/>
    <s v="food/food trucks"/>
    <n v="25"/>
    <x v="4"/>
    <s v="food trucks"/>
    <d v="2015-10-28T17:17:07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x v="7"/>
    <s v="classical music"/>
    <d v="2017-03-05T19:26:21"/>
    <x v="1487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x v="1488"/>
    <b v="0"/>
    <n v="33"/>
    <b v="1"/>
    <s v="theater/plays"/>
    <n v="319"/>
    <x v="6"/>
    <s v="plays"/>
    <d v="2014-11-21T04:55:00"/>
    <x v="1488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x v="1489"/>
    <b v="0"/>
    <n v="30"/>
    <b v="1"/>
    <s v="music/electronic music"/>
    <n v="21"/>
    <x v="7"/>
    <s v="electronic music"/>
    <d v="2015-06-02T00:47:00"/>
    <x v="1489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x v="1490"/>
    <b v="0"/>
    <n v="18"/>
    <b v="0"/>
    <s v="theater/musical"/>
    <n v="319"/>
    <x v="6"/>
    <s v="musical"/>
    <d v="2017-01-14T03:59:00"/>
    <x v="149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x v="1491"/>
    <b v="0"/>
    <n v="72"/>
    <b v="1"/>
    <s v="theater/plays"/>
    <n v="212"/>
    <x v="6"/>
    <s v="plays"/>
    <d v="2016-03-15T21:00:00"/>
    <x v="1491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x v="1492"/>
    <b v="0"/>
    <n v="63"/>
    <b v="1"/>
    <s v="theater/plays"/>
    <n v="318"/>
    <x v="6"/>
    <s v="plays"/>
    <d v="2016-04-28T15:24:05"/>
    <x v="1492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x v="1493"/>
    <b v="0"/>
    <n v="7"/>
    <b v="0"/>
    <s v="photography/people"/>
    <n v="63"/>
    <x v="2"/>
    <s v="people"/>
    <d v="2014-11-30T19:58:01"/>
    <x v="1493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x v="1494"/>
    <b v="0"/>
    <n v="55"/>
    <b v="1"/>
    <s v="film &amp; video/documentary"/>
    <n v="6"/>
    <x v="5"/>
    <s v="documentary"/>
    <d v="2012-07-25T17:49:38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x v="0"/>
    <s v="space exploration"/>
    <d v="2015-06-08T03:51:1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x v="1496"/>
    <b v="0"/>
    <n v="66"/>
    <b v="1"/>
    <s v="theater/plays"/>
    <n v="126"/>
    <x v="6"/>
    <s v="plays"/>
    <d v="2015-02-11T22:31:43"/>
    <x v="149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x v="1497"/>
    <b v="0"/>
    <n v="81"/>
    <b v="1"/>
    <s v="technology/space exploration"/>
    <n v="105"/>
    <x v="0"/>
    <s v="space exploration"/>
    <d v="2016-06-30T10:00:00"/>
    <x v="1497"/>
  </r>
  <r>
    <n v="2655"/>
    <s v="Balloons (Canceled)"/>
    <s v="Thank you for your support!"/>
    <n v="3000"/>
    <n v="3155"/>
    <x v="1"/>
    <s v="US"/>
    <s v="USD"/>
    <n v="1455048000"/>
    <x v="1498"/>
    <b v="0"/>
    <n v="43"/>
    <b v="0"/>
    <s v="technology/space exploration"/>
    <n v="105"/>
    <x v="0"/>
    <s v="space exploration"/>
    <d v="2016-02-09T20:00:00"/>
    <x v="1498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x v="1499"/>
    <b v="0"/>
    <n v="54"/>
    <b v="1"/>
    <s v="music/rock"/>
    <n v="14"/>
    <x v="7"/>
    <s v="rock"/>
    <d v="2011-07-16T23:00:00"/>
    <x v="1499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x v="1500"/>
    <b v="0"/>
    <n v="39"/>
    <b v="1"/>
    <s v="theater/plays"/>
    <n v="315"/>
    <x v="6"/>
    <s v="plays"/>
    <d v="2016-08-23T18:34:50"/>
    <x v="15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x v="1501"/>
    <b v="1"/>
    <n v="79"/>
    <b v="1"/>
    <s v="theater/plays"/>
    <n v="210"/>
    <x v="6"/>
    <s v="plays"/>
    <d v="2015-07-01T12:14:58"/>
    <x v="1501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x v="1502"/>
    <b v="0"/>
    <n v="64"/>
    <b v="1"/>
    <s v="theater/spaces"/>
    <n v="157"/>
    <x v="6"/>
    <s v="spaces"/>
    <d v="2016-10-09T18:25:10"/>
    <x v="1502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x v="1503"/>
    <b v="0"/>
    <n v="28"/>
    <b v="1"/>
    <s v="theater/plays"/>
    <n v="224"/>
    <x v="6"/>
    <s v="plays"/>
    <d v="2014-11-29T23:52:58"/>
    <x v="1503"/>
  </r>
  <r>
    <n v="1276"/>
    <s v="MR. DREAM GOES TO JAIL"/>
    <s v="Sponsor this Brooklyn punk band's debut seven-inch, MR. DREAM GOES TO JAIL."/>
    <n v="10500"/>
    <n v="3132.63"/>
    <x v="0"/>
    <s v="US"/>
    <s v="USD"/>
    <n v="1251777600"/>
    <x v="1504"/>
    <b v="1"/>
    <n v="68"/>
    <b v="1"/>
    <s v="music/rock"/>
    <n v="30"/>
    <x v="7"/>
    <s v="rock"/>
    <d v="2009-09-01T04:00:00"/>
    <x v="1504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x v="1505"/>
    <b v="0"/>
    <n v="39"/>
    <b v="0"/>
    <s v="music/faith"/>
    <n v="42"/>
    <x v="7"/>
    <s v="faith"/>
    <d v="2017-04-10T20:15:00"/>
    <x v="1505"/>
  </r>
  <r>
    <n v="1752"/>
    <s v="Adfectus Book"/>
    <s v="A little book of calm, in picture form, that will soothe the soul and un-furrow the brow."/>
    <n v="7000"/>
    <n v="3122"/>
    <x v="0"/>
    <s v="GB"/>
    <s v="GBP"/>
    <n v="1476425082"/>
    <x v="1506"/>
    <b v="0"/>
    <n v="90"/>
    <b v="1"/>
    <s v="photography/photobooks"/>
    <n v="45"/>
    <x v="2"/>
    <s v="photobooks"/>
    <d v="2016-10-14T06:04:42"/>
    <x v="1506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x v="1507"/>
    <b v="1"/>
    <n v="84"/>
    <b v="1"/>
    <s v="theater/plays"/>
    <n v="189"/>
    <x v="6"/>
    <s v="plays"/>
    <d v="2015-10-24T21:29:00"/>
    <x v="1507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x v="1508"/>
    <b v="0"/>
    <n v="45"/>
    <b v="1"/>
    <s v="theater/plays"/>
    <n v="312"/>
    <x v="6"/>
    <s v="plays"/>
    <d v="2015-03-19T21:47:44"/>
    <x v="1508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x v="1509"/>
    <b v="1"/>
    <n v="61"/>
    <b v="1"/>
    <s v="theater/plays"/>
    <n v="155"/>
    <x v="6"/>
    <s v="plays"/>
    <d v="2014-06-13T22:00:00"/>
    <x v="1509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x v="1510"/>
    <b v="0"/>
    <n v="44"/>
    <b v="1"/>
    <s v="theater/plays"/>
    <n v="259"/>
    <x v="6"/>
    <s v="plays"/>
    <d v="2016-12-01T07:59:00"/>
    <x v="151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x v="1511"/>
    <b v="0"/>
    <n v="35"/>
    <b v="1"/>
    <s v="film &amp; video/shorts"/>
    <n v="2"/>
    <x v="5"/>
    <s v="shorts"/>
    <d v="2012-01-13T06:34:48"/>
    <x v="1511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x v="1512"/>
    <b v="0"/>
    <n v="24"/>
    <b v="0"/>
    <s v="technology/wearables"/>
    <n v="31"/>
    <x v="0"/>
    <s v="wearables"/>
    <d v="2016-08-19T16:00:50"/>
    <x v="1512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x v="1513"/>
    <b v="0"/>
    <n v="51"/>
    <b v="1"/>
    <s v="theater/plays"/>
    <n v="124"/>
    <x v="6"/>
    <s v="plays"/>
    <d v="2015-12-04T19:01:26"/>
    <x v="1513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x v="1514"/>
    <b v="0"/>
    <n v="78"/>
    <b v="1"/>
    <s v="theater/plays"/>
    <n v="388"/>
    <x v="6"/>
    <s v="plays"/>
    <d v="2015-02-13T14:48:36"/>
    <x v="1514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x v="1515"/>
    <b v="0"/>
    <n v="58"/>
    <b v="1"/>
    <s v="theater/plays"/>
    <n v="344"/>
    <x v="6"/>
    <s v="plays"/>
    <d v="2015-07-18T23:16:59"/>
    <x v="1515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x v="1516"/>
    <b v="0"/>
    <n v="78"/>
    <b v="1"/>
    <s v="theater/plays"/>
    <n v="308"/>
    <x v="6"/>
    <s v="plays"/>
    <d v="2014-11-08T10:00:46"/>
    <x v="1516"/>
  </r>
  <r>
    <n v="3595"/>
    <s v="The Flu Season"/>
    <s v="A new theatre company staging Will Eno's The Flu Season in Seattle"/>
    <n v="1000"/>
    <n v="3081"/>
    <x v="0"/>
    <s v="US"/>
    <s v="USD"/>
    <n v="1426229940"/>
    <x v="1517"/>
    <b v="0"/>
    <n v="62"/>
    <b v="1"/>
    <s v="theater/plays"/>
    <n v="308"/>
    <x v="6"/>
    <s v="plays"/>
    <d v="2015-03-13T06:59:00"/>
    <x v="1517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x v="1518"/>
    <b v="0"/>
    <n v="46"/>
    <b v="1"/>
    <s v="theater/plays"/>
    <n v="308"/>
    <x v="6"/>
    <s v="plays"/>
    <d v="2015-05-31T18:32:51"/>
    <x v="1518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x v="1519"/>
    <b v="0"/>
    <n v="78"/>
    <b v="1"/>
    <s v="theater/plays"/>
    <n v="308"/>
    <x v="6"/>
    <s v="plays"/>
    <d v="2015-07-02T15:39:37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x v="1520"/>
    <b v="0"/>
    <n v="121"/>
    <b v="1"/>
    <s v="publishing/nonfiction"/>
    <n v="31"/>
    <x v="1"/>
    <s v="nonfiction"/>
    <d v="2012-11-30T10:00:00"/>
    <x v="152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x v="1521"/>
    <b v="0"/>
    <n v="53"/>
    <b v="1"/>
    <s v="games/tabletop games"/>
    <n v="61"/>
    <x v="3"/>
    <s v="tabletop games"/>
    <d v="2017-02-21T00:07:33"/>
    <x v="1521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x v="1522"/>
    <b v="0"/>
    <n v="13"/>
    <b v="1"/>
    <s v="theater/plays"/>
    <n v="340"/>
    <x v="6"/>
    <s v="plays"/>
    <d v="2015-03-19T14:39:00"/>
    <x v="1522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x v="1523"/>
    <b v="0"/>
    <n v="89"/>
    <b v="1"/>
    <s v="music/pop"/>
    <n v="39"/>
    <x v="7"/>
    <s v="pop"/>
    <d v="2012-03-16T03:59:00"/>
    <x v="1523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x v="1524"/>
    <b v="0"/>
    <n v="16"/>
    <b v="0"/>
    <s v="technology/wearables"/>
    <n v="20"/>
    <x v="0"/>
    <s v="wearables"/>
    <d v="2015-01-01T00:03:35"/>
    <x v="1524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x v="1525"/>
    <b v="0"/>
    <n v="55"/>
    <b v="1"/>
    <s v="theater/plays"/>
    <n v="204"/>
    <x v="6"/>
    <s v="plays"/>
    <d v="2015-10-29T04:01:00"/>
    <x v="1525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x v="1526"/>
    <b v="0"/>
    <n v="19"/>
    <b v="1"/>
    <s v="music/rock"/>
    <n v="31"/>
    <x v="7"/>
    <s v="rock"/>
    <d v="2015-04-27T17:12:00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x v="1527"/>
    <b v="0"/>
    <n v="90"/>
    <b v="1"/>
    <s v="theater/plays"/>
    <n v="122"/>
    <x v="6"/>
    <s v="plays"/>
    <d v="2015-08-06T15:31:47"/>
    <x v="1527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x v="1528"/>
    <b v="0"/>
    <n v="15"/>
    <b v="1"/>
    <s v="theater/plays"/>
    <n v="203"/>
    <x v="6"/>
    <s v="plays"/>
    <d v="2016-01-29T05:59:00"/>
    <x v="1528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x v="1529"/>
    <b v="0"/>
    <n v="57"/>
    <b v="1"/>
    <s v="theater/plays"/>
    <n v="358"/>
    <x v="6"/>
    <s v="plays"/>
    <d v="2014-09-26T22:43:04"/>
    <x v="1529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x v="1530"/>
    <b v="0"/>
    <n v="62"/>
    <b v="1"/>
    <s v="music/rock"/>
    <n v="15"/>
    <x v="7"/>
    <s v="rock"/>
    <d v="2014-05-01T23:57:42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x v="1531"/>
    <b v="0"/>
    <n v="29"/>
    <b v="1"/>
    <s v="theater/plays"/>
    <n v="305"/>
    <x v="6"/>
    <s v="plays"/>
    <d v="2014-08-23T17:37:20"/>
    <x v="1531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x v="1532"/>
    <b v="0"/>
    <n v="17"/>
    <b v="0"/>
    <s v="theater/plays"/>
    <n v="2030"/>
    <x v="6"/>
    <s v="plays"/>
    <d v="2015-09-28T02:49:10"/>
    <x v="1532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x v="1533"/>
    <b v="0"/>
    <n v="55"/>
    <b v="1"/>
    <s v="film &amp; video/documentary"/>
    <n v="6"/>
    <x v="5"/>
    <s v="documentary"/>
    <d v="2014-03-06T02:02:19"/>
    <x v="1533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x v="1534"/>
    <b v="1"/>
    <n v="31"/>
    <b v="1"/>
    <s v="film &amp; video/documentary"/>
    <n v="6"/>
    <x v="5"/>
    <s v="documentary"/>
    <d v="2015-03-14T02:05:08"/>
    <x v="1534"/>
  </r>
  <r>
    <n v="2789"/>
    <s v="The Adventurers Club"/>
    <s v="BNT's Biggest Adventure So Far: Our 2015 full length production!"/>
    <n v="2500"/>
    <n v="3035"/>
    <x v="0"/>
    <s v="US"/>
    <s v="USD"/>
    <n v="1426132800"/>
    <x v="1535"/>
    <b v="0"/>
    <n v="24"/>
    <b v="1"/>
    <s v="theater/plays"/>
    <n v="121"/>
    <x v="6"/>
    <s v="plays"/>
    <d v="2015-03-12T04:00:00"/>
    <x v="1535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x v="1536"/>
    <b v="0"/>
    <n v="17"/>
    <b v="1"/>
    <s v="theater/spaces"/>
    <n v="152"/>
    <x v="6"/>
    <s v="spaces"/>
    <d v="2016-03-01T05:59:00"/>
    <x v="1536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x v="1537"/>
    <b v="0"/>
    <n v="26"/>
    <b v="1"/>
    <s v="theater/spaces"/>
    <n v="152"/>
    <x v="6"/>
    <s v="spaces"/>
    <d v="2016-01-21T05:05:19"/>
    <x v="1537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x v="1538"/>
    <b v="1"/>
    <n v="23"/>
    <b v="1"/>
    <s v="theater/plays"/>
    <n v="152"/>
    <x v="6"/>
    <s v="plays"/>
    <d v="2014-08-25T20:45:08"/>
    <x v="1538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x v="1539"/>
    <b v="0"/>
    <n v="33"/>
    <b v="0"/>
    <s v="film &amp; video/drama"/>
    <n v="3"/>
    <x v="5"/>
    <s v="drama"/>
    <d v="2015-10-01T05:00:00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x v="1540"/>
    <b v="0"/>
    <n v="36"/>
    <b v="1"/>
    <s v="theater/plays"/>
    <n v="253"/>
    <x v="6"/>
    <s v="plays"/>
    <d v="2015-08-19T17:03:40"/>
    <x v="1540"/>
  </r>
  <r>
    <n v="3467"/>
    <s v="Venus in Fur, Los Angeles."/>
    <s v="Venus in Fur, By David Ives."/>
    <n v="1000"/>
    <n v="3030"/>
    <x v="0"/>
    <s v="US"/>
    <s v="USD"/>
    <n v="1426864032"/>
    <x v="1541"/>
    <b v="0"/>
    <n v="47"/>
    <b v="1"/>
    <s v="theater/plays"/>
    <n v="303"/>
    <x v="6"/>
    <s v="plays"/>
    <d v="2015-03-20T15:07:12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x v="1542"/>
    <b v="0"/>
    <n v="48"/>
    <b v="1"/>
    <s v="music/rock"/>
    <n v="72"/>
    <x v="7"/>
    <s v="rock"/>
    <d v="2012-05-09T02:00:04"/>
    <x v="1542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x v="1543"/>
    <b v="0"/>
    <n v="38"/>
    <b v="1"/>
    <s v="music/rock"/>
    <n v="50"/>
    <x v="7"/>
    <s v="rock"/>
    <d v="2015-04-21T05:40:32"/>
    <x v="1543"/>
  </r>
  <r>
    <n v="659"/>
    <s v="Lulu Watch Designs - Apple Watch"/>
    <s v="Sync up your lifestyle"/>
    <n v="28000"/>
    <n v="3017"/>
    <x v="0"/>
    <s v="US"/>
    <s v="USD"/>
    <n v="1440339295"/>
    <x v="1544"/>
    <b v="0"/>
    <n v="21"/>
    <b v="1"/>
    <s v="technology/wearables"/>
    <n v="11"/>
    <x v="0"/>
    <s v="wearables"/>
    <d v="2015-08-23T14:14:55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x v="1545"/>
    <b v="0"/>
    <n v="34"/>
    <b v="1"/>
    <s v="theater/plays"/>
    <n v="201"/>
    <x v="6"/>
    <s v="plays"/>
    <d v="2017-02-16T23:00:00"/>
    <x v="1545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x v="1546"/>
    <b v="0"/>
    <n v="35"/>
    <b v="1"/>
    <s v="film &amp; video/documentary"/>
    <n v="6"/>
    <x v="5"/>
    <s v="documentary"/>
    <d v="2011-05-09T05:59:00"/>
    <x v="1546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x v="1547"/>
    <b v="0"/>
    <n v="19"/>
    <b v="1"/>
    <s v="film &amp; video/television"/>
    <n v="0"/>
    <x v="5"/>
    <s v="television"/>
    <d v="2014-06-25T01:37:59"/>
    <x v="1547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x v="1548"/>
    <b v="0"/>
    <n v="30"/>
    <b v="1"/>
    <s v="theater/musical"/>
    <n v="503"/>
    <x v="6"/>
    <s v="musical"/>
    <d v="2016-08-02T10:03:00"/>
    <x v="1548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x v="1549"/>
    <b v="0"/>
    <n v="28"/>
    <b v="1"/>
    <s v="technology/wearables"/>
    <n v="10"/>
    <x v="0"/>
    <s v="wearables"/>
    <d v="2016-12-01T17:34:10"/>
    <x v="154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x v="1550"/>
    <b v="0"/>
    <n v="169"/>
    <b v="1"/>
    <s v="publishing/nonfiction"/>
    <n v="12"/>
    <x v="1"/>
    <s v="nonfiction"/>
    <d v="2013-12-20T10:04:52"/>
    <x v="155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x v="1551"/>
    <b v="0"/>
    <n v="62"/>
    <b v="1"/>
    <s v="music/indie rock"/>
    <n v="60"/>
    <x v="7"/>
    <s v="indie rock"/>
    <d v="2013-08-02T01:49:54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x v="1552"/>
    <b v="0"/>
    <n v="21"/>
    <b v="1"/>
    <s v="theater/plays"/>
    <n v="301"/>
    <x v="6"/>
    <s v="plays"/>
    <d v="2016-03-30T22:48:05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x v="7"/>
    <s v="classical music"/>
    <d v="2015-03-06T22:49:34"/>
    <x v="1553"/>
  </r>
  <r>
    <n v="1824"/>
    <s v="Tin Man's Broken Wisdom Fund"/>
    <s v="cd fund raiser"/>
    <n v="6000"/>
    <n v="3002"/>
    <x v="0"/>
    <s v="US"/>
    <s v="USD"/>
    <n v="1389146880"/>
    <x v="1554"/>
    <b v="0"/>
    <n v="40"/>
    <b v="1"/>
    <s v="music/rock"/>
    <n v="50"/>
    <x v="7"/>
    <s v="rock"/>
    <d v="2014-01-08T02:08:00"/>
    <x v="1554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x v="1555"/>
    <b v="0"/>
    <n v="91"/>
    <b v="0"/>
    <s v="theater/plays"/>
    <n v="1501"/>
    <x v="6"/>
    <s v="plays"/>
    <d v="2016-04-11T11:13:07"/>
    <x v="1555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x v="1556"/>
    <b v="0"/>
    <n v="1"/>
    <b v="0"/>
    <s v="film &amp; video/drama"/>
    <n v="3"/>
    <x v="5"/>
    <s v="drama"/>
    <d v="2017-01-16T01:49:22"/>
    <x v="1556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x v="1557"/>
    <b v="0"/>
    <n v="22"/>
    <b v="1"/>
    <s v="music/rock"/>
    <n v="50"/>
    <x v="7"/>
    <s v="rock"/>
    <d v="2014-09-12T18:26:53"/>
    <x v="1557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x v="1558"/>
    <b v="0"/>
    <n v="38"/>
    <b v="1"/>
    <s v="music/indie rock"/>
    <n v="60"/>
    <x v="7"/>
    <s v="indie rock"/>
    <d v="2011-12-01T15:02:15"/>
    <x v="1558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x v="1559"/>
    <b v="0"/>
    <n v="11"/>
    <b v="1"/>
    <s v="theater/plays"/>
    <n v="120"/>
    <x v="6"/>
    <s v="plays"/>
    <d v="2014-05-12T03:59:00"/>
    <x v="1559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x v="1560"/>
    <b v="0"/>
    <n v="17"/>
    <b v="1"/>
    <s v="theater/plays"/>
    <n v="200"/>
    <x v="6"/>
    <s v="plays"/>
    <d v="2014-05-18T14:39:33"/>
    <x v="1560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x v="1561"/>
    <b v="0"/>
    <n v="26"/>
    <b v="1"/>
    <s v="theater/plays"/>
    <n v="250"/>
    <x v="6"/>
    <s v="plays"/>
    <d v="2014-09-27T23:01:02"/>
    <x v="1561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x v="1562"/>
    <b v="0"/>
    <n v="34"/>
    <b v="1"/>
    <s v="theater/plays"/>
    <n v="300"/>
    <x v="6"/>
    <s v="plays"/>
    <d v="2014-07-26T07:00:00"/>
    <x v="1562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x v="1563"/>
    <b v="0"/>
    <n v="27"/>
    <b v="1"/>
    <s v="theater/musical"/>
    <n v="429"/>
    <x v="6"/>
    <s v="musical"/>
    <d v="2014-07-26T04:59:00"/>
    <x v="1563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x v="1564"/>
    <b v="0"/>
    <n v="30"/>
    <b v="1"/>
    <s v="theater/musical"/>
    <n v="500"/>
    <x v="6"/>
    <s v="musical"/>
    <d v="2015-07-13T20:06:00"/>
    <x v="1564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x v="1565"/>
    <b v="0"/>
    <n v="22"/>
    <b v="0"/>
    <s v="film &amp; video/animation"/>
    <n v="7"/>
    <x v="5"/>
    <s v="animation"/>
    <d v="2011-12-23T18:17:29"/>
    <x v="1565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x v="1566"/>
    <b v="0"/>
    <n v="36"/>
    <b v="0"/>
    <s v="theater/plays"/>
    <n v="599"/>
    <x v="6"/>
    <s v="plays"/>
    <d v="2014-11-26T20:29:37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x v="1567"/>
    <b v="0"/>
    <n v="99"/>
    <b v="1"/>
    <s v="games/tabletop games"/>
    <n v="68"/>
    <x v="3"/>
    <s v="tabletop games"/>
    <d v="2014-02-23T12:00:57"/>
    <x v="156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x v="1568"/>
    <b v="0"/>
    <n v="37"/>
    <b v="0"/>
    <s v="games/video games"/>
    <n v="20"/>
    <x v="3"/>
    <s v="video games"/>
    <d v="2014-06-11T09:50:21"/>
    <x v="1568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x v="1569"/>
    <b v="0"/>
    <n v="42"/>
    <b v="0"/>
    <s v="technology/gadgets"/>
    <n v="54"/>
    <x v="0"/>
    <s v="gadgets"/>
    <d v="2015-06-04T05:26:00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x v="1570"/>
    <b v="0"/>
    <n v="22"/>
    <b v="0"/>
    <s v="technology/wearables"/>
    <n v="18"/>
    <x v="0"/>
    <s v="wearables"/>
    <d v="2015-12-17T05:59:00"/>
    <x v="157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x v="1571"/>
    <b v="0"/>
    <n v="66"/>
    <b v="1"/>
    <s v="theater/plays"/>
    <n v="236"/>
    <x v="6"/>
    <s v="plays"/>
    <d v="2015-08-07T17:22:26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x v="6"/>
    <s v="plays"/>
    <d v="2014-07-09T13:39:40"/>
    <x v="1572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x v="1573"/>
    <b v="0"/>
    <n v="33"/>
    <b v="1"/>
    <s v="photography/photobooks"/>
    <n v="24"/>
    <x v="2"/>
    <s v="photobooks"/>
    <d v="2016-03-20T13:29:20"/>
    <x v="1573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x v="1574"/>
    <b v="1"/>
    <n v="51"/>
    <b v="1"/>
    <s v="theater/plays"/>
    <n v="147"/>
    <x v="6"/>
    <s v="plays"/>
    <d v="2014-06-21T16:00:09"/>
    <x v="1574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x v="1575"/>
    <b v="0"/>
    <n v="32"/>
    <b v="1"/>
    <s v="music/rock"/>
    <n v="59"/>
    <x v="7"/>
    <s v="rock"/>
    <d v="2014-12-05T21:06:58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x v="1576"/>
    <b v="0"/>
    <n v="107"/>
    <b v="1"/>
    <s v="music/indie rock"/>
    <n v="56"/>
    <x v="7"/>
    <s v="indie rock"/>
    <d v="2010-11-02T00:26:00"/>
    <x v="157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x v="1577"/>
    <b v="0"/>
    <n v="46"/>
    <b v="1"/>
    <s v="theater/plays"/>
    <n v="244"/>
    <x v="6"/>
    <s v="plays"/>
    <d v="2016-04-06T21:30:00"/>
    <x v="1577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x v="1578"/>
    <b v="1"/>
    <n v="80"/>
    <b v="1"/>
    <s v="film &amp; video/documentary"/>
    <n v="5"/>
    <x v="5"/>
    <s v="documentary"/>
    <d v="2013-03-20T19:05:33"/>
    <x v="1578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x v="1579"/>
    <b v="0"/>
    <n v="35"/>
    <b v="1"/>
    <s v="theater/plays"/>
    <n v="366"/>
    <x v="6"/>
    <s v="plays"/>
    <d v="2014-06-23T18:00:00"/>
    <x v="1579"/>
  </r>
  <r>
    <n v="2833"/>
    <s v="Star Man Rocket Man"/>
    <s v="A new play about exploring outer space"/>
    <n v="2500"/>
    <n v="2923"/>
    <x v="0"/>
    <s v="US"/>
    <s v="USD"/>
    <n v="1444528800"/>
    <x v="1580"/>
    <b v="0"/>
    <n v="35"/>
    <b v="1"/>
    <s v="theater/plays"/>
    <n v="117"/>
    <x v="6"/>
    <s v="plays"/>
    <d v="2015-10-11T02:00:00"/>
    <x v="1580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x v="1581"/>
    <b v="0"/>
    <n v="61"/>
    <b v="1"/>
    <s v="music/rock"/>
    <n v="15"/>
    <x v="7"/>
    <s v="rock"/>
    <d v="2012-01-17T21:33:05"/>
    <x v="1581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x v="1582"/>
    <b v="0"/>
    <n v="18"/>
    <b v="0"/>
    <s v="technology/wearables"/>
    <n v="16"/>
    <x v="0"/>
    <s v="wearables"/>
    <d v="2015-08-14T01:24:57"/>
    <x v="1582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x v="1583"/>
    <b v="1"/>
    <n v="122"/>
    <b v="1"/>
    <s v="technology/hardware"/>
    <n v="58"/>
    <x v="0"/>
    <s v="hardware"/>
    <d v="2014-05-14T23:04:00"/>
    <x v="1583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x v="1584"/>
    <b v="0"/>
    <n v="90"/>
    <b v="1"/>
    <s v="music/pop"/>
    <n v="36"/>
    <x v="7"/>
    <s v="pop"/>
    <d v="2011-03-20T15:54:42"/>
    <x v="1584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x v="1585"/>
    <b v="0"/>
    <n v="46"/>
    <b v="1"/>
    <s v="theater/plays"/>
    <n v="384"/>
    <x v="6"/>
    <s v="plays"/>
    <d v="2016-04-29T21:00:00"/>
    <x v="1585"/>
  </r>
  <r>
    <n v="3252"/>
    <s v="Modern Love"/>
    <s v="How do we navigate the boundaries between friendship, sexual intimacy and obsessive desire?"/>
    <n v="1500"/>
    <n v="2876"/>
    <x v="0"/>
    <s v="GB"/>
    <s v="GBP"/>
    <n v="1473247240"/>
    <x v="1586"/>
    <b v="1"/>
    <n v="50"/>
    <b v="1"/>
    <s v="theater/plays"/>
    <n v="192"/>
    <x v="6"/>
    <s v="plays"/>
    <d v="2016-09-07T11:20:40"/>
    <x v="1586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x v="1587"/>
    <b v="0"/>
    <n v="8"/>
    <b v="0"/>
    <s v="food/food trucks"/>
    <n v="22"/>
    <x v="4"/>
    <s v="food trucks"/>
    <d v="2015-06-26T04:00:00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x v="6"/>
    <s v="plays"/>
    <d v="2016-04-05T02:18:02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x v="6"/>
    <s v="plays"/>
    <d v="2014-11-23T22:00:00"/>
    <x v="1589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x v="1590"/>
    <b v="0"/>
    <n v="59"/>
    <b v="1"/>
    <s v="theater/musical"/>
    <n v="477"/>
    <x v="6"/>
    <s v="musical"/>
    <d v="2014-09-27T04:00:00"/>
    <x v="1590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x v="1591"/>
    <b v="1"/>
    <n v="37"/>
    <b v="1"/>
    <s v="theater/plays"/>
    <n v="179"/>
    <x v="6"/>
    <s v="plays"/>
    <d v="2014-10-01T03:59:00"/>
    <x v="159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x v="1592"/>
    <b v="0"/>
    <n v="44"/>
    <b v="1"/>
    <s v="theater/plays"/>
    <n v="286"/>
    <x v="6"/>
    <s v="plays"/>
    <d v="2016-06-15T18:14:59"/>
    <x v="1592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x v="1593"/>
    <b v="0"/>
    <n v="38"/>
    <b v="0"/>
    <s v="technology/wearables"/>
    <n v="19"/>
    <x v="0"/>
    <s v="wearables"/>
    <d v="2016-04-07T01:34:16"/>
    <x v="159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x v="1594"/>
    <b v="0"/>
    <n v="66"/>
    <b v="1"/>
    <s v="music/rock"/>
    <n v="28"/>
    <x v="7"/>
    <s v="rock"/>
    <d v="2016-03-25T02:53:08"/>
    <x v="1594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x v="1595"/>
    <b v="0"/>
    <n v="104"/>
    <b v="1"/>
    <s v="music/rock"/>
    <n v="28"/>
    <x v="7"/>
    <s v="rock"/>
    <d v="2016-03-03T03:43:06"/>
    <x v="1595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x v="1596"/>
    <b v="1"/>
    <n v="84"/>
    <b v="0"/>
    <s v="technology/makerspaces"/>
    <n v="95"/>
    <x v="0"/>
    <s v="makerspaces"/>
    <d v="2014-12-19T19:38:00"/>
    <x v="1596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x v="1597"/>
    <b v="0"/>
    <n v="38"/>
    <b v="1"/>
    <s v="music/rock"/>
    <n v="12"/>
    <x v="7"/>
    <s v="rock"/>
    <d v="2011-05-29T01:00:00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x v="1598"/>
    <b v="0"/>
    <n v="43"/>
    <b v="1"/>
    <s v="film &amp; video/documentary"/>
    <n v="6"/>
    <x v="5"/>
    <s v="documentary"/>
    <d v="2015-11-05T13:56:57"/>
    <x v="1598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x v="1599"/>
    <b v="0"/>
    <n v="32"/>
    <b v="1"/>
    <s v="music/pop"/>
    <n v="35"/>
    <x v="7"/>
    <s v="pop"/>
    <d v="2013-10-09T10:27:17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x v="1600"/>
    <b v="0"/>
    <n v="32"/>
    <b v="1"/>
    <s v="music/rock"/>
    <n v="12"/>
    <x v="7"/>
    <s v="rock"/>
    <d v="2013-07-03T04:59:00"/>
    <x v="1600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x v="1601"/>
    <b v="0"/>
    <n v="17"/>
    <b v="0"/>
    <s v="theater/plays"/>
    <n v="1129"/>
    <x v="6"/>
    <s v="plays"/>
    <d v="2014-07-01T22:30:00"/>
    <x v="1601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x v="1602"/>
    <b v="1"/>
    <n v="68"/>
    <b v="1"/>
    <s v="theater/plays"/>
    <n v="187"/>
    <x v="6"/>
    <s v="plays"/>
    <d v="2015-10-30T21:00:00"/>
    <x v="1602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x v="1603"/>
    <b v="0"/>
    <n v="55"/>
    <b v="1"/>
    <s v="theater/plays"/>
    <n v="255"/>
    <x v="6"/>
    <s v="plays"/>
    <d v="2015-02-12T05:59:00"/>
    <x v="1603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x v="1604"/>
    <b v="0"/>
    <n v="50"/>
    <b v="1"/>
    <s v="technology/space exploration"/>
    <n v="93"/>
    <x v="0"/>
    <s v="space exploration"/>
    <d v="2015-06-03T15:04:29"/>
    <x v="1604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x v="1605"/>
    <b v="0"/>
    <n v="29"/>
    <b v="0"/>
    <s v="theater/plays"/>
    <n v="112"/>
    <x v="6"/>
    <s v="plays"/>
    <d v="2015-08-20T17:05:00"/>
    <x v="1605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x v="1606"/>
    <b v="0"/>
    <n v="52"/>
    <b v="1"/>
    <s v="music/pop"/>
    <n v="37"/>
    <x v="7"/>
    <s v="pop"/>
    <d v="2016-05-31T21:14:36"/>
    <x v="1606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x v="1607"/>
    <b v="0"/>
    <n v="48"/>
    <b v="0"/>
    <s v="games/mobile games"/>
    <n v="46"/>
    <x v="3"/>
    <s v="mobile games"/>
    <d v="2014-05-04T17:11:40"/>
    <x v="1607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x v="1608"/>
    <b v="0"/>
    <n v="34"/>
    <b v="1"/>
    <s v="theater/plays"/>
    <n v="184"/>
    <x v="6"/>
    <s v="plays"/>
    <d v="2014-10-10T21:00:00"/>
    <x v="1608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x v="1609"/>
    <b v="0"/>
    <n v="66"/>
    <b v="1"/>
    <s v="film &amp; video/television"/>
    <n v="1"/>
    <x v="5"/>
    <s v="television"/>
    <d v="2013-05-11T01:22:24"/>
    <x v="1609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x v="1610"/>
    <b v="0"/>
    <n v="22"/>
    <b v="1"/>
    <s v="theater/plays"/>
    <n v="275"/>
    <x v="6"/>
    <s v="plays"/>
    <d v="2016-04-10T20:00:00"/>
    <x v="161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x v="1611"/>
    <b v="0"/>
    <n v="70"/>
    <b v="0"/>
    <s v="film &amp; video/animation"/>
    <n v="7"/>
    <x v="5"/>
    <s v="animation"/>
    <d v="2012-12-05T09:23:41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x v="1612"/>
    <b v="0"/>
    <n v="45"/>
    <b v="1"/>
    <s v="theater/plays"/>
    <n v="183"/>
    <x v="6"/>
    <s v="plays"/>
    <d v="2015-10-17T07:00:10"/>
    <x v="161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x v="1613"/>
    <b v="0"/>
    <n v="41"/>
    <b v="1"/>
    <s v="publishing/nonfiction"/>
    <n v="11"/>
    <x v="1"/>
    <s v="nonfiction"/>
    <d v="2012-01-29T15:34:51"/>
    <x v="1613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x v="1614"/>
    <b v="0"/>
    <n v="54"/>
    <b v="1"/>
    <s v="music/indie rock"/>
    <n v="50"/>
    <x v="7"/>
    <s v="indie rock"/>
    <d v="2012-10-06T09:59:00"/>
    <x v="161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x v="1615"/>
    <b v="0"/>
    <n v="113"/>
    <b v="1"/>
    <s v="music/rock"/>
    <n v="27"/>
    <x v="7"/>
    <s v="rock"/>
    <d v="2015-05-01T00:16:51"/>
    <x v="1615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x v="1616"/>
    <b v="0"/>
    <n v="25"/>
    <b v="0"/>
    <s v="theater/musical"/>
    <n v="151"/>
    <x v="6"/>
    <s v="musical"/>
    <d v="2015-12-14T05:59:00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x v="0"/>
    <s v="web"/>
    <d v="2015-04-16T18:10:33"/>
    <x v="1617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x v="1618"/>
    <b v="1"/>
    <n v="68"/>
    <b v="1"/>
    <s v="theater/plays"/>
    <n v="136"/>
    <x v="6"/>
    <s v="plays"/>
    <d v="2013-08-23T19:04:29"/>
    <x v="1618"/>
  </r>
  <r>
    <n v="2147"/>
    <s v="Johnny Rocketfingers 3"/>
    <s v="A Point and Click Adventure on Steroids."/>
    <n v="5000"/>
    <n v="2716"/>
    <x v="2"/>
    <s v="US"/>
    <s v="USD"/>
    <n v="1416125148"/>
    <x v="1619"/>
    <b v="0"/>
    <n v="55"/>
    <b v="0"/>
    <s v="games/video games"/>
    <n v="54"/>
    <x v="3"/>
    <s v="video games"/>
    <d v="2014-11-16T08:05:48"/>
    <x v="1619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x v="1620"/>
    <b v="0"/>
    <n v="67"/>
    <b v="1"/>
    <s v="food/small batch"/>
    <n v="78"/>
    <x v="4"/>
    <s v="small batch"/>
    <d v="2017-02-25T23:03:59"/>
    <x v="162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x v="1621"/>
    <b v="0"/>
    <n v="50"/>
    <b v="1"/>
    <s v="music/indie rock"/>
    <n v="54"/>
    <x v="7"/>
    <s v="indie rock"/>
    <d v="2014-06-21T04:59:00"/>
    <x v="1621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x v="1622"/>
    <b v="0"/>
    <n v="56"/>
    <b v="1"/>
    <s v="music/rock"/>
    <n v="34"/>
    <x v="7"/>
    <s v="rock"/>
    <d v="2011-05-05T02:13:53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x v="6"/>
    <s v="plays"/>
    <d v="2014-06-01T03:59:00"/>
    <x v="162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x v="1624"/>
    <b v="0"/>
    <n v="79"/>
    <b v="0"/>
    <s v="music/jazz"/>
    <n v="14"/>
    <x v="7"/>
    <s v="jazz"/>
    <d v="2013-10-16T09:59:00"/>
    <x v="1624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x v="1625"/>
    <b v="0"/>
    <n v="37"/>
    <b v="1"/>
    <s v="theater/musical"/>
    <n v="112"/>
    <x v="6"/>
    <s v="musical"/>
    <d v="2014-06-15T15:16:04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x v="1626"/>
    <b v="0"/>
    <n v="6"/>
    <b v="0"/>
    <s v="theater/plays"/>
    <n v="135"/>
    <x v="6"/>
    <s v="plays"/>
    <d v="2017-03-25T04:33:00"/>
    <x v="1626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x v="1627"/>
    <b v="0"/>
    <n v="9"/>
    <b v="1"/>
    <s v="photography/photobooks"/>
    <n v="22"/>
    <x v="2"/>
    <s v="photobooks"/>
    <d v="2015-07-08T18:30:00"/>
    <x v="162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x v="1628"/>
    <b v="0"/>
    <n v="59"/>
    <b v="1"/>
    <s v="music/pop"/>
    <n v="36"/>
    <x v="7"/>
    <s v="pop"/>
    <d v="2015-03-06T21:04:52"/>
    <x v="1628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x v="1629"/>
    <b v="0"/>
    <n v="38"/>
    <b v="1"/>
    <s v="theater/plays"/>
    <n v="269"/>
    <x v="6"/>
    <s v="plays"/>
    <d v="2016-07-24T11:28:48"/>
    <x v="1629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x v="1630"/>
    <b v="0"/>
    <n v="38"/>
    <b v="1"/>
    <s v="music/rock"/>
    <n v="12"/>
    <x v="7"/>
    <s v="rock"/>
    <d v="2014-06-09T05:00:00"/>
    <x v="163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x v="1631"/>
    <b v="0"/>
    <n v="33"/>
    <b v="1"/>
    <s v="theater/musical"/>
    <n v="114"/>
    <x v="6"/>
    <s v="musical"/>
    <d v="2015-01-18T18:33:38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x v="1632"/>
    <b v="0"/>
    <n v="25"/>
    <b v="0"/>
    <s v="technology/gadgets"/>
    <n v="49"/>
    <x v="0"/>
    <s v="gadgets"/>
    <d v="2015-05-22T13:00:00"/>
    <x v="1632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x v="1633"/>
    <b v="0"/>
    <n v="72"/>
    <b v="1"/>
    <s v="theater/plays"/>
    <n v="267"/>
    <x v="6"/>
    <s v="plays"/>
    <d v="2015-12-10T14:14:56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x v="1634"/>
    <b v="1"/>
    <n v="71"/>
    <b v="1"/>
    <s v="theater/plays"/>
    <n v="133"/>
    <x v="6"/>
    <s v="plays"/>
    <d v="2014-06-09T19:20:15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x v="6"/>
    <s v="plays"/>
    <d v="2016-06-02T10:25:18"/>
    <x v="1635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x v="1636"/>
    <b v="0"/>
    <n v="79"/>
    <b v="1"/>
    <s v="games/tabletop games"/>
    <n v="60"/>
    <x v="3"/>
    <s v="tabletop games"/>
    <d v="2014-12-22T14:47:59"/>
    <x v="1636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x v="1637"/>
    <b v="0"/>
    <n v="41"/>
    <b v="1"/>
    <s v="theater/plays"/>
    <n v="530"/>
    <x v="6"/>
    <s v="plays"/>
    <d v="2015-07-20T03:59:00"/>
    <x v="1637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x v="1638"/>
    <b v="1"/>
    <n v="57"/>
    <b v="1"/>
    <s v="theater/plays"/>
    <n v="176"/>
    <x v="6"/>
    <s v="plays"/>
    <d v="2015-07-12T10:25:12"/>
    <x v="1638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x v="1639"/>
    <b v="0"/>
    <n v="25"/>
    <b v="1"/>
    <s v="photography/photobooks"/>
    <n v="22"/>
    <x v="2"/>
    <s v="photobooks"/>
    <d v="2015-06-09T20:10:05"/>
    <x v="1639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x v="1640"/>
    <b v="0"/>
    <n v="9"/>
    <b v="1"/>
    <s v="theater/plays"/>
    <n v="176"/>
    <x v="6"/>
    <s v="plays"/>
    <d v="2014-07-05T01:00:00"/>
    <x v="164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x v="1641"/>
    <b v="0"/>
    <n v="34"/>
    <b v="1"/>
    <s v="music/indie rock"/>
    <n v="52"/>
    <x v="7"/>
    <s v="indie rock"/>
    <d v="2013-05-07T15:33:14"/>
    <x v="1641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x v="1642"/>
    <b v="0"/>
    <n v="27"/>
    <b v="0"/>
    <s v="technology/web"/>
    <n v="66"/>
    <x v="0"/>
    <s v="web"/>
    <d v="2015-10-21T12:45:33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x v="6"/>
    <s v="plays"/>
    <d v="2016-06-10T03:00:00"/>
    <x v="1643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x v="1644"/>
    <b v="0"/>
    <n v="64"/>
    <b v="1"/>
    <s v="theater/plays"/>
    <n v="262"/>
    <x v="6"/>
    <s v="plays"/>
    <d v="2016-05-02T21:26:38"/>
    <x v="1644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x v="1645"/>
    <b v="0"/>
    <n v="81"/>
    <b v="1"/>
    <s v="music/indie rock"/>
    <n v="75"/>
    <x v="7"/>
    <s v="indie rock"/>
    <d v="2010-07-10T22:00:00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x v="1646"/>
    <b v="0"/>
    <n v="38"/>
    <b v="1"/>
    <s v="theater/plays"/>
    <n v="262"/>
    <x v="6"/>
    <s v="plays"/>
    <d v="2016-04-03T17:00:00"/>
    <x v="1646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x v="1647"/>
    <b v="0"/>
    <n v="25"/>
    <b v="1"/>
    <s v="film &amp; video/shorts"/>
    <n v="1"/>
    <x v="5"/>
    <s v="shorts"/>
    <d v="2010-06-03T01:41:00"/>
    <x v="1647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x v="1648"/>
    <b v="0"/>
    <n v="70"/>
    <b v="1"/>
    <s v="music/metal"/>
    <n v="13"/>
    <x v="7"/>
    <s v="metal"/>
    <d v="2016-07-31T19:45:00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x v="1649"/>
    <b v="1"/>
    <n v="39"/>
    <b v="1"/>
    <s v="music/metal"/>
    <n v="13"/>
    <x v="7"/>
    <s v="metal"/>
    <d v="2013-10-14T03:59:00"/>
    <x v="1649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x v="1650"/>
    <b v="0"/>
    <n v="53"/>
    <b v="0"/>
    <s v="theater/musical"/>
    <n v="145"/>
    <x v="6"/>
    <s v="musical"/>
    <d v="2014-09-06T21:00:00"/>
    <x v="1650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x v="1651"/>
    <b v="0"/>
    <n v="24"/>
    <b v="0"/>
    <s v="technology/wearables"/>
    <n v="14"/>
    <x v="0"/>
    <s v="wearables"/>
    <d v="2016-06-28T16:43:05"/>
    <x v="1651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x v="1652"/>
    <b v="1"/>
    <n v="96"/>
    <b v="1"/>
    <s v="music/rock"/>
    <n v="23"/>
    <x v="7"/>
    <s v="rock"/>
    <d v="2014-06-09T03:59:00"/>
    <x v="1652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x v="1653"/>
    <b v="0"/>
    <n v="14"/>
    <b v="1"/>
    <s v="theater/plays"/>
    <n v="217"/>
    <x v="6"/>
    <s v="plays"/>
    <d v="2015-05-02T21:00:00"/>
    <x v="1653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x v="1654"/>
    <b v="0"/>
    <n v="45"/>
    <b v="1"/>
    <s v="music/indie rock"/>
    <n v="47"/>
    <x v="7"/>
    <s v="indie rock"/>
    <d v="2011-04-16T03:59:00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x v="6"/>
    <s v="plays"/>
    <d v="2015-03-18T17:00:00"/>
    <x v="1655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x v="1656"/>
    <b v="0"/>
    <n v="3"/>
    <b v="1"/>
    <s v="theater/plays"/>
    <n v="173"/>
    <x v="6"/>
    <s v="plays"/>
    <d v="2015-12-13T02:26:32"/>
    <x v="1656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x v="1657"/>
    <b v="0"/>
    <n v="81"/>
    <b v="1"/>
    <s v="publishing/nonfiction"/>
    <n v="26"/>
    <x v="1"/>
    <s v="nonfiction"/>
    <d v="2012-08-02T21:37:00"/>
    <x v="1657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x v="1658"/>
    <b v="0"/>
    <n v="48"/>
    <b v="1"/>
    <s v="film &amp; video/documentary"/>
    <n v="5"/>
    <x v="5"/>
    <s v="documentary"/>
    <d v="2016-08-25T10:51:56"/>
    <x v="1658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x v="1659"/>
    <b v="0"/>
    <n v="39"/>
    <b v="1"/>
    <s v="theater/plays"/>
    <n v="259"/>
    <x v="6"/>
    <s v="plays"/>
    <d v="2014-05-13T04:00:00"/>
    <x v="1659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x v="1660"/>
    <b v="0"/>
    <n v="27"/>
    <b v="1"/>
    <s v="music/classical music"/>
    <n v="86"/>
    <x v="7"/>
    <s v="classical music"/>
    <d v="2011-10-29T16:12:01"/>
    <x v="1660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x v="1661"/>
    <b v="1"/>
    <n v="34"/>
    <b v="1"/>
    <s v="theater/plays"/>
    <n v="172"/>
    <x v="6"/>
    <s v="plays"/>
    <d v="2015-05-30T20:21:43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x v="1662"/>
    <b v="1"/>
    <n v="33"/>
    <b v="1"/>
    <s v="photography/photobooks"/>
    <n v="26"/>
    <x v="2"/>
    <s v="photobooks"/>
    <d v="2010-05-15T08:10:00"/>
    <x v="1662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x v="1663"/>
    <b v="1"/>
    <n v="78"/>
    <b v="1"/>
    <s v="theater/plays"/>
    <n v="129"/>
    <x v="6"/>
    <s v="plays"/>
    <d v="2014-07-16T14:31:15"/>
    <x v="1663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x v="1664"/>
    <b v="1"/>
    <n v="49"/>
    <b v="1"/>
    <s v="theater/plays"/>
    <n v="172"/>
    <x v="6"/>
    <s v="plays"/>
    <d v="2015-01-28T22:00:00"/>
    <x v="1664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x v="1665"/>
    <b v="0"/>
    <n v="54"/>
    <b v="1"/>
    <s v="theater/musical"/>
    <n v="105"/>
    <x v="6"/>
    <s v="musical"/>
    <d v="2016-06-04T22:57:33"/>
    <x v="1665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x v="1666"/>
    <b v="0"/>
    <n v="83"/>
    <b v="1"/>
    <s v="theater/plays"/>
    <n v="257"/>
    <x v="6"/>
    <s v="plays"/>
    <d v="2016-08-17T10:05:40"/>
    <x v="1666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x v="1667"/>
    <b v="1"/>
    <n v="64"/>
    <b v="1"/>
    <s v="music/indie rock"/>
    <n v="64"/>
    <x v="7"/>
    <s v="indie rock"/>
    <d v="2012-05-05T17:25:43"/>
    <x v="1667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x v="1668"/>
    <b v="0"/>
    <n v="43"/>
    <b v="1"/>
    <s v="theater/plays"/>
    <n v="214"/>
    <x v="6"/>
    <s v="plays"/>
    <d v="2015-11-13T20:17:00"/>
    <x v="1668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x v="1669"/>
    <b v="0"/>
    <n v="33"/>
    <b v="1"/>
    <s v="theater/plays"/>
    <n v="257"/>
    <x v="6"/>
    <s v="plays"/>
    <d v="2016-03-03T05:59:00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x v="6"/>
    <s v="plays"/>
    <d v="2016-03-30T14:39:00"/>
    <x v="167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x v="1671"/>
    <b v="1"/>
    <n v="42"/>
    <b v="1"/>
    <s v="theater/plays"/>
    <n v="171"/>
    <x v="6"/>
    <s v="plays"/>
    <d v="2016-08-24T21:42:08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x v="1672"/>
    <b v="0"/>
    <n v="54"/>
    <b v="1"/>
    <s v="theater/plays"/>
    <n v="256"/>
    <x v="6"/>
    <s v="plays"/>
    <d v="2015-08-05T18:36:00"/>
    <x v="1672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x v="1673"/>
    <b v="0"/>
    <n v="57"/>
    <b v="1"/>
    <s v="theater/plays"/>
    <n v="256"/>
    <x v="6"/>
    <s v="plays"/>
    <d v="2015-11-05T21:44:40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x v="1674"/>
    <b v="0"/>
    <n v="31"/>
    <b v="1"/>
    <s v="publishing/nonfiction"/>
    <n v="26"/>
    <x v="1"/>
    <s v="nonfiction"/>
    <d v="2015-03-07T15:18:45"/>
    <x v="1674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x v="1675"/>
    <b v="0"/>
    <n v="66"/>
    <b v="1"/>
    <s v="theater/plays"/>
    <n v="256"/>
    <x v="6"/>
    <s v="plays"/>
    <d v="2015-06-24T22:34:12"/>
    <x v="1675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x v="1676"/>
    <b v="0"/>
    <n v="19"/>
    <b v="1"/>
    <s v="publishing/nonfiction"/>
    <n v="10"/>
    <x v="1"/>
    <s v="nonfiction"/>
    <d v="2010-10-08T20:04:28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x v="1677"/>
    <b v="0"/>
    <n v="23"/>
    <b v="0"/>
    <s v="technology/wearables"/>
    <n v="15"/>
    <x v="0"/>
    <s v="wearables"/>
    <d v="2016-01-10T00:00:00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x v="1678"/>
    <b v="0"/>
    <n v="36"/>
    <b v="0"/>
    <s v="theater/musical"/>
    <n v="146"/>
    <x v="6"/>
    <s v="musical"/>
    <d v="2015-04-23T05:40:07"/>
    <x v="1678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x v="1679"/>
    <b v="0"/>
    <n v="64"/>
    <b v="1"/>
    <s v="theater/plays"/>
    <n v="25"/>
    <x v="6"/>
    <s v="plays"/>
    <d v="2015-07-29T17:00:00"/>
    <x v="167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x v="1680"/>
    <b v="0"/>
    <n v="68"/>
    <b v="1"/>
    <s v="publishing/nonfiction"/>
    <n v="10"/>
    <x v="1"/>
    <s v="nonfiction"/>
    <d v="2013-05-20T00:41:00"/>
    <x v="168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x v="1681"/>
    <b v="0"/>
    <n v="35"/>
    <b v="1"/>
    <s v="theater/plays"/>
    <n v="255"/>
    <x v="6"/>
    <s v="plays"/>
    <d v="2015-02-11T04:59:00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x v="1682"/>
    <b v="0"/>
    <n v="48"/>
    <b v="0"/>
    <s v="music/jazz"/>
    <n v="13"/>
    <x v="7"/>
    <s v="jazz"/>
    <d v="2013-11-22T12:35:13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x v="1683"/>
    <b v="0"/>
    <n v="34"/>
    <b v="0"/>
    <s v="music/world music"/>
    <n v="21"/>
    <x v="7"/>
    <s v="world music"/>
    <d v="2014-11-03T05:59:00"/>
    <x v="1683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x v="1684"/>
    <b v="0"/>
    <n v="35"/>
    <b v="1"/>
    <s v="publishing/nonfiction"/>
    <n v="10"/>
    <x v="1"/>
    <s v="nonfiction"/>
    <d v="2013-04-12T01:01:27"/>
    <x v="1684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x v="1685"/>
    <b v="0"/>
    <n v="26"/>
    <b v="1"/>
    <s v="music/pop"/>
    <n v="32"/>
    <x v="7"/>
    <s v="pop"/>
    <d v="2014-12-19T14:19:04"/>
    <x v="1685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x v="1686"/>
    <b v="0"/>
    <n v="56"/>
    <b v="1"/>
    <s v="theater/spaces"/>
    <n v="127"/>
    <x v="6"/>
    <s v="spaces"/>
    <d v="2016-05-01T11:00:06"/>
    <x v="1686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x v="1687"/>
    <b v="0"/>
    <n v="22"/>
    <b v="0"/>
    <s v="music/faith"/>
    <n v="34"/>
    <x v="7"/>
    <s v="faith"/>
    <d v="2017-04-09T23:47:28"/>
    <x v="1687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x v="1688"/>
    <b v="0"/>
    <n v="38"/>
    <b v="1"/>
    <s v="theater/plays"/>
    <n v="168"/>
    <x v="6"/>
    <s v="plays"/>
    <d v="2016-06-22T01:05:57"/>
    <x v="1688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x v="1689"/>
    <b v="0"/>
    <n v="8"/>
    <b v="0"/>
    <s v="theater/plays"/>
    <n v="505"/>
    <x v="6"/>
    <s v="plays"/>
    <d v="2015-08-15T18:12:24"/>
    <x v="1689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x v="1690"/>
    <b v="0"/>
    <n v="44"/>
    <b v="0"/>
    <s v="publishing/fiction"/>
    <n v="10"/>
    <x v="1"/>
    <s v="fiction"/>
    <d v="2014-10-19T13:01:24"/>
    <x v="1690"/>
  </r>
  <r>
    <n v="3778"/>
    <s v="Give a Puppet a Hand"/>
    <s v="Sponsor an AVENUE Q puppet for The Barn Players April 2015 production."/>
    <n v="600"/>
    <n v="2521"/>
    <x v="0"/>
    <s v="US"/>
    <s v="USD"/>
    <n v="1423942780"/>
    <x v="1691"/>
    <b v="0"/>
    <n v="36"/>
    <b v="1"/>
    <s v="theater/musical"/>
    <n v="420"/>
    <x v="6"/>
    <s v="musical"/>
    <d v="2015-02-14T19:39:40"/>
    <x v="1691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x v="1692"/>
    <b v="0"/>
    <n v="71"/>
    <b v="1"/>
    <s v="theater/plays"/>
    <n v="252"/>
    <x v="6"/>
    <s v="plays"/>
    <d v="2015-06-19T01:00:16"/>
    <x v="1692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x v="1693"/>
    <b v="0"/>
    <n v="40"/>
    <b v="1"/>
    <s v="theater/plays"/>
    <n v="315"/>
    <x v="6"/>
    <s v="plays"/>
    <d v="2014-10-15T14:26:56"/>
    <x v="1693"/>
  </r>
  <r>
    <n v="3318"/>
    <s v="ROOMIES - Atlantic Canada Tour 2016-17"/>
    <s v="Help us strengthen and inspire disability arts in Atlantic Canada"/>
    <n v="1500"/>
    <n v="2512"/>
    <x v="0"/>
    <s v="CA"/>
    <s v="CAD"/>
    <n v="1460341800"/>
    <x v="1694"/>
    <b v="0"/>
    <n v="32"/>
    <b v="1"/>
    <s v="theater/plays"/>
    <n v="167"/>
    <x v="6"/>
    <s v="plays"/>
    <d v="2016-04-11T02:30:00"/>
    <x v="1694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x v="1695"/>
    <b v="0"/>
    <n v="60"/>
    <b v="1"/>
    <s v="music/rock"/>
    <n v="10"/>
    <x v="7"/>
    <s v="rock"/>
    <d v="2013-11-07T21:58:03"/>
    <x v="1695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x v="1696"/>
    <b v="0"/>
    <n v="65"/>
    <b v="1"/>
    <s v="publishing/nonfiction"/>
    <n v="25"/>
    <x v="1"/>
    <s v="nonfiction"/>
    <d v="2013-03-01T05:59:00"/>
    <x v="1696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x v="1697"/>
    <b v="0"/>
    <n v="37"/>
    <b v="1"/>
    <s v="music/rock"/>
    <n v="31"/>
    <x v="7"/>
    <s v="rock"/>
    <d v="2016-07-11T20:51:01"/>
    <x v="1697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x v="1698"/>
    <b v="0"/>
    <n v="21"/>
    <b v="1"/>
    <s v="music/rock"/>
    <n v="42"/>
    <x v="7"/>
    <s v="rock"/>
    <d v="2015-03-02T05:59:00"/>
    <x v="1698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x v="1699"/>
    <b v="0"/>
    <n v="38"/>
    <b v="1"/>
    <s v="music/rock"/>
    <n v="50"/>
    <x v="7"/>
    <s v="rock"/>
    <d v="2016-06-06T06:01:07"/>
    <x v="1699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x v="1700"/>
    <b v="0"/>
    <n v="57"/>
    <b v="1"/>
    <s v="games/tabletop games"/>
    <n v="56"/>
    <x v="3"/>
    <s v="tabletop games"/>
    <d v="2015-09-04T19:00:10"/>
    <x v="1700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x v="1701"/>
    <b v="0"/>
    <n v="36"/>
    <b v="0"/>
    <s v="food/food trucks"/>
    <n v="71"/>
    <x v="4"/>
    <s v="food trucks"/>
    <d v="2014-11-10T01:41:35"/>
    <x v="1701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x v="1702"/>
    <b v="0"/>
    <n v="41"/>
    <b v="1"/>
    <s v="theater/plays"/>
    <n v="167"/>
    <x v="6"/>
    <s v="plays"/>
    <d v="2016-11-11T22:00:00"/>
    <x v="1702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x v="1703"/>
    <b v="0"/>
    <n v="33"/>
    <b v="1"/>
    <s v="music/rock"/>
    <n v="42"/>
    <x v="7"/>
    <s v="rock"/>
    <d v="2011-01-21T22:00:00"/>
    <x v="1703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x v="1704"/>
    <b v="0"/>
    <n v="50"/>
    <b v="1"/>
    <s v="theater/plays"/>
    <n v="25"/>
    <x v="6"/>
    <s v="plays"/>
    <d v="2016-12-01T02:23:31"/>
    <x v="170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x v="1705"/>
    <b v="0"/>
    <n v="22"/>
    <b v="1"/>
    <s v="music/indie rock"/>
    <n v="50"/>
    <x v="7"/>
    <s v="indie rock"/>
    <d v="2011-10-02T17:36:13"/>
    <x v="1705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x v="1706"/>
    <b v="0"/>
    <n v="52"/>
    <b v="1"/>
    <s v="music/indie rock"/>
    <n v="71"/>
    <x v="7"/>
    <s v="indie rock"/>
    <d v="2013-05-09T02:27:33"/>
    <x v="1706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x v="1707"/>
    <b v="0"/>
    <n v="34"/>
    <b v="1"/>
    <s v="theater/plays"/>
    <n v="167"/>
    <x v="6"/>
    <s v="plays"/>
    <d v="2015-11-28T18:00:28"/>
    <x v="1707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x v="1708"/>
    <b v="0"/>
    <n v="11"/>
    <b v="1"/>
    <s v="theater/plays"/>
    <n v="250"/>
    <x v="6"/>
    <s v="plays"/>
    <d v="2014-09-08T03:00:00"/>
    <x v="1708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x v="1709"/>
    <b v="0"/>
    <n v="24"/>
    <b v="1"/>
    <s v="theater/plays"/>
    <n v="250"/>
    <x v="6"/>
    <s v="plays"/>
    <d v="2015-03-07T19:57:37"/>
    <x v="1709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x v="1710"/>
    <b v="0"/>
    <n v="25"/>
    <b v="1"/>
    <s v="theater/musical"/>
    <n v="417"/>
    <x v="6"/>
    <s v="musical"/>
    <d v="2015-04-09T19:00:55"/>
    <x v="171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x v="1711"/>
    <b v="0"/>
    <n v="2"/>
    <b v="0"/>
    <s v="theater/plays"/>
    <n v="1000"/>
    <x v="6"/>
    <s v="plays"/>
    <d v="2015-07-18T03:00:00"/>
    <x v="1711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x v="1712"/>
    <b v="1"/>
    <n v="60"/>
    <b v="0"/>
    <s v="technology/makerspaces"/>
    <n v="83"/>
    <x v="0"/>
    <s v="makerspaces"/>
    <d v="2014-07-29T00:29:40"/>
    <x v="1712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x v="1713"/>
    <b v="0"/>
    <n v="10"/>
    <b v="0"/>
    <s v="theater/plays"/>
    <n v="497"/>
    <x v="6"/>
    <s v="plays"/>
    <d v="2016-07-11T15:09:20"/>
    <x v="1713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x v="1714"/>
    <b v="0"/>
    <n v="16"/>
    <b v="0"/>
    <s v="technology/wearables"/>
    <n v="13"/>
    <x v="0"/>
    <s v="wearables"/>
    <d v="2017-02-18T23:59:00"/>
    <x v="171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x v="1715"/>
    <b v="0"/>
    <n v="52"/>
    <b v="0"/>
    <s v="publishing/art books"/>
    <n v="29"/>
    <x v="1"/>
    <s v="art books"/>
    <d v="2016-04-08T18:31:22"/>
    <x v="1715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x v="1716"/>
    <b v="0"/>
    <n v="31"/>
    <b v="0"/>
    <s v="theater/spaces"/>
    <n v="124"/>
    <x v="6"/>
    <s v="spaces"/>
    <d v="2014-10-19T05:00:00"/>
    <x v="1716"/>
  </r>
  <r>
    <n v="690"/>
    <s v="BLOXSHIELD"/>
    <s v="A radiation shield for your fitness tracker, smartwatch or other wearable smart device"/>
    <n v="25000"/>
    <n v="2468"/>
    <x v="2"/>
    <s v="US"/>
    <s v="USD"/>
    <n v="1473400800"/>
    <x v="1717"/>
    <b v="0"/>
    <n v="34"/>
    <b v="0"/>
    <s v="technology/wearables"/>
    <n v="10"/>
    <x v="0"/>
    <s v="wearables"/>
    <d v="2016-09-09T06:00:00"/>
    <x v="1717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x v="1718"/>
    <b v="0"/>
    <n v="76"/>
    <b v="1"/>
    <s v="music/electronic music"/>
    <n v="49"/>
    <x v="7"/>
    <s v="electronic music"/>
    <d v="2012-08-29T00:00:00"/>
    <x v="1718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x v="1719"/>
    <b v="0"/>
    <n v="103"/>
    <b v="1"/>
    <s v="photography/photobooks"/>
    <n v="20"/>
    <x v="2"/>
    <s v="photobooks"/>
    <d v="2016-12-04T00:00:00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x v="1720"/>
    <b v="0"/>
    <n v="17"/>
    <b v="0"/>
    <s v="music/indie rock"/>
    <n v="12"/>
    <x v="7"/>
    <s v="indie rock"/>
    <d v="2010-08-01T04:00:00"/>
    <x v="1720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x v="1721"/>
    <b v="0"/>
    <n v="72"/>
    <b v="1"/>
    <s v="theater/plays"/>
    <n v="162"/>
    <x v="6"/>
    <s v="plays"/>
    <d v="2017-03-11T12:21:31"/>
    <x v="1721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x v="1722"/>
    <b v="0"/>
    <n v="50"/>
    <b v="1"/>
    <s v="music/indie rock"/>
    <n v="48"/>
    <x v="7"/>
    <s v="indie rock"/>
    <d v="2012-05-22T03:30:00"/>
    <x v="1722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x v="1723"/>
    <b v="0"/>
    <n v="59"/>
    <b v="1"/>
    <s v="theater/plays"/>
    <n v="7"/>
    <x v="6"/>
    <s v="plays"/>
    <d v="2015-11-04T19:26:31"/>
    <x v="1723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x v="1724"/>
    <b v="1"/>
    <n v="17"/>
    <b v="1"/>
    <s v="music/rock"/>
    <n v="20"/>
    <x v="7"/>
    <s v="rock"/>
    <d v="2014-06-14T14:23:54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x v="1725"/>
    <b v="0"/>
    <n v="23"/>
    <b v="1"/>
    <s v="theater/plays"/>
    <n v="96"/>
    <x v="6"/>
    <s v="plays"/>
    <d v="2016-06-03T16:30:00"/>
    <x v="1725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x v="1726"/>
    <b v="0"/>
    <n v="54"/>
    <b v="1"/>
    <s v="theater/plays"/>
    <n v="96"/>
    <x v="6"/>
    <s v="plays"/>
    <d v="2014-08-13T22:00:00"/>
    <x v="1726"/>
  </r>
  <r>
    <n v="1689"/>
    <s v="Fly Away"/>
    <s v="Praising the Living God in the second half of life."/>
    <n v="7500"/>
    <n v="2400"/>
    <x v="3"/>
    <s v="US"/>
    <s v="USD"/>
    <n v="1489700230"/>
    <x v="1727"/>
    <b v="0"/>
    <n v="14"/>
    <b v="0"/>
    <s v="music/faith"/>
    <n v="32"/>
    <x v="7"/>
    <s v="faith"/>
    <d v="2017-03-16T21:37:10"/>
    <x v="1727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x v="1728"/>
    <b v="0"/>
    <n v="14"/>
    <b v="1"/>
    <s v="theater/plays"/>
    <n v="240"/>
    <x v="6"/>
    <s v="plays"/>
    <d v="2016-11-17T11:36:34"/>
    <x v="1728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x v="1729"/>
    <b v="0"/>
    <n v="96"/>
    <b v="1"/>
    <s v="music/rock"/>
    <n v="11"/>
    <x v="7"/>
    <s v="rock"/>
    <d v="2012-07-20T23:02:45"/>
    <x v="1729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x v="1730"/>
    <b v="0"/>
    <n v="15"/>
    <b v="0"/>
    <s v="music/faith"/>
    <n v="32"/>
    <x v="7"/>
    <s v="faith"/>
    <d v="2017-03-26T23:59:00"/>
    <x v="173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x v="1731"/>
    <b v="0"/>
    <n v="22"/>
    <b v="1"/>
    <s v="theater/plays"/>
    <n v="159"/>
    <x v="6"/>
    <s v="plays"/>
    <d v="2016-05-08T21:00:00"/>
    <x v="1731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x v="1732"/>
    <b v="0"/>
    <n v="41"/>
    <b v="1"/>
    <s v="film &amp; video/shorts"/>
    <n v="1"/>
    <x v="5"/>
    <s v="shorts"/>
    <d v="2012-11-15T00:00:00"/>
    <x v="1732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x v="1733"/>
    <b v="0"/>
    <n v="26"/>
    <b v="1"/>
    <s v="film &amp; video/shorts"/>
    <n v="1"/>
    <x v="5"/>
    <s v="shorts"/>
    <d v="2016-07-18T20:23:40"/>
    <x v="1733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x v="1734"/>
    <b v="0"/>
    <n v="23"/>
    <b v="1"/>
    <s v="film &amp; video/television"/>
    <n v="0"/>
    <x v="5"/>
    <s v="television"/>
    <d v="2015-04-30T15:20:00"/>
    <x v="1734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x v="1735"/>
    <b v="0"/>
    <n v="15"/>
    <b v="1"/>
    <s v="theater/spaces"/>
    <n v="119"/>
    <x v="6"/>
    <s v="spaces"/>
    <d v="2015-02-21T19:58:39"/>
    <x v="1735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x v="1736"/>
    <b v="0"/>
    <n v="39"/>
    <b v="0"/>
    <s v="theater/plays"/>
    <n v="95"/>
    <x v="6"/>
    <s v="plays"/>
    <d v="2015-06-08T00:23:53"/>
    <x v="1736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x v="1737"/>
    <b v="0"/>
    <n v="60"/>
    <b v="1"/>
    <s v="film &amp; video/shorts"/>
    <n v="1"/>
    <x v="5"/>
    <s v="shorts"/>
    <d v="2016-05-14T00:00:00"/>
    <x v="1737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x v="1738"/>
    <b v="1"/>
    <n v="57"/>
    <b v="1"/>
    <s v="theater/plays"/>
    <n v="118"/>
    <x v="6"/>
    <s v="plays"/>
    <d v="2014-10-01T04:00:00"/>
    <x v="1738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x v="1739"/>
    <b v="0"/>
    <n v="32"/>
    <b v="0"/>
    <s v="music/indie rock"/>
    <n v="12"/>
    <x v="7"/>
    <s v="indie rock"/>
    <d v="2014-10-05T18:49:03"/>
    <x v="1739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x v="1740"/>
    <b v="0"/>
    <n v="40"/>
    <b v="0"/>
    <s v="theater/musical"/>
    <n v="393"/>
    <x v="6"/>
    <s v="musical"/>
    <d v="2016-03-04T23:19:28"/>
    <x v="174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x v="1741"/>
    <b v="1"/>
    <n v="37"/>
    <b v="0"/>
    <s v="photography/photobooks"/>
    <n v="39"/>
    <x v="2"/>
    <s v="photobooks"/>
    <d v="2015-12-15T12:10:00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x v="1742"/>
    <b v="0"/>
    <n v="44"/>
    <b v="1"/>
    <s v="music/indie rock"/>
    <n v="47"/>
    <x v="7"/>
    <s v="indie rock"/>
    <d v="2013-01-26T05:09:34"/>
    <x v="1742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x v="1743"/>
    <b v="0"/>
    <n v="21"/>
    <b v="1"/>
    <s v="theater/musical"/>
    <n v="94"/>
    <x v="6"/>
    <s v="musical"/>
    <d v="2014-07-15T05:00:00"/>
    <x v="1743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x v="1744"/>
    <b v="0"/>
    <n v="40"/>
    <b v="1"/>
    <s v="music/rock"/>
    <n v="12"/>
    <x v="7"/>
    <s v="rock"/>
    <d v="2012-05-19T03:00:00"/>
    <x v="174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x v="1745"/>
    <b v="1"/>
    <n v="31"/>
    <b v="1"/>
    <s v="music/rock"/>
    <n v="20"/>
    <x v="7"/>
    <s v="rock"/>
    <d v="2011-12-06T02:02:29"/>
    <x v="1745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x v="1746"/>
    <b v="0"/>
    <n v="38"/>
    <b v="1"/>
    <s v="music/rock"/>
    <n v="29"/>
    <x v="7"/>
    <s v="rock"/>
    <d v="2012-11-26T04:59:00"/>
    <x v="1746"/>
  </r>
  <r>
    <n v="1987"/>
    <s v="Ethiopia: Beheld"/>
    <s v="A collection of images that depicts the beauty and diversity within Ethiopia"/>
    <n v="5000"/>
    <n v="2336"/>
    <x v="2"/>
    <s v="GB"/>
    <s v="GBP"/>
    <n v="1425223276"/>
    <x v="1747"/>
    <b v="0"/>
    <n v="28"/>
    <b v="0"/>
    <s v="photography/people"/>
    <n v="47"/>
    <x v="2"/>
    <s v="people"/>
    <d v="2015-03-01T15:21:16"/>
    <x v="1747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x v="1748"/>
    <b v="0"/>
    <n v="56"/>
    <b v="1"/>
    <s v="theater/musical"/>
    <n v="359"/>
    <x v="6"/>
    <s v="musical"/>
    <d v="2015-03-01T04:59:00"/>
    <x v="1748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x v="1749"/>
    <b v="0"/>
    <n v="60"/>
    <b v="1"/>
    <s v="music/classical music"/>
    <n v="78"/>
    <x v="7"/>
    <s v="classical music"/>
    <d v="2012-09-21T04:46:47"/>
    <x v="1749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x v="1750"/>
    <b v="1"/>
    <n v="67"/>
    <b v="1"/>
    <s v="theater/plays"/>
    <n v="117"/>
    <x v="6"/>
    <s v="plays"/>
    <d v="2013-11-02T20:49:27"/>
    <x v="175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x v="1751"/>
    <b v="0"/>
    <n v="20"/>
    <b v="1"/>
    <s v="film &amp; video/shorts"/>
    <n v="1"/>
    <x v="5"/>
    <s v="shorts"/>
    <d v="2012-07-15T14:00:04"/>
    <x v="1751"/>
  </r>
  <r>
    <n v="2463"/>
    <s v="Emma Ate the Lion &quot;Songs Two Count Too&quot;"/>
    <s v="Emma Ate The Lion's debut full length album"/>
    <n v="3500"/>
    <n v="2325"/>
    <x v="0"/>
    <s v="US"/>
    <s v="USD"/>
    <n v="1366138800"/>
    <x v="1752"/>
    <b v="0"/>
    <n v="75"/>
    <b v="1"/>
    <s v="music/indie rock"/>
    <n v="66"/>
    <x v="7"/>
    <s v="indie rock"/>
    <d v="2013-04-16T19:00:00"/>
    <x v="1752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x v="1753"/>
    <b v="0"/>
    <n v="29"/>
    <b v="1"/>
    <s v="theater/plays"/>
    <n v="155"/>
    <x v="6"/>
    <s v="plays"/>
    <d v="2016-01-27T01:00:00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x v="1754"/>
    <b v="0"/>
    <n v="114"/>
    <b v="0"/>
    <s v="technology/wearables"/>
    <n v="9"/>
    <x v="0"/>
    <s v="wearables"/>
    <d v="2016-02-03T12:33:09"/>
    <x v="1754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x v="1755"/>
    <b v="0"/>
    <n v="64"/>
    <b v="1"/>
    <s v="music/indie rock"/>
    <n v="42"/>
    <x v="7"/>
    <s v="indie rock"/>
    <d v="2013-12-12T06:08:27"/>
    <x v="1755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x v="1756"/>
    <b v="0"/>
    <n v="45"/>
    <b v="1"/>
    <s v="theater/plays"/>
    <n v="208"/>
    <x v="6"/>
    <s v="plays"/>
    <d v="2014-12-17T02:51:29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x v="6"/>
    <s v="plays"/>
    <d v="2012-02-14T17:31:08"/>
    <x v="1757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x v="1758"/>
    <b v="0"/>
    <n v="6"/>
    <b v="0"/>
    <s v="theater/plays"/>
    <n v="17692"/>
    <x v="6"/>
    <s v="plays"/>
    <d v="2016-12-26T00:15:09"/>
    <x v="1758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x v="1759"/>
    <b v="0"/>
    <n v="197"/>
    <b v="1"/>
    <s v="games/tabletop games"/>
    <n v="51"/>
    <x v="3"/>
    <s v="tabletop games"/>
    <d v="2017-01-24T15:32:48"/>
    <x v="1759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x v="1760"/>
    <b v="1"/>
    <n v="74"/>
    <b v="1"/>
    <s v="music/electronic music"/>
    <n v="15"/>
    <x v="7"/>
    <s v="electronic music"/>
    <d v="2015-05-17T15:31:17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x v="1761"/>
    <b v="0"/>
    <n v="14"/>
    <b v="0"/>
    <s v="technology/wearables"/>
    <n v="13"/>
    <x v="0"/>
    <s v="wearables"/>
    <d v="2017-01-23T04:59:00"/>
    <x v="1761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x v="1762"/>
    <b v="0"/>
    <n v="35"/>
    <b v="0"/>
    <s v="publishing/art books"/>
    <n v="28"/>
    <x v="1"/>
    <s v="art books"/>
    <d v="2014-07-09T12:34:56"/>
    <x v="1762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x v="1763"/>
    <b v="0"/>
    <n v="40"/>
    <b v="0"/>
    <s v="theater/plays"/>
    <n v="458"/>
    <x v="6"/>
    <s v="plays"/>
    <d v="2014-06-26T23:02:02"/>
    <x v="1763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x v="1764"/>
    <b v="0"/>
    <n v="26"/>
    <b v="1"/>
    <s v="theater/plays"/>
    <n v="229"/>
    <x v="6"/>
    <s v="plays"/>
    <d v="2014-12-31T07:00:00"/>
    <x v="1764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x v="1765"/>
    <b v="1"/>
    <n v="39"/>
    <b v="0"/>
    <s v="photography/photobooks"/>
    <n v="35"/>
    <x v="2"/>
    <s v="photobooks"/>
    <d v="2014-08-03T15:48:04"/>
    <x v="1765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x v="1766"/>
    <b v="0"/>
    <n v="56"/>
    <b v="1"/>
    <s v="music/rock"/>
    <n v="10"/>
    <x v="7"/>
    <s v="rock"/>
    <d v="2014-09-11T10:24:14"/>
    <x v="1766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x v="1767"/>
    <b v="0"/>
    <n v="62"/>
    <b v="1"/>
    <s v="technology/space exploration"/>
    <n v="76"/>
    <x v="0"/>
    <s v="space exploration"/>
    <d v="2016-12-02T06:09:26"/>
    <x v="1767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x v="1768"/>
    <b v="0"/>
    <n v="64"/>
    <b v="1"/>
    <s v="film &amp; video/shorts"/>
    <n v="1"/>
    <x v="5"/>
    <s v="shorts"/>
    <d v="2013-12-28T04:59:00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x v="1769"/>
    <b v="0"/>
    <n v="44"/>
    <b v="1"/>
    <s v="music/indie rock"/>
    <n v="45"/>
    <x v="7"/>
    <s v="indie rock"/>
    <d v="2012-02-13T03:35:14"/>
    <x v="1769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x v="1770"/>
    <b v="0"/>
    <n v="57"/>
    <b v="1"/>
    <s v="theater/plays"/>
    <n v="226"/>
    <x v="6"/>
    <s v="plays"/>
    <d v="2015-03-16T21:00:00"/>
    <x v="1770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x v="1771"/>
    <b v="0"/>
    <n v="28"/>
    <b v="0"/>
    <s v="technology/wearables"/>
    <n v="9"/>
    <x v="0"/>
    <s v="wearables"/>
    <d v="2017-02-28T18:54:42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x v="6"/>
    <s v="plays"/>
    <d v="2014-07-02T04:00:00"/>
    <x v="1772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x v="1773"/>
    <b v="0"/>
    <n v="32"/>
    <b v="1"/>
    <s v="film &amp; video/shorts"/>
    <n v="1"/>
    <x v="5"/>
    <s v="shorts"/>
    <d v="2012-05-28T06:30:57"/>
    <x v="1773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x v="1774"/>
    <b v="0"/>
    <n v="51"/>
    <b v="1"/>
    <s v="music/rock"/>
    <n v="10"/>
    <x v="7"/>
    <s v="rock"/>
    <d v="2011-07-01T19:05:20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x v="1775"/>
    <b v="0"/>
    <n v="12"/>
    <b v="0"/>
    <s v="film &amp; video/drama"/>
    <n v="2"/>
    <x v="5"/>
    <s v="drama"/>
    <d v="2015-09-19T03:50:17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x v="1776"/>
    <b v="0"/>
    <n v="35"/>
    <b v="1"/>
    <s v="music/rock"/>
    <n v="9"/>
    <x v="7"/>
    <s v="rock"/>
    <d v="2012-04-27T22:00:00"/>
    <x v="1776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x v="1777"/>
    <b v="0"/>
    <n v="43"/>
    <b v="1"/>
    <s v="music/indie rock"/>
    <n v="63"/>
    <x v="7"/>
    <s v="indie rock"/>
    <d v="2015-09-30T19:29:00"/>
    <x v="1777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x v="1778"/>
    <b v="0"/>
    <n v="20"/>
    <b v="1"/>
    <s v="theater/plays"/>
    <n v="238"/>
    <x v="6"/>
    <s v="plays"/>
    <d v="2016-06-01T21:42:00"/>
    <x v="1778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x v="1779"/>
    <b v="0"/>
    <n v="15"/>
    <b v="1"/>
    <s v="theater/plays"/>
    <n v="147"/>
    <x v="6"/>
    <s v="plays"/>
    <d v="2016-05-10T11:17:00"/>
    <x v="1779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x v="1780"/>
    <b v="0"/>
    <n v="20"/>
    <b v="1"/>
    <s v="theater/plays"/>
    <n v="221"/>
    <x v="6"/>
    <s v="plays"/>
    <d v="2014-08-17T15:35:24"/>
    <x v="178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x v="1781"/>
    <b v="0"/>
    <n v="83"/>
    <b v="1"/>
    <s v="music/pop"/>
    <n v="28"/>
    <x v="7"/>
    <s v="pop"/>
    <d v="2014-08-14T18:11:00"/>
    <x v="1781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x v="1782"/>
    <b v="0"/>
    <n v="30"/>
    <b v="1"/>
    <s v="theater/plays"/>
    <n v="262"/>
    <x v="6"/>
    <s v="plays"/>
    <d v="2014-07-01T04:59:00"/>
    <x v="1782"/>
  </r>
  <r>
    <n v="185"/>
    <s v="BLANK Short Movie"/>
    <s v="Love has no boundaries!"/>
    <n v="100000"/>
    <n v="2200"/>
    <x v="2"/>
    <s v="NO"/>
    <s v="NOK"/>
    <n v="1471557139"/>
    <x v="1783"/>
    <b v="0"/>
    <n v="10"/>
    <b v="0"/>
    <s v="film &amp; video/drama"/>
    <n v="2"/>
    <x v="5"/>
    <s v="drama"/>
    <d v="2016-08-18T21:52:19"/>
    <x v="178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x v="1784"/>
    <b v="1"/>
    <n v="71"/>
    <b v="1"/>
    <s v="publishing/radio &amp; podcasts"/>
    <n v="22"/>
    <x v="1"/>
    <s v="radio &amp; podcasts"/>
    <d v="2014-05-10T03:59:00"/>
    <x v="1784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x v="1785"/>
    <b v="0"/>
    <n v="16"/>
    <b v="0"/>
    <s v="music/faith"/>
    <n v="31"/>
    <x v="7"/>
    <s v="faith"/>
    <d v="2014-06-27T22:04:24"/>
    <x v="1785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x v="1786"/>
    <b v="0"/>
    <n v="47"/>
    <b v="1"/>
    <s v="film &amp; video/shorts"/>
    <n v="1"/>
    <x v="5"/>
    <s v="shorts"/>
    <d v="2011-02-26T00:37:10"/>
    <x v="1786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x v="1787"/>
    <b v="0"/>
    <n v="42"/>
    <b v="1"/>
    <s v="theater/plays"/>
    <n v="183"/>
    <x v="6"/>
    <s v="plays"/>
    <d v="2016-02-05T22:00:00"/>
    <x v="1787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x v="1788"/>
    <b v="0"/>
    <n v="50"/>
    <b v="1"/>
    <s v="music/electronic music"/>
    <n v="44"/>
    <x v="7"/>
    <s v="electronic music"/>
    <d v="2015-09-24T20:38:02"/>
    <x v="1788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x v="1789"/>
    <b v="0"/>
    <n v="11"/>
    <b v="1"/>
    <s v="theater/plays"/>
    <n v="398"/>
    <x v="6"/>
    <s v="plays"/>
    <d v="2015-06-01T03:59:00"/>
    <x v="178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x v="1790"/>
    <b v="1"/>
    <n v="37"/>
    <b v="0"/>
    <s v="photography/photobooks"/>
    <n v="36"/>
    <x v="2"/>
    <s v="photobooks"/>
    <d v="2016-02-04T07:50:33"/>
    <x v="1790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x v="1791"/>
    <b v="1"/>
    <n v="55"/>
    <b v="1"/>
    <s v="theater/plays"/>
    <n v="109"/>
    <x v="6"/>
    <s v="plays"/>
    <d v="2013-08-18T15:00:00"/>
    <x v="1791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x v="1792"/>
    <b v="0"/>
    <n v="61"/>
    <b v="1"/>
    <s v="music/electronic music"/>
    <n v="15"/>
    <x v="7"/>
    <s v="electronic music"/>
    <d v="2016-03-19T04:33:43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x v="1793"/>
    <b v="0"/>
    <n v="34"/>
    <b v="1"/>
    <s v="photography/photobooks"/>
    <n v="31"/>
    <x v="2"/>
    <s v="photobooks"/>
    <d v="2017-01-07T21:00:00"/>
    <x v="1793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x v="1794"/>
    <b v="0"/>
    <n v="72"/>
    <b v="1"/>
    <s v="theater/plays"/>
    <n v="181"/>
    <x v="6"/>
    <s v="plays"/>
    <d v="2014-07-30T22:41:41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x v="6"/>
    <s v="plays"/>
    <d v="2015-11-22T22:00:00"/>
    <x v="1795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x v="1796"/>
    <b v="0"/>
    <n v="30"/>
    <b v="1"/>
    <s v="theater/plays"/>
    <n v="270"/>
    <x v="6"/>
    <s v="plays"/>
    <d v="2016-05-10T11:10:48"/>
    <x v="1796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x v="1797"/>
    <b v="0"/>
    <n v="38"/>
    <b v="1"/>
    <s v="film &amp; video/television"/>
    <n v="1"/>
    <x v="5"/>
    <s v="television"/>
    <d v="2015-03-01T12:00:00"/>
    <x v="1797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x v="1798"/>
    <b v="1"/>
    <n v="39"/>
    <b v="0"/>
    <s v="photography/photobooks"/>
    <n v="32"/>
    <x v="2"/>
    <s v="photobooks"/>
    <d v="2014-08-03T11:39:39"/>
    <x v="1798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x v="1799"/>
    <b v="0"/>
    <n v="19"/>
    <b v="1"/>
    <s v="theater/plays"/>
    <n v="86"/>
    <x v="6"/>
    <s v="plays"/>
    <d v="2015-07-10T07:00:00"/>
    <x v="1799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x v="1800"/>
    <b v="0"/>
    <n v="58"/>
    <b v="1"/>
    <s v="music/indie rock"/>
    <n v="43"/>
    <x v="7"/>
    <s v="indie rock"/>
    <d v="2014-11-12T18:03:13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x v="1801"/>
    <b v="0"/>
    <n v="29"/>
    <b v="0"/>
    <s v="games/video games"/>
    <n v="14"/>
    <x v="3"/>
    <s v="video games"/>
    <d v="2014-10-04T03:30:00"/>
    <x v="1801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x v="1802"/>
    <b v="0"/>
    <n v="24"/>
    <b v="1"/>
    <s v="theater/plays"/>
    <n v="86"/>
    <x v="6"/>
    <s v="plays"/>
    <d v="2015-08-12T05:32:39"/>
    <x v="180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x v="1803"/>
    <b v="0"/>
    <n v="54"/>
    <b v="1"/>
    <s v="music/rock"/>
    <n v="10"/>
    <x v="7"/>
    <s v="rock"/>
    <d v="2010-04-18T06:59:00"/>
    <x v="1803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x v="1804"/>
    <b v="0"/>
    <n v="35"/>
    <b v="1"/>
    <s v="music/classical music"/>
    <n v="72"/>
    <x v="7"/>
    <s v="classical music"/>
    <d v="2012-05-28T15:43:13"/>
    <x v="1804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x v="1805"/>
    <b v="0"/>
    <n v="46"/>
    <b v="1"/>
    <s v="music/rock"/>
    <n v="54"/>
    <x v="7"/>
    <s v="rock"/>
    <d v="2012-04-18T16:44:36"/>
    <x v="1805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x v="1806"/>
    <b v="0"/>
    <n v="20"/>
    <b v="1"/>
    <s v="theater/plays"/>
    <n v="405"/>
    <x v="6"/>
    <s v="plays"/>
    <d v="2015-10-24T03:59:00"/>
    <x v="1806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x v="1807"/>
    <b v="0"/>
    <n v="58"/>
    <b v="1"/>
    <s v="music/indie rock"/>
    <n v="61"/>
    <x v="7"/>
    <s v="indie rock"/>
    <d v="2012-10-28T05:00:00"/>
    <x v="1807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x v="1808"/>
    <b v="0"/>
    <n v="48"/>
    <b v="1"/>
    <s v="music/pop"/>
    <n v="27"/>
    <x v="7"/>
    <s v="pop"/>
    <d v="2012-04-05T18:00:20"/>
    <x v="1808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x v="1809"/>
    <b v="0"/>
    <n v="67"/>
    <b v="1"/>
    <s v="theater/plays"/>
    <n v="179"/>
    <x v="6"/>
    <s v="plays"/>
    <d v="2014-07-06T10:08:09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x v="1810"/>
    <b v="0"/>
    <n v="17"/>
    <b v="1"/>
    <s v="technology/wearables"/>
    <n v="7"/>
    <x v="0"/>
    <s v="wearables"/>
    <d v="2016-03-17T17:25:49"/>
    <x v="1810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x v="1811"/>
    <b v="0"/>
    <n v="13"/>
    <b v="1"/>
    <s v="theater/plays"/>
    <n v="214"/>
    <x v="6"/>
    <s v="plays"/>
    <d v="2015-07-10T21:00:00"/>
    <x v="1811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x v="1812"/>
    <b v="0"/>
    <n v="13"/>
    <b v="1"/>
    <s v="theater/plays"/>
    <n v="214"/>
    <x v="6"/>
    <s v="plays"/>
    <d v="2016-03-05T01:00:00"/>
    <x v="1812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x v="1813"/>
    <b v="0"/>
    <n v="98"/>
    <b v="1"/>
    <s v="film &amp; video/television"/>
    <n v="0"/>
    <x v="5"/>
    <s v="television"/>
    <d v="2015-09-27T20:14:00"/>
    <x v="1813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x v="1814"/>
    <b v="0"/>
    <n v="44"/>
    <b v="1"/>
    <s v="music/indie rock"/>
    <n v="39"/>
    <x v="7"/>
    <s v="indie rock"/>
    <d v="2013-03-11T18:02:26"/>
    <x v="1814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x v="1815"/>
    <b v="0"/>
    <n v="13"/>
    <b v="0"/>
    <s v="film &amp; video/drama"/>
    <n v="2"/>
    <x v="5"/>
    <s v="drama"/>
    <d v="2015-01-04T04:43:58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x v="1816"/>
    <b v="0"/>
    <n v="39"/>
    <b v="1"/>
    <s v="music/indie rock"/>
    <n v="43"/>
    <x v="7"/>
    <s v="indie rock"/>
    <d v="2011-08-15T01:00:00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x v="1817"/>
    <b v="1"/>
    <n v="43"/>
    <b v="0"/>
    <s v="theater/plays"/>
    <n v="426"/>
    <x v="6"/>
    <s v="plays"/>
    <d v="2015-10-18T19:36:29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x v="1818"/>
    <b v="0"/>
    <n v="41"/>
    <b v="1"/>
    <s v="theater/plays"/>
    <n v="142"/>
    <x v="6"/>
    <s v="plays"/>
    <d v="2017-02-22T13:25:52"/>
    <x v="1818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x v="1819"/>
    <b v="0"/>
    <n v="27"/>
    <b v="1"/>
    <s v="theater/plays"/>
    <n v="385"/>
    <x v="6"/>
    <s v="plays"/>
    <d v="2016-06-14T21:43:00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x v="1820"/>
    <b v="0"/>
    <n v="16"/>
    <b v="0"/>
    <s v="photography/nature"/>
    <n v="24"/>
    <x v="2"/>
    <s v="nature"/>
    <d v="2014-10-01T03:59:00"/>
    <x v="1820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x v="1821"/>
    <b v="1"/>
    <n v="28"/>
    <b v="0"/>
    <s v="theater/plays"/>
    <n v="423"/>
    <x v="6"/>
    <s v="plays"/>
    <d v="2015-06-11T18:24:44"/>
    <x v="182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x v="1822"/>
    <b v="0"/>
    <n v="99"/>
    <b v="0"/>
    <s v="games/video games"/>
    <n v="42"/>
    <x v="3"/>
    <s v="video games"/>
    <d v="2014-02-03T11:41:32"/>
    <x v="1822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x v="1823"/>
    <b v="1"/>
    <n v="22"/>
    <b v="1"/>
    <s v="music/rock"/>
    <n v="21"/>
    <x v="7"/>
    <s v="rock"/>
    <d v="2013-03-11T04:00:00"/>
    <x v="1823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x v="1824"/>
    <b v="0"/>
    <n v="35"/>
    <b v="1"/>
    <s v="theater/plays"/>
    <n v="211"/>
    <x v="6"/>
    <s v="plays"/>
    <d v="2015-07-01T06:59:00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x v="6"/>
    <s v="plays"/>
    <d v="2016-12-05T01:00:00"/>
    <x v="1825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x v="1826"/>
    <b v="0"/>
    <n v="5"/>
    <b v="0"/>
    <s v="theater/spaces"/>
    <n v="105"/>
    <x v="6"/>
    <s v="spaces"/>
    <d v="2015-09-20T04:21:31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x v="6"/>
    <s v="plays"/>
    <d v="2014-10-15T12:52:02"/>
    <x v="1827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x v="1828"/>
    <b v="0"/>
    <n v="34"/>
    <b v="1"/>
    <s v="theater/plays"/>
    <n v="382"/>
    <x v="6"/>
    <s v="plays"/>
    <d v="2015-04-01T03:59:00"/>
    <x v="1828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x v="1829"/>
    <b v="0"/>
    <n v="50"/>
    <b v="1"/>
    <s v="music/rock"/>
    <n v="35"/>
    <x v="7"/>
    <s v="rock"/>
    <d v="2013-07-11T20:01:43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x v="1830"/>
    <b v="0"/>
    <n v="14"/>
    <b v="1"/>
    <s v="music/classical music"/>
    <n v="66"/>
    <x v="7"/>
    <s v="classical music"/>
    <d v="2010-01-01T06:00:00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x v="1831"/>
    <b v="1"/>
    <n v="23"/>
    <b v="0"/>
    <s v="technology/space exploration"/>
    <n v="70"/>
    <x v="0"/>
    <s v="space exploration"/>
    <d v="2014-11-08T21:13:23"/>
    <x v="1831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x v="1832"/>
    <b v="0"/>
    <n v="41"/>
    <b v="1"/>
    <s v="theater/plays"/>
    <n v="162"/>
    <x v="6"/>
    <s v="plays"/>
    <d v="2014-12-03T15:28:26"/>
    <x v="1832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x v="1833"/>
    <b v="0"/>
    <n v="39"/>
    <b v="1"/>
    <s v="theater/plays"/>
    <n v="272"/>
    <x v="6"/>
    <s v="plays"/>
    <d v="2014-07-04T03:24:46"/>
    <x v="1833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x v="1834"/>
    <b v="1"/>
    <n v="75"/>
    <b v="1"/>
    <s v="music/indie rock"/>
    <n v="52"/>
    <x v="7"/>
    <s v="indie rock"/>
    <d v="2012-05-05T19:15:28"/>
    <x v="1834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x v="1835"/>
    <b v="0"/>
    <n v="38"/>
    <b v="1"/>
    <s v="theater/plays"/>
    <n v="210"/>
    <x v="6"/>
    <s v="plays"/>
    <d v="2015-01-23T12:11:23"/>
    <x v="1835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x v="1836"/>
    <b v="0"/>
    <n v="33"/>
    <b v="1"/>
    <s v="theater/plays"/>
    <n v="21"/>
    <x v="6"/>
    <s v="plays"/>
    <d v="2016-04-28T16:20:32"/>
    <x v="1836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x v="1837"/>
    <b v="0"/>
    <n v="53"/>
    <b v="1"/>
    <s v="theater/plays"/>
    <n v="209"/>
    <x v="6"/>
    <s v="plays"/>
    <d v="2015-01-16T23:58:02"/>
    <x v="1837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x v="1838"/>
    <b v="0"/>
    <n v="35"/>
    <b v="1"/>
    <s v="theater/plays"/>
    <n v="139"/>
    <x v="6"/>
    <s v="plays"/>
    <d v="2015-03-28T14:38:04"/>
    <x v="1838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x v="1839"/>
    <b v="0"/>
    <n v="33"/>
    <b v="0"/>
    <s v="publishing/children's books"/>
    <n v="77"/>
    <x v="1"/>
    <s v="children's books"/>
    <d v="2014-03-18T15:55:30"/>
    <x v="1839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x v="1840"/>
    <b v="0"/>
    <n v="24"/>
    <b v="1"/>
    <s v="film &amp; video/shorts"/>
    <n v="1"/>
    <x v="5"/>
    <s v="shorts"/>
    <d v="2013-07-08T00:26:21"/>
    <x v="1840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x v="1841"/>
    <b v="1"/>
    <n v="45"/>
    <b v="1"/>
    <s v="music/rock"/>
    <n v="17"/>
    <x v="7"/>
    <s v="rock"/>
    <d v="2013-04-22T21:00:00"/>
    <x v="1841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x v="1842"/>
    <b v="0"/>
    <n v="39"/>
    <b v="1"/>
    <s v="theater/plays"/>
    <n v="208"/>
    <x v="6"/>
    <s v="plays"/>
    <d v="2015-05-17T03:00:00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x v="1843"/>
    <b v="0"/>
    <n v="49"/>
    <b v="1"/>
    <s v="publishing/nonfiction"/>
    <n v="8"/>
    <x v="1"/>
    <s v="nonfiction"/>
    <d v="2013-01-05T17:58:41"/>
    <x v="1843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x v="1844"/>
    <b v="0"/>
    <n v="38"/>
    <b v="1"/>
    <s v="theater/plays"/>
    <n v="148"/>
    <x v="6"/>
    <s v="plays"/>
    <d v="2015-08-26T23:00:00"/>
    <x v="1844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x v="1845"/>
    <b v="0"/>
    <n v="25"/>
    <b v="0"/>
    <s v="food/food trucks"/>
    <n v="15"/>
    <x v="4"/>
    <s v="food trucks"/>
    <d v="2014-07-06T05:08:50"/>
    <x v="1845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x v="1846"/>
    <b v="0"/>
    <n v="37"/>
    <b v="0"/>
    <s v="film &amp; video/science fiction"/>
    <n v="2"/>
    <x v="5"/>
    <s v="science fiction"/>
    <d v="2015-04-13T17:17:52"/>
    <x v="1846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x v="1847"/>
    <b v="0"/>
    <n v="39"/>
    <b v="0"/>
    <s v="theater/musical"/>
    <n v="115"/>
    <x v="6"/>
    <s v="musical"/>
    <d v="2015-02-12T14:15:42"/>
    <x v="1847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x v="1848"/>
    <b v="0"/>
    <n v="48"/>
    <b v="1"/>
    <s v="film &amp; video/documentary"/>
    <n v="4"/>
    <x v="5"/>
    <s v="documentary"/>
    <d v="2014-05-19T02:49:19"/>
    <x v="1848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x v="1849"/>
    <b v="0"/>
    <n v="41"/>
    <b v="1"/>
    <s v="music/indie rock"/>
    <n v="59"/>
    <x v="7"/>
    <s v="indie rock"/>
    <d v="2011-10-12T23:57:59"/>
    <x v="1849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x v="1850"/>
    <b v="0"/>
    <n v="46"/>
    <b v="1"/>
    <s v="theater/plays"/>
    <n v="206"/>
    <x v="6"/>
    <s v="plays"/>
    <d v="2015-10-02T18:00:00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x v="1851"/>
    <b v="0"/>
    <n v="30"/>
    <b v="1"/>
    <s v="theater/plays"/>
    <n v="137"/>
    <x v="6"/>
    <s v="plays"/>
    <d v="2015-06-01T05:00:00"/>
    <x v="1851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x v="1852"/>
    <b v="0"/>
    <n v="36"/>
    <b v="1"/>
    <s v="theater/plays"/>
    <n v="206"/>
    <x v="6"/>
    <s v="plays"/>
    <d v="2015-08-09T16:00:00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x v="1853"/>
    <b v="0"/>
    <n v="46"/>
    <b v="0"/>
    <s v="theater/musical"/>
    <n v="412"/>
    <x v="6"/>
    <s v="musical"/>
    <d v="2016-02-02T14:58:48"/>
    <x v="1853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x v="1854"/>
    <b v="0"/>
    <n v="23"/>
    <b v="1"/>
    <s v="music/rock"/>
    <n v="9"/>
    <x v="7"/>
    <s v="rock"/>
    <d v="2012-03-11T04:59:00"/>
    <x v="1854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x v="1855"/>
    <b v="0"/>
    <n v="29"/>
    <b v="1"/>
    <s v="theater/plays"/>
    <n v="21"/>
    <x v="6"/>
    <s v="plays"/>
    <d v="2015-07-21T03:00:00"/>
    <x v="1855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x v="1856"/>
    <b v="0"/>
    <n v="51"/>
    <b v="1"/>
    <s v="theater/plays"/>
    <n v="171"/>
    <x v="6"/>
    <s v="plays"/>
    <d v="2015-02-28T17:00:00"/>
    <x v="1856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x v="1857"/>
    <b v="0"/>
    <n v="45"/>
    <b v="1"/>
    <s v="music/rock"/>
    <n v="34"/>
    <x v="7"/>
    <s v="rock"/>
    <d v="2016-10-01T17:19:42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x v="1858"/>
    <b v="1"/>
    <n v="52"/>
    <b v="0"/>
    <s v="technology/space exploration"/>
    <n v="68"/>
    <x v="0"/>
    <s v="space exploration"/>
    <d v="2017-03-10T19:00:35"/>
    <x v="1858"/>
  </r>
  <r>
    <n v="1921"/>
    <s v="The Fine Spirits are making an album!"/>
    <s v="The Fine Spirits are making an album, but we need your help!"/>
    <n v="5500"/>
    <n v="2052"/>
    <x v="0"/>
    <s v="US"/>
    <s v="USD"/>
    <n v="1342243143"/>
    <x v="1859"/>
    <b v="0"/>
    <n v="38"/>
    <b v="1"/>
    <s v="music/indie rock"/>
    <n v="37"/>
    <x v="7"/>
    <s v="indie rock"/>
    <d v="2012-07-14T05:19:03"/>
    <x v="1859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x v="1860"/>
    <b v="0"/>
    <n v="59"/>
    <b v="1"/>
    <s v="theater/plays"/>
    <n v="6"/>
    <x v="6"/>
    <s v="plays"/>
    <d v="2017-01-06T13:05:05"/>
    <x v="1860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x v="1861"/>
    <b v="0"/>
    <n v="20"/>
    <b v="1"/>
    <s v="theater/plays"/>
    <n v="82"/>
    <x v="6"/>
    <s v="plays"/>
    <d v="2016-07-29T16:50:43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x v="1862"/>
    <b v="0"/>
    <n v="28"/>
    <b v="1"/>
    <s v="theater/plays"/>
    <n v="82"/>
    <x v="6"/>
    <s v="plays"/>
    <d v="2016-09-09T04:00:00"/>
    <x v="1862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x v="1863"/>
    <b v="0"/>
    <n v="31"/>
    <b v="1"/>
    <s v="theater/plays"/>
    <n v="241"/>
    <x v="6"/>
    <s v="plays"/>
    <d v="2015-05-31T12:44:58"/>
    <x v="1863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x v="1864"/>
    <b v="1"/>
    <n v="39"/>
    <b v="1"/>
    <s v="theater/plays"/>
    <n v="128"/>
    <x v="6"/>
    <s v="plays"/>
    <d v="2016-06-03T21:00:00"/>
    <x v="1864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x v="1865"/>
    <b v="0"/>
    <n v="17"/>
    <b v="1"/>
    <s v="theater/plays"/>
    <n v="408"/>
    <x v="6"/>
    <s v="plays"/>
    <d v="2015-07-03T18:22:38"/>
    <x v="1865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x v="1866"/>
    <b v="0"/>
    <n v="23"/>
    <b v="1"/>
    <s v="theater/plays"/>
    <n v="204"/>
    <x v="6"/>
    <s v="plays"/>
    <d v="2014-11-06T05:59:00"/>
    <x v="186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x v="1867"/>
    <b v="0"/>
    <n v="34"/>
    <b v="1"/>
    <s v="music/rock"/>
    <n v="8"/>
    <x v="7"/>
    <s v="rock"/>
    <d v="2012-07-07T03:59:00"/>
    <x v="1867"/>
  </r>
  <r>
    <n v="1841"/>
    <s v="Hydra Effect Debut EP"/>
    <s v="Hard Rock with a Positive Message. Help us fund, release and promote our debut EP!"/>
    <n v="6000"/>
    <n v="2035"/>
    <x v="0"/>
    <s v="US"/>
    <s v="USD"/>
    <n v="1400561940"/>
    <x v="1868"/>
    <b v="0"/>
    <n v="40"/>
    <b v="1"/>
    <s v="music/rock"/>
    <n v="34"/>
    <x v="7"/>
    <s v="rock"/>
    <d v="2014-05-20T04:59:00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x v="1869"/>
    <b v="0"/>
    <n v="27"/>
    <b v="1"/>
    <s v="theater/musical"/>
    <n v="339"/>
    <x v="6"/>
    <s v="musical"/>
    <d v="2016-07-24T23:00:00"/>
    <x v="1869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x v="1870"/>
    <b v="0"/>
    <n v="63"/>
    <b v="1"/>
    <s v="theater/plays"/>
    <n v="20"/>
    <x v="6"/>
    <s v="plays"/>
    <d v="2015-06-20T13:59:35"/>
    <x v="1870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x v="1871"/>
    <b v="0"/>
    <n v="22"/>
    <b v="1"/>
    <s v="film &amp; video/documentary"/>
    <n v="4"/>
    <x v="5"/>
    <s v="documentary"/>
    <d v="2011-11-19T21:54:10"/>
    <x v="1871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x v="1872"/>
    <b v="0"/>
    <n v="26"/>
    <b v="0"/>
    <s v="theater/plays"/>
    <n v="81"/>
    <x v="6"/>
    <s v="plays"/>
    <d v="2016-01-15T03:09:34"/>
    <x v="1872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x v="1873"/>
    <b v="0"/>
    <n v="19"/>
    <b v="1"/>
    <s v="theater/plays"/>
    <n v="271"/>
    <x v="6"/>
    <s v="plays"/>
    <d v="2016-06-04T17:42:46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x v="1874"/>
    <b v="0"/>
    <n v="11"/>
    <b v="0"/>
    <s v="technology/wearables"/>
    <n v="20"/>
    <x v="0"/>
    <s v="wearables"/>
    <d v="2016-10-21T16:04:20"/>
    <x v="1874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x v="1875"/>
    <b v="0"/>
    <n v="16"/>
    <b v="1"/>
    <s v="film &amp; video/television"/>
    <n v="0"/>
    <x v="5"/>
    <s v="television"/>
    <d v="2014-06-19T04:00:00"/>
    <x v="1875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x v="1876"/>
    <b v="0"/>
    <n v="28"/>
    <b v="1"/>
    <s v="theater/plays"/>
    <n v="203"/>
    <x v="6"/>
    <s v="plays"/>
    <d v="2015-03-04T14:22:30"/>
    <x v="1876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x v="1877"/>
    <b v="1"/>
    <n v="52"/>
    <b v="1"/>
    <s v="music/rock"/>
    <n v="18"/>
    <x v="7"/>
    <s v="rock"/>
    <d v="2014-01-29T08:13:47"/>
    <x v="1877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x v="1878"/>
    <b v="0"/>
    <n v="38"/>
    <b v="1"/>
    <s v="music/rock"/>
    <n v="34"/>
    <x v="7"/>
    <s v="rock"/>
    <d v="2014-07-18T20:31:12"/>
    <x v="1878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x v="1879"/>
    <b v="0"/>
    <n v="38"/>
    <b v="1"/>
    <s v="theater/plays"/>
    <n v="368"/>
    <x v="6"/>
    <s v="plays"/>
    <d v="2014-07-30T23:00:00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x v="1880"/>
    <b v="0"/>
    <n v="32"/>
    <b v="1"/>
    <s v="theater/plays"/>
    <n v="405"/>
    <x v="6"/>
    <s v="plays"/>
    <d v="2015-07-30T03:25:24"/>
    <x v="188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x v="1881"/>
    <b v="0"/>
    <n v="31"/>
    <b v="1"/>
    <s v="theater/plays"/>
    <n v="20"/>
    <x v="6"/>
    <s v="plays"/>
    <d v="2016-12-31T16:59:00"/>
    <x v="1881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x v="1882"/>
    <b v="0"/>
    <n v="3"/>
    <b v="0"/>
    <s v="publishing/translations"/>
    <n v="20"/>
    <x v="1"/>
    <s v="translations"/>
    <d v="2015-09-11T18:22:49"/>
    <x v="1882"/>
  </r>
  <r>
    <n v="1826"/>
    <s v="BEAR GHOST! Professional Recording! Yay!"/>
    <s v="Hear your favorite Bear Ghost in eargasmic quality!"/>
    <n v="6000"/>
    <n v="2020"/>
    <x v="0"/>
    <s v="US"/>
    <s v="USD"/>
    <n v="1392675017"/>
    <x v="1883"/>
    <b v="0"/>
    <n v="38"/>
    <b v="1"/>
    <s v="music/rock"/>
    <n v="34"/>
    <x v="7"/>
    <s v="rock"/>
    <d v="2014-02-17T22:10:17"/>
    <x v="1883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x v="1884"/>
    <b v="0"/>
    <n v="21"/>
    <b v="1"/>
    <s v="theater/plays"/>
    <n v="135"/>
    <x v="6"/>
    <s v="plays"/>
    <d v="2014-08-01T10:01:50"/>
    <x v="1884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x v="1885"/>
    <b v="0"/>
    <n v="39"/>
    <b v="1"/>
    <s v="theater/plays"/>
    <n v="202"/>
    <x v="6"/>
    <s v="plays"/>
    <d v="2016-07-20T12:02:11"/>
    <x v="1885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x v="1886"/>
    <b v="0"/>
    <n v="56"/>
    <b v="1"/>
    <s v="theater/plays"/>
    <n v="202"/>
    <x v="6"/>
    <s v="plays"/>
    <d v="2015-06-03T15:04:10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x v="1887"/>
    <b v="0"/>
    <n v="20"/>
    <b v="1"/>
    <s v="music/pop"/>
    <n v="25"/>
    <x v="7"/>
    <s v="pop"/>
    <d v="2011-04-26T06:59:00"/>
    <x v="1887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x v="1888"/>
    <b v="0"/>
    <n v="22"/>
    <b v="1"/>
    <s v="music/indie rock"/>
    <n v="40"/>
    <x v="7"/>
    <s v="indie rock"/>
    <d v="2012-08-16T03:07:25"/>
    <x v="1888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x v="1889"/>
    <b v="0"/>
    <n v="21"/>
    <b v="1"/>
    <s v="theater/plays"/>
    <n v="202"/>
    <x v="6"/>
    <s v="plays"/>
    <d v="2015-09-06T13:47:00"/>
    <x v="1889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x v="1890"/>
    <b v="0"/>
    <n v="36"/>
    <b v="1"/>
    <s v="theater/plays"/>
    <n v="202"/>
    <x v="6"/>
    <s v="plays"/>
    <d v="2016-09-04T01:36:22"/>
    <x v="1890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x v="1891"/>
    <b v="0"/>
    <n v="33"/>
    <b v="1"/>
    <s v="theater/plays"/>
    <n v="269"/>
    <x v="6"/>
    <s v="plays"/>
    <d v="2016-10-20T04:55:00"/>
    <x v="1891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x v="1892"/>
    <b v="0"/>
    <n v="77"/>
    <b v="1"/>
    <s v="music/pop"/>
    <n v="27"/>
    <x v="7"/>
    <s v="pop"/>
    <d v="2016-08-01T13:03:34"/>
    <x v="1892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x v="1893"/>
    <b v="0"/>
    <n v="32"/>
    <b v="1"/>
    <s v="music/rock"/>
    <n v="25"/>
    <x v="7"/>
    <s v="rock"/>
    <d v="2011-06-02T05:59:00"/>
    <x v="1893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x v="1894"/>
    <b v="0"/>
    <n v="33"/>
    <b v="1"/>
    <s v="theater/plays"/>
    <n v="201"/>
    <x v="6"/>
    <s v="plays"/>
    <d v="2015-08-05T08:43:27"/>
    <x v="1894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x v="1895"/>
    <b v="0"/>
    <n v="38"/>
    <b v="1"/>
    <s v="music/indie rock"/>
    <n v="40"/>
    <x v="7"/>
    <s v="indie rock"/>
    <d v="2014-05-28T04:59:00"/>
    <x v="1895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x v="1896"/>
    <b v="0"/>
    <n v="44"/>
    <b v="1"/>
    <s v="publishing/nonfiction"/>
    <n v="8"/>
    <x v="1"/>
    <s v="nonfiction"/>
    <d v="2014-08-10T20:19:26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x v="1897"/>
    <b v="0"/>
    <n v="4"/>
    <b v="0"/>
    <s v="food/food trucks"/>
    <n v="57"/>
    <x v="4"/>
    <s v="food trucks"/>
    <d v="2017-02-05T16:44:00"/>
    <x v="1897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x v="1898"/>
    <b v="0"/>
    <n v="30"/>
    <b v="1"/>
    <s v="theater/plays"/>
    <n v="134"/>
    <x v="6"/>
    <s v="plays"/>
    <d v="2015-07-18T16:00:00"/>
    <x v="1898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x v="1899"/>
    <b v="0"/>
    <n v="14"/>
    <b v="1"/>
    <s v="theater/musical"/>
    <n v="334"/>
    <x v="6"/>
    <s v="musical"/>
    <d v="2015-04-09T04:00:00"/>
    <x v="1899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x v="1900"/>
    <b v="0"/>
    <n v="25"/>
    <b v="1"/>
    <s v="film &amp; video/television"/>
    <n v="0"/>
    <x v="5"/>
    <s v="television"/>
    <d v="2015-09-13T18:11:52"/>
    <x v="1900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x v="1901"/>
    <b v="0"/>
    <n v="17"/>
    <b v="1"/>
    <s v="theater/plays"/>
    <n v="6"/>
    <x v="6"/>
    <s v="plays"/>
    <d v="2016-05-16T10:26:05"/>
    <x v="1901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x v="1902"/>
    <b v="1"/>
    <n v="52"/>
    <b v="1"/>
    <s v="theater/plays"/>
    <n v="100"/>
    <x v="6"/>
    <s v="plays"/>
    <d v="2012-01-18T23:00:00"/>
    <x v="1902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x v="1903"/>
    <b v="0"/>
    <n v="24"/>
    <b v="0"/>
    <s v="music/indie rock"/>
    <n v="10"/>
    <x v="7"/>
    <s v="indie rock"/>
    <d v="2016-03-02T22:27:15"/>
    <x v="1903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x v="1904"/>
    <b v="1"/>
    <n v="35"/>
    <b v="1"/>
    <s v="theater/plays"/>
    <n v="118"/>
    <x v="6"/>
    <s v="plays"/>
    <d v="2015-07-11T14:30:00"/>
    <x v="1904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x v="1905"/>
    <b v="0"/>
    <n v="30"/>
    <b v="1"/>
    <s v="music/rock"/>
    <n v="25"/>
    <x v="7"/>
    <s v="rock"/>
    <d v="2012-01-28T04:04:19"/>
    <x v="1905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x v="1906"/>
    <b v="0"/>
    <n v="19"/>
    <b v="1"/>
    <s v="film &amp; video/television"/>
    <n v="0"/>
    <x v="5"/>
    <s v="television"/>
    <d v="2014-10-05T13:39:14"/>
    <x v="1906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x v="1907"/>
    <b v="0"/>
    <n v="15"/>
    <b v="1"/>
    <s v="film &amp; video/television"/>
    <n v="0"/>
    <x v="5"/>
    <s v="television"/>
    <d v="2014-10-07T02:22:17"/>
    <x v="1907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x v="1908"/>
    <b v="0"/>
    <n v="23"/>
    <b v="1"/>
    <s v="music/rock"/>
    <n v="25"/>
    <x v="7"/>
    <s v="rock"/>
    <d v="2014-09-15T04:28:06"/>
    <x v="1908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x v="1909"/>
    <b v="0"/>
    <n v="7"/>
    <b v="1"/>
    <s v="music/electronic music"/>
    <n v="40"/>
    <x v="7"/>
    <s v="electronic music"/>
    <d v="2013-11-16T05:39:33"/>
    <x v="1909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x v="1910"/>
    <b v="0"/>
    <n v="47"/>
    <b v="1"/>
    <s v="music/indie rock"/>
    <n v="57"/>
    <x v="7"/>
    <s v="indie rock"/>
    <d v="2012-11-10T18:57:49"/>
    <x v="191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x v="1911"/>
    <b v="0"/>
    <n v="8"/>
    <b v="1"/>
    <s v="music/indie rock"/>
    <n v="57"/>
    <x v="7"/>
    <s v="indie rock"/>
    <d v="2015-10-10T22:28:04"/>
    <x v="1911"/>
  </r>
  <r>
    <n v="2937"/>
    <s v="UCAS"/>
    <s v="UCAS is a new British musical premiering at the Edinburgh Fringe Festival 2014."/>
    <n v="2400"/>
    <n v="2000"/>
    <x v="0"/>
    <s v="GB"/>
    <s v="GBP"/>
    <n v="1405249113"/>
    <x v="1912"/>
    <b v="0"/>
    <n v="55"/>
    <b v="1"/>
    <s v="theater/musical"/>
    <n v="83"/>
    <x v="6"/>
    <s v="musical"/>
    <d v="2014-07-13T10:58:33"/>
    <x v="1912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x v="1913"/>
    <b v="0"/>
    <n v="15"/>
    <b v="1"/>
    <s v="theater/plays"/>
    <n v="154"/>
    <x v="6"/>
    <s v="plays"/>
    <d v="2014-12-10T20:49:12"/>
    <x v="1913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x v="1914"/>
    <b v="0"/>
    <n v="17"/>
    <b v="1"/>
    <s v="theater/plays"/>
    <n v="160"/>
    <x v="6"/>
    <s v="plays"/>
    <d v="2015-06-25T11:05:24"/>
    <x v="1914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x v="1915"/>
    <b v="0"/>
    <n v="21"/>
    <b v="1"/>
    <s v="theater/plays"/>
    <n v="167"/>
    <x v="6"/>
    <s v="plays"/>
    <d v="2014-08-18T17:32:33"/>
    <x v="1915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x v="1916"/>
    <b v="0"/>
    <n v="31"/>
    <b v="1"/>
    <s v="theater/plays"/>
    <n v="167"/>
    <x v="6"/>
    <s v="plays"/>
    <d v="2015-10-23T12:43:56"/>
    <x v="1916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x v="1917"/>
    <b v="0"/>
    <n v="29"/>
    <b v="1"/>
    <s v="theater/plays"/>
    <n v="200"/>
    <x v="6"/>
    <s v="plays"/>
    <d v="2016-05-21T03:59:00"/>
    <x v="1917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x v="1918"/>
    <b v="0"/>
    <n v="20"/>
    <b v="1"/>
    <s v="theater/musical"/>
    <n v="308"/>
    <x v="6"/>
    <s v="musical"/>
    <d v="2015-06-13T22:20:10"/>
    <x v="1918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x v="1919"/>
    <b v="0"/>
    <n v="73"/>
    <b v="1"/>
    <s v="music/electronic music"/>
    <n v="40"/>
    <x v="7"/>
    <s v="electronic music"/>
    <d v="2013-03-09T07:28:39"/>
    <x v="1919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x v="1920"/>
    <b v="1"/>
    <n v="33"/>
    <b v="0"/>
    <s v="photography/photobooks"/>
    <n v="31"/>
    <x v="2"/>
    <s v="photobooks"/>
    <d v="2015-01-31T03:25:00"/>
    <x v="1920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x v="1921"/>
    <b v="0"/>
    <n v="24"/>
    <b v="0"/>
    <s v="music/jazz"/>
    <n v="10"/>
    <x v="7"/>
    <s v="jazz"/>
    <d v="2012-05-05T03:20:19"/>
    <x v="1921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x v="1922"/>
    <b v="0"/>
    <n v="74"/>
    <b v="1"/>
    <s v="technology/space exploration"/>
    <n v="66"/>
    <x v="0"/>
    <s v="space exploration"/>
    <d v="2016-12-30T17:50:16"/>
    <x v="1922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x v="1923"/>
    <b v="0"/>
    <n v="17"/>
    <b v="0"/>
    <s v="music/faith"/>
    <n v="26"/>
    <x v="7"/>
    <s v="faith"/>
    <d v="2015-05-01T22:02:41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x v="1924"/>
    <b v="0"/>
    <n v="30"/>
    <b v="1"/>
    <s v="theater/plays"/>
    <n v="145"/>
    <x v="6"/>
    <s v="plays"/>
    <d v="2016-06-23T18:47:00"/>
    <x v="1924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x v="6"/>
    <s v="plays"/>
    <d v="2014-11-02T11:29:35"/>
    <x v="1925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x v="1926"/>
    <b v="0"/>
    <n v="32"/>
    <b v="1"/>
    <s v="music/rock"/>
    <n v="10"/>
    <x v="7"/>
    <s v="rock"/>
    <d v="2013-03-22T11:37:05"/>
    <x v="1926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x v="1927"/>
    <b v="0"/>
    <n v="19"/>
    <b v="1"/>
    <s v="film &amp; video/television"/>
    <n v="0"/>
    <x v="5"/>
    <s v="television"/>
    <d v="2014-08-17T12:22:24"/>
    <x v="1927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x v="1928"/>
    <b v="0"/>
    <n v="40"/>
    <b v="0"/>
    <s v="music/world music"/>
    <n v="16"/>
    <x v="7"/>
    <s v="world music"/>
    <d v="2014-04-21T01:00:00"/>
    <x v="1928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x v="1929"/>
    <b v="0"/>
    <n v="49"/>
    <b v="1"/>
    <s v="music/pop"/>
    <n v="26"/>
    <x v="7"/>
    <s v="pop"/>
    <d v="2012-06-04T15:45:30"/>
    <x v="1929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x v="1930"/>
    <b v="0"/>
    <n v="37"/>
    <b v="1"/>
    <s v="theater/spaces"/>
    <n v="96"/>
    <x v="6"/>
    <s v="spaces"/>
    <d v="2015-10-06T16:30:47"/>
    <x v="193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x v="1931"/>
    <b v="0"/>
    <n v="56"/>
    <b v="1"/>
    <s v="theater/plays"/>
    <n v="192"/>
    <x v="6"/>
    <s v="plays"/>
    <d v="2014-06-21T20:31:20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x v="1932"/>
    <b v="0"/>
    <n v="42"/>
    <b v="1"/>
    <s v="music/indie rock"/>
    <n v="55"/>
    <x v="7"/>
    <s v="indie rock"/>
    <d v="2012-06-06T22:42:55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x v="1933"/>
    <b v="0"/>
    <n v="26"/>
    <b v="0"/>
    <s v="film &amp; video/animation"/>
    <n v="5"/>
    <x v="5"/>
    <s v="animation"/>
    <d v="2009-10-12T20:59:00"/>
    <x v="1933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x v="1934"/>
    <b v="0"/>
    <n v="5"/>
    <b v="0"/>
    <s v="theater/plays"/>
    <n v="76"/>
    <x v="6"/>
    <s v="plays"/>
    <d v="2016-02-06T04:59:00"/>
    <x v="1934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x v="1935"/>
    <b v="1"/>
    <n v="29"/>
    <b v="0"/>
    <s v="technology/makerspaces"/>
    <n v="63"/>
    <x v="0"/>
    <s v="makerspaces"/>
    <d v="2014-11-10T21:34:49"/>
    <x v="1935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x v="1936"/>
    <b v="0"/>
    <n v="23"/>
    <b v="0"/>
    <s v="technology/wearables"/>
    <n v="11"/>
    <x v="0"/>
    <s v="wearables"/>
    <d v="2015-12-31T23:00:00"/>
    <x v="1936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x v="1937"/>
    <b v="1"/>
    <n v="53"/>
    <b v="1"/>
    <s v="technology/space exploration"/>
    <n v="63"/>
    <x v="0"/>
    <s v="space exploration"/>
    <d v="2015-10-23T11:00:00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x v="1938"/>
    <b v="1"/>
    <n v="50"/>
    <b v="1"/>
    <s v="music/indie rock"/>
    <n v="47"/>
    <x v="7"/>
    <s v="indie rock"/>
    <d v="2012-06-07T13:14:17"/>
    <x v="1938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x v="1939"/>
    <b v="1"/>
    <n v="81"/>
    <b v="1"/>
    <s v="publishing/radio &amp; podcasts"/>
    <n v="19"/>
    <x v="1"/>
    <s v="radio &amp; podcasts"/>
    <d v="2012-12-28T19:51:03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x v="1940"/>
    <b v="1"/>
    <n v="19"/>
    <b v="0"/>
    <s v="photography/photobooks"/>
    <n v="29"/>
    <x v="2"/>
    <s v="photobooks"/>
    <d v="2015-01-19T18:14:58"/>
    <x v="1940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x v="1941"/>
    <b v="0"/>
    <n v="11"/>
    <b v="0"/>
    <s v="film &amp; video/animation"/>
    <n v="4"/>
    <x v="5"/>
    <s v="animation"/>
    <d v="2015-11-18T07:15:58"/>
    <x v="1941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x v="1942"/>
    <b v="0"/>
    <n v="52"/>
    <b v="1"/>
    <s v="theater/plays"/>
    <n v="19"/>
    <x v="6"/>
    <s v="plays"/>
    <d v="2017-01-04T03:14:05"/>
    <x v="1942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x v="1943"/>
    <b v="0"/>
    <n v="50"/>
    <b v="1"/>
    <s v="technology/space exploration"/>
    <n v="62"/>
    <x v="0"/>
    <s v="space exploration"/>
    <d v="2016-10-16T01:00:00"/>
    <x v="1943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x v="1944"/>
    <b v="0"/>
    <n v="93"/>
    <b v="1"/>
    <s v="theater/plays"/>
    <n v="75"/>
    <x v="6"/>
    <s v="plays"/>
    <d v="2015-12-05T00:00:00"/>
    <x v="1944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x v="1945"/>
    <b v="0"/>
    <n v="52"/>
    <b v="1"/>
    <s v="theater/plays"/>
    <n v="19"/>
    <x v="6"/>
    <s v="plays"/>
    <d v="2015-10-06T22:59:00"/>
    <x v="1945"/>
  </r>
  <r>
    <n v="128"/>
    <s v="Ralphi3 (Canceled)"/>
    <s v="A Science Fiction film filled with entertainment and Excitement"/>
    <n v="133000"/>
    <n v="1867"/>
    <x v="1"/>
    <s v="US"/>
    <s v="USD"/>
    <n v="1476941293"/>
    <x v="1946"/>
    <b v="0"/>
    <n v="6"/>
    <b v="0"/>
    <s v="film &amp; video/science fiction"/>
    <n v="1"/>
    <x v="5"/>
    <s v="science fiction"/>
    <d v="2016-10-20T05:28:13"/>
    <x v="1946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x v="1947"/>
    <b v="0"/>
    <n v="41"/>
    <b v="1"/>
    <s v="theater/spaces"/>
    <n v="93"/>
    <x v="6"/>
    <s v="spaces"/>
    <d v="2015-09-16T17:56:11"/>
    <x v="1947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x v="1948"/>
    <b v="0"/>
    <n v="12"/>
    <b v="0"/>
    <s v="technology/wearables"/>
    <n v="7"/>
    <x v="0"/>
    <s v="wearables"/>
    <d v="2017-01-13T17:04:21"/>
    <x v="1948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x v="1949"/>
    <b v="0"/>
    <n v="31"/>
    <b v="0"/>
    <s v="theater/plays"/>
    <n v="248"/>
    <x v="6"/>
    <s v="plays"/>
    <d v="2015-08-19T04:06:16"/>
    <x v="1949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x v="1950"/>
    <b v="0"/>
    <n v="14"/>
    <b v="1"/>
    <s v="music/rock"/>
    <n v="7"/>
    <x v="7"/>
    <s v="rock"/>
    <d v="2013-01-21T07:59:00"/>
    <x v="1950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x v="1951"/>
    <b v="0"/>
    <n v="23"/>
    <b v="1"/>
    <s v="theater/plays"/>
    <n v="239"/>
    <x v="6"/>
    <s v="plays"/>
    <d v="2016-07-22T05:26:00"/>
    <x v="1951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x v="1952"/>
    <b v="0"/>
    <n v="45"/>
    <b v="1"/>
    <s v="theater/plays"/>
    <n v="155"/>
    <x v="6"/>
    <s v="plays"/>
    <d v="2014-09-09T12:35:46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x v="1953"/>
    <b v="0"/>
    <n v="30"/>
    <b v="1"/>
    <s v="music/rock"/>
    <n v="31"/>
    <x v="7"/>
    <s v="rock"/>
    <d v="2012-03-18T00:08:55"/>
    <x v="1953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x v="1954"/>
    <b v="1"/>
    <n v="41"/>
    <b v="1"/>
    <s v="technology/hardware"/>
    <n v="37"/>
    <x v="0"/>
    <s v="hardware"/>
    <d v="2011-09-19T14:30:22"/>
    <x v="1954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x v="1955"/>
    <b v="0"/>
    <n v="27"/>
    <b v="1"/>
    <s v="theater/plays"/>
    <n v="245"/>
    <x v="6"/>
    <s v="plays"/>
    <d v="2015-04-03T13:49:48"/>
    <x v="1955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x v="1956"/>
    <b v="0"/>
    <n v="25"/>
    <b v="1"/>
    <s v="theater/plays"/>
    <n v="183"/>
    <x v="6"/>
    <s v="plays"/>
    <d v="2014-10-30T20:36:53"/>
    <x v="1956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x v="1957"/>
    <b v="0"/>
    <n v="21"/>
    <b v="0"/>
    <s v="film &amp; video/animation"/>
    <n v="5"/>
    <x v="5"/>
    <s v="animation"/>
    <d v="2012-10-10T16:08:09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x v="1958"/>
    <b v="1"/>
    <n v="30"/>
    <b v="1"/>
    <s v="theater/plays"/>
    <n v="122"/>
    <x v="6"/>
    <s v="plays"/>
    <d v="2015-07-12T12:47:45"/>
    <x v="195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x v="1959"/>
    <b v="0"/>
    <n v="13"/>
    <b v="0"/>
    <s v="theater/spaces"/>
    <n v="91"/>
    <x v="6"/>
    <s v="spaces"/>
    <d v="2014-10-20T14:56:15"/>
    <x v="1959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x v="1960"/>
    <b v="0"/>
    <n v="26"/>
    <b v="1"/>
    <s v="theater/plays"/>
    <n v="332"/>
    <x v="6"/>
    <s v="plays"/>
    <d v="2015-03-21T19:22:38"/>
    <x v="1960"/>
  </r>
  <r>
    <n v="2595"/>
    <s v="Food Truck for Little Fox Bakery"/>
    <s v="Looking to put the best baked goods in Bowling Green on wheels"/>
    <n v="3000"/>
    <n v="1825"/>
    <x v="2"/>
    <s v="US"/>
    <s v="USD"/>
    <n v="1487915500"/>
    <x v="1961"/>
    <b v="0"/>
    <n v="19"/>
    <b v="0"/>
    <s v="food/food trucks"/>
    <n v="61"/>
    <x v="4"/>
    <s v="food trucks"/>
    <d v="2017-02-24T05:51:40"/>
    <x v="1961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x v="1962"/>
    <b v="0"/>
    <n v="98"/>
    <b v="0"/>
    <s v="games/video games"/>
    <n v="12"/>
    <x v="3"/>
    <s v="video games"/>
    <d v="2014-05-11T03:18:53"/>
    <x v="1962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x v="1963"/>
    <b v="0"/>
    <n v="13"/>
    <b v="1"/>
    <s v="theater/plays"/>
    <n v="233"/>
    <x v="6"/>
    <s v="plays"/>
    <d v="2014-09-12T21:55:49"/>
    <x v="1963"/>
  </r>
  <r>
    <n v="1473"/>
    <s v="ONE LOVES ONLY FORM"/>
    <s v="Public Radio Project"/>
    <n v="10000"/>
    <n v="1807.74"/>
    <x v="0"/>
    <s v="US"/>
    <s v="USD"/>
    <n v="1330644639"/>
    <x v="1964"/>
    <b v="1"/>
    <n v="47"/>
    <b v="1"/>
    <s v="publishing/radio &amp; podcasts"/>
    <n v="18"/>
    <x v="1"/>
    <s v="radio &amp; podcasts"/>
    <d v="2012-03-01T23:30:39"/>
    <x v="1964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x v="1965"/>
    <b v="1"/>
    <n v="12"/>
    <b v="1"/>
    <s v="theater/plays"/>
    <n v="120"/>
    <x v="6"/>
    <s v="plays"/>
    <d v="2015-02-09T04:30:00"/>
    <x v="1965"/>
  </r>
  <r>
    <n v="1098"/>
    <s v="Kick, Punch... Fireball"/>
    <s v="Kick, Punch... Fireball is an FPS type arena game set inside the fantasy world."/>
    <n v="15000"/>
    <n v="1803"/>
    <x v="2"/>
    <s v="US"/>
    <s v="USD"/>
    <n v="1397413095"/>
    <x v="1966"/>
    <b v="0"/>
    <n v="22"/>
    <b v="0"/>
    <s v="games/video games"/>
    <n v="12"/>
    <x v="3"/>
    <s v="video games"/>
    <d v="2014-04-13T18:18:15"/>
    <x v="1966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x v="1967"/>
    <b v="0"/>
    <n v="19"/>
    <b v="1"/>
    <s v="music/rock"/>
    <n v="23"/>
    <x v="7"/>
    <s v="rock"/>
    <d v="2012-03-03T15:39:25"/>
    <x v="1967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x v="1968"/>
    <b v="0"/>
    <n v="6"/>
    <b v="0"/>
    <s v="theater/musical"/>
    <n v="100"/>
    <x v="6"/>
    <s v="musical"/>
    <d v="2015-08-01T14:00:00"/>
    <x v="1968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x v="1969"/>
    <b v="0"/>
    <n v="31"/>
    <b v="1"/>
    <s v="theater/plays"/>
    <n v="225"/>
    <x v="6"/>
    <s v="plays"/>
    <d v="2014-11-27T15:21:23"/>
    <x v="1969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x v="1970"/>
    <b v="0"/>
    <n v="37"/>
    <b v="1"/>
    <s v="theater/plays"/>
    <n v="325"/>
    <x v="6"/>
    <s v="plays"/>
    <d v="2014-07-17T16:33:43"/>
    <x v="1970"/>
  </r>
  <r>
    <n v="3854"/>
    <s v="The Case Of Soghomon Tehlirian"/>
    <s v="A play dedicated to the 100th anniversary of the Armenian Genocide."/>
    <n v="500"/>
    <n v="1788"/>
    <x v="2"/>
    <s v="US"/>
    <s v="USD"/>
    <n v="1431206058"/>
    <x v="1971"/>
    <b v="0"/>
    <n v="20"/>
    <b v="0"/>
    <s v="theater/plays"/>
    <n v="358"/>
    <x v="6"/>
    <s v="plays"/>
    <d v="2015-05-09T21:14:18"/>
    <x v="1971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x v="1972"/>
    <b v="0"/>
    <n v="15"/>
    <b v="0"/>
    <s v="film &amp; video/science fiction"/>
    <n v="2"/>
    <x v="5"/>
    <s v="science fiction"/>
    <d v="2014-08-03T02:59:56"/>
    <x v="197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x v="1973"/>
    <b v="1"/>
    <n v="41"/>
    <b v="1"/>
    <s v="music/rock"/>
    <n v="16"/>
    <x v="7"/>
    <s v="rock"/>
    <d v="2014-03-29T01:00:00"/>
    <x v="1973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x v="1974"/>
    <b v="0"/>
    <n v="13"/>
    <b v="0"/>
    <s v="theater/plays"/>
    <n v="395"/>
    <x v="6"/>
    <s v="plays"/>
    <d v="2015-11-02T16:50:00"/>
    <x v="1974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x v="1975"/>
    <b v="0"/>
    <n v="30"/>
    <b v="0"/>
    <s v="technology/wearables"/>
    <n v="10"/>
    <x v="0"/>
    <s v="wearables"/>
    <d v="2016-10-06T15:15:32"/>
    <x v="1975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x v="1976"/>
    <b v="0"/>
    <n v="49"/>
    <b v="1"/>
    <s v="music/pop"/>
    <n v="24"/>
    <x v="7"/>
    <s v="pop"/>
    <d v="2014-02-06T20:31:11"/>
    <x v="1976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x v="1977"/>
    <b v="1"/>
    <n v="50"/>
    <b v="1"/>
    <s v="technology/space exploration"/>
    <n v="59"/>
    <x v="0"/>
    <s v="space exploration"/>
    <d v="2013-12-23T21:54:14"/>
    <x v="1977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x v="1978"/>
    <b v="0"/>
    <n v="4"/>
    <b v="1"/>
    <s v="music/rock"/>
    <n v="22"/>
    <x v="7"/>
    <s v="rock"/>
    <d v="2011-11-02T08:00:00"/>
    <x v="1978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x v="1979"/>
    <b v="0"/>
    <n v="35"/>
    <b v="1"/>
    <s v="music/indie rock"/>
    <n v="35"/>
    <x v="7"/>
    <s v="indie rock"/>
    <d v="2015-10-27T04:59:00"/>
    <x v="1979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x v="1980"/>
    <b v="0"/>
    <n v="7"/>
    <b v="0"/>
    <s v="music/faith"/>
    <n v="24"/>
    <x v="7"/>
    <s v="faith"/>
    <d v="2017-04-09T11:49:54"/>
    <x v="1980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x v="1981"/>
    <b v="0"/>
    <n v="33"/>
    <b v="0"/>
    <s v="food/restaurants"/>
    <n v="54"/>
    <x v="4"/>
    <s v="restaurants"/>
    <d v="2015-03-19T18:15:30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x v="6"/>
    <s v="plays"/>
    <d v="2016-12-17T08:00:00"/>
    <x v="1982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x v="1983"/>
    <b v="0"/>
    <n v="31"/>
    <b v="0"/>
    <s v="theater/musical"/>
    <n v="176"/>
    <x v="6"/>
    <s v="musical"/>
    <d v="2016-11-19T01:00:00"/>
    <x v="1983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x v="1984"/>
    <b v="0"/>
    <n v="27"/>
    <b v="0"/>
    <s v="theater/spaces"/>
    <n v="88"/>
    <x v="6"/>
    <s v="spaces"/>
    <d v="2016-02-08T00:17:00"/>
    <x v="1984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x v="1985"/>
    <b v="0"/>
    <n v="24"/>
    <b v="1"/>
    <s v="music/electronic music"/>
    <n v="35"/>
    <x v="7"/>
    <s v="electronic music"/>
    <d v="2014-02-06T19:00:48"/>
    <x v="1985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x v="1986"/>
    <b v="0"/>
    <n v="49"/>
    <b v="0"/>
    <s v="publishing/children's books"/>
    <n v="62"/>
    <x v="1"/>
    <s v="children's books"/>
    <d v="2012-07-14T23:42:48"/>
    <x v="1986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x v="1987"/>
    <b v="0"/>
    <n v="26"/>
    <b v="1"/>
    <s v="music/rock"/>
    <n v="35"/>
    <x v="7"/>
    <s v="rock"/>
    <d v="2016-07-21T00:13:06"/>
    <x v="1987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x v="1988"/>
    <b v="0"/>
    <n v="15"/>
    <b v="0"/>
    <s v="technology/wearables"/>
    <n v="17"/>
    <x v="0"/>
    <s v="wearables"/>
    <d v="2016-10-14T15:25:34"/>
    <x v="1988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x v="1989"/>
    <b v="0"/>
    <n v="38"/>
    <b v="0"/>
    <s v="theater/plays"/>
    <n v="581"/>
    <x v="6"/>
    <s v="plays"/>
    <d v="2014-10-26T18:29:26"/>
    <x v="1989"/>
  </r>
  <r>
    <n v="2705"/>
    <s v="Fischer Theatre Marquee"/>
    <s v="Help light the lights at the historic Fischer Theatre in Danville, IL."/>
    <n v="3000"/>
    <n v="1739"/>
    <x v="3"/>
    <s v="US"/>
    <s v="USD"/>
    <n v="1490389158"/>
    <x v="1990"/>
    <b v="0"/>
    <n v="8"/>
    <b v="0"/>
    <s v="theater/spaces"/>
    <n v="58"/>
    <x v="6"/>
    <s v="spaces"/>
    <d v="2017-03-24T20:59:18"/>
    <x v="1990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x v="1991"/>
    <b v="0"/>
    <n v="76"/>
    <b v="1"/>
    <s v="music/metal"/>
    <n v="9"/>
    <x v="7"/>
    <s v="metal"/>
    <d v="2015-04-15T22:59:00"/>
    <x v="1991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x v="1992"/>
    <b v="0"/>
    <n v="34"/>
    <b v="1"/>
    <s v="film &amp; video/shorts"/>
    <n v="1"/>
    <x v="5"/>
    <s v="shorts"/>
    <d v="2010-08-01T03:00:00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x v="1993"/>
    <b v="0"/>
    <n v="42"/>
    <b v="0"/>
    <s v="theater/spaces"/>
    <n v="86"/>
    <x v="6"/>
    <s v="spaces"/>
    <d v="2016-10-07T14:00:00"/>
    <x v="1993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x v="1994"/>
    <b v="0"/>
    <n v="23"/>
    <b v="1"/>
    <s v="theater/plays"/>
    <n v="5"/>
    <x v="6"/>
    <s v="plays"/>
    <d v="2015-08-07T17:00:00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x v="1995"/>
    <b v="0"/>
    <n v="8"/>
    <b v="0"/>
    <s v="photography/photobooks"/>
    <n v="28"/>
    <x v="2"/>
    <s v="photobooks"/>
    <d v="2015-04-01T01:01:30"/>
    <x v="1995"/>
  </r>
  <r>
    <n v="2668"/>
    <s v="UOttawa Makermobile"/>
    <s v="Creativity on the go! |_x000a_CrÃ©ativitÃ© en mouvement !"/>
    <n v="3000"/>
    <n v="1707"/>
    <x v="0"/>
    <s v="CA"/>
    <s v="CAD"/>
    <n v="1447079520"/>
    <x v="1996"/>
    <b v="0"/>
    <n v="28"/>
    <b v="1"/>
    <s v="technology/makerspaces"/>
    <n v="57"/>
    <x v="0"/>
    <s v="makerspaces"/>
    <d v="2015-11-09T14:32:00"/>
    <x v="1996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x v="1997"/>
    <b v="0"/>
    <n v="41"/>
    <b v="0"/>
    <s v="technology/wearables"/>
    <n v="17"/>
    <x v="0"/>
    <s v="wearables"/>
    <d v="2015-05-29T16:17:15"/>
    <x v="1997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x v="1998"/>
    <b v="0"/>
    <n v="45"/>
    <b v="1"/>
    <s v="theater/plays"/>
    <n v="142"/>
    <x v="6"/>
    <s v="plays"/>
    <d v="2014-10-26T00:43:00"/>
    <x v="1998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x v="1999"/>
    <b v="0"/>
    <n v="26"/>
    <b v="1"/>
    <s v="film &amp; video/shorts"/>
    <n v="1"/>
    <x v="5"/>
    <s v="shorts"/>
    <d v="2013-11-14T05:59:00"/>
    <x v="1999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x v="2000"/>
    <b v="0"/>
    <n v="20"/>
    <b v="0"/>
    <s v="food/food trucks"/>
    <n v="57"/>
    <x v="4"/>
    <s v="food trucks"/>
    <d v="2014-11-22T05:59:00"/>
    <x v="200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x v="2001"/>
    <b v="1"/>
    <n v="18"/>
    <b v="0"/>
    <s v="photography/photobooks"/>
    <n v="28"/>
    <x v="2"/>
    <s v="photobooks"/>
    <d v="2015-06-27T21:59:00"/>
    <x v="2001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x v="2002"/>
    <b v="1"/>
    <n v="9"/>
    <b v="0"/>
    <s v="theater/plays"/>
    <n v="339"/>
    <x v="6"/>
    <s v="plays"/>
    <d v="2015-07-19T05:23:11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x v="7"/>
    <s v="world music"/>
    <d v="2011-07-08T21:00:00"/>
    <x v="2003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x v="2004"/>
    <b v="0"/>
    <n v="42"/>
    <b v="1"/>
    <s v="theater/plays"/>
    <n v="169"/>
    <x v="6"/>
    <s v="plays"/>
    <d v="2016-05-28T21:44:00"/>
    <x v="2004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x v="2005"/>
    <b v="0"/>
    <n v="48"/>
    <b v="1"/>
    <s v="technology/wearables"/>
    <n v="6"/>
    <x v="0"/>
    <s v="wearables"/>
    <d v="2014-12-19T01:53:04"/>
    <x v="2005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x v="2006"/>
    <b v="0"/>
    <n v="58"/>
    <b v="1"/>
    <s v="theater/plays"/>
    <n v="112"/>
    <x v="6"/>
    <s v="plays"/>
    <d v="2015-05-08T20:05:00"/>
    <x v="2006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x v="2007"/>
    <b v="0"/>
    <n v="49"/>
    <b v="1"/>
    <s v="theater/plays"/>
    <n v="169"/>
    <x v="6"/>
    <s v="plays"/>
    <d v="2016-06-02T22:00:00"/>
    <x v="2007"/>
  </r>
  <r>
    <n v="989"/>
    <s v="Power Rope"/>
    <s v="The most useful phone charger you will ever buy"/>
    <n v="17000"/>
    <n v="1677"/>
    <x v="2"/>
    <s v="US"/>
    <s v="USD"/>
    <n v="1475101495"/>
    <x v="2008"/>
    <b v="0"/>
    <n v="32"/>
    <b v="0"/>
    <s v="technology/wearables"/>
    <n v="10"/>
    <x v="0"/>
    <s v="wearables"/>
    <d v="2016-09-28T22:24:55"/>
    <x v="2008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x v="2009"/>
    <b v="1"/>
    <n v="43"/>
    <b v="1"/>
    <s v="photography/photobooks"/>
    <n v="17"/>
    <x v="2"/>
    <s v="photobooks"/>
    <d v="2014-07-24T18:51:44"/>
    <x v="2009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x v="2010"/>
    <b v="0"/>
    <n v="37"/>
    <b v="1"/>
    <s v="theater/plays"/>
    <n v="167"/>
    <x v="6"/>
    <s v="plays"/>
    <d v="2017-01-18T12:01:58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x v="2011"/>
    <b v="0"/>
    <n v="35"/>
    <b v="1"/>
    <s v="theater/plays"/>
    <n v="222"/>
    <x v="6"/>
    <s v="plays"/>
    <d v="2016-02-11T22:59:00"/>
    <x v="2011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x v="2012"/>
    <b v="0"/>
    <n v="28"/>
    <b v="1"/>
    <s v="film &amp; video/television"/>
    <n v="0"/>
    <x v="5"/>
    <s v="television"/>
    <d v="2015-04-28T00:00:00"/>
    <x v="2012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x v="2013"/>
    <b v="0"/>
    <n v="38"/>
    <b v="1"/>
    <s v="music/indie rock"/>
    <n v="33"/>
    <x v="7"/>
    <s v="indie rock"/>
    <d v="2011-11-24T03:53:16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x v="6"/>
    <s v="plays"/>
    <d v="2015-06-21T17:32:46"/>
    <x v="2014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x v="2015"/>
    <b v="0"/>
    <n v="18"/>
    <b v="1"/>
    <s v="technology/makerspaces"/>
    <n v="55"/>
    <x v="0"/>
    <s v="makerspaces"/>
    <d v="2016-02-10T22:13:36"/>
    <x v="2015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x v="2016"/>
    <b v="0"/>
    <n v="30"/>
    <b v="1"/>
    <s v="theater/plays"/>
    <n v="166"/>
    <x v="6"/>
    <s v="plays"/>
    <d v="2016-02-02T16:38:00"/>
    <x v="2016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x v="2017"/>
    <b v="0"/>
    <n v="52"/>
    <b v="0"/>
    <s v="publishing/fiction"/>
    <n v="7"/>
    <x v="1"/>
    <s v="fiction"/>
    <d v="2013-12-26T23:54:54"/>
    <x v="2017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x v="2018"/>
    <b v="0"/>
    <n v="52"/>
    <b v="1"/>
    <s v="music/indie rock"/>
    <n v="32"/>
    <x v="7"/>
    <s v="indie rock"/>
    <d v="2013-10-11T00:00:00"/>
    <x v="2018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x v="2019"/>
    <b v="0"/>
    <n v="36"/>
    <b v="0"/>
    <s v="publishing/children's books"/>
    <n v="65"/>
    <x v="1"/>
    <s v="children's books"/>
    <d v="2015-06-12T07:07:56"/>
    <x v="2019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x v="2020"/>
    <b v="0"/>
    <n v="41"/>
    <b v="1"/>
    <s v="film &amp; video/shorts"/>
    <n v="1"/>
    <x v="5"/>
    <s v="shorts"/>
    <d v="2014-04-25T18:38:13"/>
    <x v="202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x v="2021"/>
    <b v="0"/>
    <n v="33"/>
    <b v="1"/>
    <s v="theater/plays"/>
    <n v="165"/>
    <x v="6"/>
    <s v="plays"/>
    <d v="2014-10-02T14:21:00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x v="6"/>
    <s v="plays"/>
    <d v="2015-02-26T00:35:10"/>
    <x v="2022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x v="2023"/>
    <b v="0"/>
    <n v="69"/>
    <b v="1"/>
    <s v="theater/plays"/>
    <n v="110"/>
    <x v="6"/>
    <s v="plays"/>
    <d v="2016-12-01T17:39:42"/>
    <x v="202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x v="2024"/>
    <b v="1"/>
    <n v="15"/>
    <b v="0"/>
    <s v="photography/photobooks"/>
    <n v="26"/>
    <x v="2"/>
    <s v="photobooks"/>
    <d v="2015-02-05T16:11:18"/>
    <x v="2024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x v="2025"/>
    <b v="0"/>
    <n v="39"/>
    <b v="1"/>
    <s v="theater/plays"/>
    <n v="78"/>
    <x v="6"/>
    <s v="plays"/>
    <d v="2015-07-07T17:30:33"/>
    <x v="2025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x v="2026"/>
    <b v="0"/>
    <n v="56"/>
    <b v="0"/>
    <s v="games/video games"/>
    <n v="33"/>
    <x v="3"/>
    <s v="video games"/>
    <d v="2016-11-03T18:00:08"/>
    <x v="2026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x v="2027"/>
    <b v="0"/>
    <n v="20"/>
    <b v="1"/>
    <s v="theater/plays"/>
    <n v="16"/>
    <x v="6"/>
    <s v="plays"/>
    <d v="2015-02-17T14:00:00"/>
    <x v="2027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x v="2028"/>
    <b v="0"/>
    <n v="17"/>
    <b v="1"/>
    <s v="theater/plays"/>
    <n v="81"/>
    <x v="6"/>
    <s v="plays"/>
    <d v="2015-05-03T22:51:00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x v="6"/>
    <s v="plays"/>
    <d v="2015-08-17T10:22:16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x v="6"/>
    <s v="plays"/>
    <d v="2016-01-19T04:59:00"/>
    <x v="2030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x v="2031"/>
    <b v="0"/>
    <n v="64"/>
    <b v="1"/>
    <s v="theater/plays"/>
    <n v="65"/>
    <x v="6"/>
    <s v="plays"/>
    <d v="2015-05-09T09:35:15"/>
    <x v="2031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x v="2032"/>
    <b v="0"/>
    <n v="21"/>
    <b v="1"/>
    <s v="music/rock"/>
    <n v="32"/>
    <x v="7"/>
    <s v="rock"/>
    <d v="2015-04-11T04:06:32"/>
    <x v="2032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x v="2033"/>
    <b v="0"/>
    <n v="37"/>
    <b v="1"/>
    <s v="music/classical music"/>
    <n v="54"/>
    <x v="7"/>
    <s v="classical music"/>
    <d v="2013-05-31T17:00:00"/>
    <x v="2033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x v="2034"/>
    <b v="0"/>
    <n v="25"/>
    <b v="1"/>
    <s v="music/rock"/>
    <n v="40"/>
    <x v="7"/>
    <s v="rock"/>
    <d v="2013-12-06T23:22:00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x v="2035"/>
    <b v="0"/>
    <n v="28"/>
    <b v="1"/>
    <s v="theater/plays"/>
    <n v="102"/>
    <x v="6"/>
    <s v="plays"/>
    <d v="2016-04-16T22:39:07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x v="2036"/>
    <b v="0"/>
    <n v="8"/>
    <b v="0"/>
    <s v="theater/spaces"/>
    <n v="73"/>
    <x v="6"/>
    <s v="spaces"/>
    <d v="2016-10-17T04:00:00"/>
    <x v="2036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x v="2037"/>
    <b v="0"/>
    <n v="20"/>
    <b v="1"/>
    <s v="theater/spaces"/>
    <n v="80"/>
    <x v="6"/>
    <s v="spaces"/>
    <d v="2017-03-01T02:00:00"/>
    <x v="2037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x v="2038"/>
    <b v="0"/>
    <n v="41"/>
    <b v="1"/>
    <s v="publishing/nonfiction"/>
    <n v="6"/>
    <x v="1"/>
    <s v="nonfiction"/>
    <d v="2014-12-01T04:59:00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x v="6"/>
    <s v="plays"/>
    <d v="2015-04-01T20:17:48"/>
    <x v="2039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x v="2040"/>
    <b v="0"/>
    <n v="39"/>
    <b v="1"/>
    <s v="film &amp; video/shorts"/>
    <n v="1"/>
    <x v="5"/>
    <s v="shorts"/>
    <d v="2014-01-22T21:39:59"/>
    <x v="2040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x v="2041"/>
    <b v="0"/>
    <n v="44"/>
    <b v="1"/>
    <s v="theater/plays"/>
    <n v="127"/>
    <x v="6"/>
    <s v="plays"/>
    <d v="2014-11-06T00:46:00"/>
    <x v="204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x v="2042"/>
    <b v="0"/>
    <n v="12"/>
    <b v="0"/>
    <s v="photography/places"/>
    <n v="20"/>
    <x v="2"/>
    <s v="places"/>
    <d v="2016-12-25T11:00:00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x v="2043"/>
    <b v="0"/>
    <n v="32"/>
    <b v="0"/>
    <s v="theater/plays"/>
    <n v="375"/>
    <x v="6"/>
    <s v="plays"/>
    <d v="2015-02-11T02:53:41"/>
    <x v="2043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x v="2044"/>
    <b v="0"/>
    <n v="27"/>
    <b v="1"/>
    <s v="music/rock"/>
    <n v="20"/>
    <x v="7"/>
    <s v="rock"/>
    <d v="2013-03-08T15:42:15"/>
    <x v="2044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x v="2045"/>
    <b v="0"/>
    <n v="27"/>
    <b v="1"/>
    <s v="music/rock"/>
    <n v="7"/>
    <x v="7"/>
    <s v="rock"/>
    <d v="2012-09-01T01:21:02"/>
    <x v="204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x v="2046"/>
    <b v="0"/>
    <n v="28"/>
    <b v="0"/>
    <s v="music/jazz"/>
    <n v="8"/>
    <x v="7"/>
    <s v="jazz"/>
    <d v="2012-11-18T00:00:00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x v="2047"/>
    <b v="0"/>
    <n v="7"/>
    <b v="0"/>
    <s v="publishing/translations"/>
    <n v="16"/>
    <x v="1"/>
    <s v="translations"/>
    <d v="2014-09-05T13:39:00"/>
    <x v="2047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x v="2048"/>
    <b v="0"/>
    <n v="44"/>
    <b v="1"/>
    <s v="theater/plays"/>
    <n v="105"/>
    <x v="6"/>
    <s v="plays"/>
    <d v="2016-05-02T23:00:00"/>
    <x v="2048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x v="2049"/>
    <b v="0"/>
    <n v="18"/>
    <b v="0"/>
    <s v="film &amp; video/drama"/>
    <n v="2"/>
    <x v="5"/>
    <s v="drama"/>
    <d v="2014-09-15T02:00:03"/>
    <x v="2049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x v="2050"/>
    <b v="0"/>
    <n v="7"/>
    <b v="0"/>
    <s v="technology/web"/>
    <n v="39"/>
    <x v="0"/>
    <s v="web"/>
    <d v="2015-04-10T22:27:28"/>
    <x v="2050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x v="2051"/>
    <b v="0"/>
    <n v="26"/>
    <b v="1"/>
    <s v="film &amp; video/shorts"/>
    <n v="1"/>
    <x v="5"/>
    <s v="shorts"/>
    <d v="2012-05-21T02:59:00"/>
    <x v="2051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x v="2052"/>
    <b v="0"/>
    <n v="46"/>
    <b v="0"/>
    <s v="theater/spaces"/>
    <n v="52"/>
    <x v="6"/>
    <s v="spaces"/>
    <d v="2017-04-07T17:35:34"/>
    <x v="2052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x v="2053"/>
    <b v="0"/>
    <n v="29"/>
    <b v="1"/>
    <s v="theater/plays"/>
    <n v="157"/>
    <x v="6"/>
    <s v="plays"/>
    <d v="2015-06-25T18:07:39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x v="2054"/>
    <b v="0"/>
    <n v="18"/>
    <b v="1"/>
    <s v="theater/plays"/>
    <n v="4"/>
    <x v="6"/>
    <s v="plays"/>
    <d v="2017-01-11T05:00:00"/>
    <x v="2054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x v="2055"/>
    <b v="0"/>
    <n v="28"/>
    <b v="1"/>
    <s v="theater/plays"/>
    <n v="125"/>
    <x v="6"/>
    <s v="plays"/>
    <d v="2014-06-01T03:59:00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x v="2056"/>
    <b v="0"/>
    <n v="64"/>
    <b v="1"/>
    <s v="publishing/nonfiction"/>
    <n v="16"/>
    <x v="1"/>
    <s v="nonfiction"/>
    <d v="2016-06-11T19:22:59"/>
    <x v="2056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x v="2057"/>
    <b v="0"/>
    <n v="29"/>
    <b v="1"/>
    <s v="music/rock"/>
    <n v="39"/>
    <x v="7"/>
    <s v="rock"/>
    <d v="2009-12-01T17:00:00"/>
    <x v="2057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x v="2058"/>
    <b v="1"/>
    <n v="17"/>
    <b v="1"/>
    <s v="technology/hardware"/>
    <n v="31"/>
    <x v="0"/>
    <s v="hardware"/>
    <d v="2010-07-02T23:00:00"/>
    <x v="2058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x v="2059"/>
    <b v="0"/>
    <n v="45"/>
    <b v="1"/>
    <s v="theater/plays"/>
    <n v="120"/>
    <x v="6"/>
    <s v="plays"/>
    <d v="2015-06-18T11:04:01"/>
    <x v="2059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x v="2060"/>
    <b v="0"/>
    <n v="20"/>
    <b v="1"/>
    <s v="music/rock"/>
    <n v="16"/>
    <x v="7"/>
    <s v="rock"/>
    <d v="2013-10-16T00:04:50"/>
    <x v="2060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x v="2061"/>
    <b v="0"/>
    <n v="61"/>
    <b v="0"/>
    <s v="food/small batch"/>
    <n v="39"/>
    <x v="4"/>
    <s v="small batch"/>
    <d v="2017-03-26T20:14:45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x v="2062"/>
    <b v="0"/>
    <n v="25"/>
    <b v="1"/>
    <s v="music/indie rock"/>
    <n v="31"/>
    <x v="7"/>
    <s v="indie rock"/>
    <d v="2011-09-08T04:54:18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x v="2063"/>
    <b v="0"/>
    <n v="23"/>
    <b v="1"/>
    <s v="publishing/nonfiction"/>
    <n v="6"/>
    <x v="1"/>
    <s v="nonfiction"/>
    <d v="2014-03-21T21:01:52"/>
    <x v="2063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x v="2064"/>
    <b v="0"/>
    <n v="2"/>
    <b v="0"/>
    <s v="theater/spaces"/>
    <n v="78"/>
    <x v="6"/>
    <s v="spaces"/>
    <d v="2016-07-02T15:35:23"/>
    <x v="2064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x v="2065"/>
    <b v="0"/>
    <n v="24"/>
    <b v="1"/>
    <s v="theater/musical"/>
    <n v="258"/>
    <x v="6"/>
    <s v="musical"/>
    <d v="2016-03-15T16:00:00"/>
    <x v="2065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x v="2066"/>
    <b v="0"/>
    <n v="14"/>
    <b v="0"/>
    <s v="technology/wearables"/>
    <n v="8"/>
    <x v="0"/>
    <s v="wearables"/>
    <d v="2015-08-11T00:12:06"/>
    <x v="2066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x v="2067"/>
    <b v="0"/>
    <n v="32"/>
    <b v="1"/>
    <s v="games/tabletop games"/>
    <n v="36"/>
    <x v="3"/>
    <s v="tabletop games"/>
    <d v="2015-02-04T04:00:00"/>
    <x v="2067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x v="2068"/>
    <b v="0"/>
    <n v="23"/>
    <b v="1"/>
    <s v="music/indie rock"/>
    <n v="31"/>
    <x v="7"/>
    <s v="indie rock"/>
    <d v="2012-12-22T21:30:32"/>
    <x v="2068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x v="2069"/>
    <b v="0"/>
    <n v="22"/>
    <b v="1"/>
    <s v="theater/plays"/>
    <n v="118"/>
    <x v="6"/>
    <s v="plays"/>
    <d v="2014-07-10T18:35:45"/>
    <x v="2069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x v="2070"/>
    <b v="0"/>
    <n v="22"/>
    <b v="1"/>
    <s v="film &amp; video/documentary"/>
    <n v="3"/>
    <x v="5"/>
    <s v="documentary"/>
    <d v="2012-09-06T17:01:40"/>
    <x v="2070"/>
  </r>
  <r>
    <n v="3758"/>
    <s v="Luigi's Ladies"/>
    <s v="LUIGI'S LADIES: an original one-woman musical comedy"/>
    <n v="700"/>
    <n v="1535"/>
    <x v="0"/>
    <s v="US"/>
    <s v="USD"/>
    <n v="1400475600"/>
    <x v="2071"/>
    <b v="0"/>
    <n v="26"/>
    <b v="1"/>
    <s v="theater/musical"/>
    <n v="219"/>
    <x v="6"/>
    <s v="musical"/>
    <d v="2014-05-19T05:00:00"/>
    <x v="2071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x v="2072"/>
    <b v="0"/>
    <n v="14"/>
    <b v="1"/>
    <s v="theater/plays"/>
    <n v="102"/>
    <x v="6"/>
    <s v="plays"/>
    <d v="2016-06-13T17:00:00"/>
    <x v="2072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x v="2073"/>
    <b v="1"/>
    <n v="24"/>
    <b v="0"/>
    <s v="photography/photobooks"/>
    <n v="24"/>
    <x v="2"/>
    <s v="photobooks"/>
    <d v="2015-04-04T14:43:57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x v="2074"/>
    <b v="0"/>
    <n v="37"/>
    <b v="1"/>
    <s v="theater/plays"/>
    <n v="139"/>
    <x v="6"/>
    <s v="plays"/>
    <d v="2014-07-23T03:59:00"/>
    <x v="2074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x v="2075"/>
    <b v="0"/>
    <n v="18"/>
    <b v="0"/>
    <s v="technology/wearables"/>
    <n v="5"/>
    <x v="0"/>
    <s v="wearables"/>
    <d v="2014-11-09T18:47:59"/>
    <x v="2075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x v="2076"/>
    <b v="0"/>
    <n v="25"/>
    <b v="1"/>
    <s v="theater/plays"/>
    <n v="153"/>
    <x v="6"/>
    <s v="plays"/>
    <d v="2014-05-22T22:07:00"/>
    <x v="2076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x v="2077"/>
    <b v="0"/>
    <n v="14"/>
    <b v="0"/>
    <s v="publishing/translations"/>
    <n v="15"/>
    <x v="1"/>
    <s v="translations"/>
    <d v="2016-11-15T18:13:22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x v="6"/>
    <s v="plays"/>
    <d v="2016-06-05T13:59:50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x v="2079"/>
    <b v="0"/>
    <n v="20"/>
    <b v="1"/>
    <s v="music/rock"/>
    <n v="25"/>
    <x v="7"/>
    <s v="rock"/>
    <d v="2011-06-11T03:00:00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x v="6"/>
    <s v="plays"/>
    <d v="2016-07-15T19:34:32"/>
    <x v="2080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x v="2081"/>
    <b v="0"/>
    <n v="30"/>
    <b v="0"/>
    <s v="music/jazz"/>
    <n v="8"/>
    <x v="7"/>
    <s v="jazz"/>
    <d v="2014-05-04T06:00:00"/>
    <x v="2081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x v="2082"/>
    <b v="0"/>
    <n v="19"/>
    <b v="1"/>
    <s v="theater/plays"/>
    <n v="152"/>
    <x v="6"/>
    <s v="plays"/>
    <d v="2014-11-07T18:30:00"/>
    <x v="2082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x v="2083"/>
    <b v="0"/>
    <n v="39"/>
    <b v="1"/>
    <s v="music/indie rock"/>
    <n v="43"/>
    <x v="7"/>
    <s v="indie rock"/>
    <d v="2012-05-23T15:29:04"/>
    <x v="2083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x v="2084"/>
    <b v="1"/>
    <n v="7"/>
    <b v="1"/>
    <s v="film &amp; video/documentary"/>
    <n v="2"/>
    <x v="5"/>
    <s v="documentary"/>
    <d v="2012-02-15T15:37:15"/>
    <x v="2084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x v="2085"/>
    <b v="0"/>
    <n v="36"/>
    <b v="1"/>
    <s v="film &amp; video/television"/>
    <n v="0"/>
    <x v="5"/>
    <s v="television"/>
    <d v="2014-11-04T18:33:42"/>
    <x v="2085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x v="2086"/>
    <b v="0"/>
    <n v="31"/>
    <b v="1"/>
    <s v="music/rock"/>
    <n v="15"/>
    <x v="7"/>
    <s v="rock"/>
    <d v="2017-02-03T04:11:00"/>
    <x v="2086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x v="2087"/>
    <b v="0"/>
    <n v="42"/>
    <b v="1"/>
    <s v="theater/plays"/>
    <n v="151"/>
    <x v="6"/>
    <s v="plays"/>
    <d v="2015-09-11T18:19:55"/>
    <x v="2087"/>
  </r>
  <r>
    <n v="3658"/>
    <s v="Mr. Marmalade"/>
    <s v="Life is hard when your own imaginary friend can't make time for you."/>
    <n v="911"/>
    <n v="1510"/>
    <x v="0"/>
    <s v="US"/>
    <s v="USD"/>
    <n v="1404273540"/>
    <x v="2088"/>
    <b v="0"/>
    <n v="20"/>
    <b v="1"/>
    <s v="theater/plays"/>
    <n v="166"/>
    <x v="6"/>
    <s v="plays"/>
    <d v="2014-07-02T03:59:00"/>
    <x v="2088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x v="2089"/>
    <b v="0"/>
    <n v="21"/>
    <b v="1"/>
    <s v="film &amp; video/shorts"/>
    <n v="1"/>
    <x v="5"/>
    <s v="shorts"/>
    <d v="2011-09-23T03:00:37"/>
    <x v="2089"/>
  </r>
  <r>
    <n v="3076"/>
    <s v="10,000 Hours"/>
    <s v="Helping female comedians get in their 10,000 Hours of practice!"/>
    <n v="2000"/>
    <n v="1506"/>
    <x v="2"/>
    <s v="US"/>
    <s v="USD"/>
    <n v="1444405123"/>
    <x v="2090"/>
    <b v="0"/>
    <n v="50"/>
    <b v="0"/>
    <s v="theater/spaces"/>
    <n v="75"/>
    <x v="6"/>
    <s v="spaces"/>
    <d v="2015-10-09T15:38:43"/>
    <x v="209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x v="2091"/>
    <b v="0"/>
    <n v="39"/>
    <b v="1"/>
    <s v="theater/plays"/>
    <n v="188"/>
    <x v="6"/>
    <s v="plays"/>
    <d v="2015-06-04T12:59:53"/>
    <x v="209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x v="2092"/>
    <b v="0"/>
    <n v="34"/>
    <b v="1"/>
    <s v="music/rock"/>
    <n v="38"/>
    <x v="7"/>
    <s v="rock"/>
    <d v="2013-01-26T22:54:16"/>
    <x v="2092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x v="2093"/>
    <b v="0"/>
    <n v="32"/>
    <b v="1"/>
    <s v="music/rock"/>
    <n v="19"/>
    <x v="7"/>
    <s v="rock"/>
    <d v="2011-10-14T23:00:00"/>
    <x v="2093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x v="2094"/>
    <b v="0"/>
    <n v="14"/>
    <b v="1"/>
    <s v="music/rock"/>
    <n v="36"/>
    <x v="7"/>
    <s v="rock"/>
    <d v="2013-09-06T03:59:00"/>
    <x v="2094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x v="2095"/>
    <b v="0"/>
    <n v="38"/>
    <b v="1"/>
    <s v="music/indie rock"/>
    <n v="43"/>
    <x v="7"/>
    <s v="indie rock"/>
    <d v="2012-05-27T01:59:57"/>
    <x v="2095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x v="2096"/>
    <b v="0"/>
    <n v="37"/>
    <b v="1"/>
    <s v="theater/plays"/>
    <n v="150"/>
    <x v="6"/>
    <s v="plays"/>
    <d v="2016-04-30T17:36:17"/>
    <x v="2096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x v="2097"/>
    <b v="0"/>
    <n v="47"/>
    <b v="1"/>
    <s v="music/metal"/>
    <n v="8"/>
    <x v="7"/>
    <s v="metal"/>
    <d v="2016-07-24T03:00:17"/>
    <x v="2097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x v="2098"/>
    <b v="0"/>
    <n v="29"/>
    <b v="1"/>
    <s v="theater/spaces"/>
    <n v="75"/>
    <x v="6"/>
    <s v="spaces"/>
    <d v="2016-10-14T21:10:47"/>
    <x v="2098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x v="2099"/>
    <b v="0"/>
    <n v="30"/>
    <b v="1"/>
    <s v="theater/plays"/>
    <n v="94"/>
    <x v="6"/>
    <s v="plays"/>
    <d v="2017-01-17T21:10:36"/>
    <x v="2099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x v="2100"/>
    <b v="0"/>
    <n v="29"/>
    <b v="1"/>
    <s v="theater/plays"/>
    <n v="125"/>
    <x v="6"/>
    <s v="plays"/>
    <d v="2014-07-02T15:29:12"/>
    <x v="2100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x v="2101"/>
    <b v="0"/>
    <n v="29"/>
    <b v="1"/>
    <s v="theater/plays"/>
    <n v="150"/>
    <x v="6"/>
    <s v="plays"/>
    <d v="2014-08-17T05:11:00"/>
    <x v="2101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x v="2102"/>
    <b v="0"/>
    <n v="45"/>
    <b v="1"/>
    <s v="theater/plays"/>
    <n v="150"/>
    <x v="6"/>
    <s v="plays"/>
    <d v="2014-07-30T11:18:30"/>
    <x v="2102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x v="2103"/>
    <b v="0"/>
    <n v="27"/>
    <b v="1"/>
    <s v="theater/musical"/>
    <n v="231"/>
    <x v="6"/>
    <s v="musical"/>
    <d v="2016-05-29T00:36:00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x v="2104"/>
    <b v="0"/>
    <n v="10"/>
    <b v="0"/>
    <s v="theater/musical"/>
    <n v="300"/>
    <x v="6"/>
    <s v="musical"/>
    <d v="2014-07-03T04:07:58"/>
    <x v="2104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x v="2105"/>
    <b v="0"/>
    <n v="83"/>
    <b v="0"/>
    <s v="games/video games"/>
    <n v="30"/>
    <x v="3"/>
    <s v="video games"/>
    <d v="2013-09-16T20:30:06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x v="2106"/>
    <b v="0"/>
    <n v="31"/>
    <b v="0"/>
    <s v="technology/wearables"/>
    <n v="8"/>
    <x v="0"/>
    <s v="wearables"/>
    <d v="2014-11-30T22:42:02"/>
    <x v="2106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x v="2107"/>
    <b v="0"/>
    <n v="28"/>
    <b v="1"/>
    <s v="film &amp; video/shorts"/>
    <n v="1"/>
    <x v="5"/>
    <s v="shorts"/>
    <d v="2012-07-14T03:02:00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x v="2108"/>
    <b v="0"/>
    <n v="24"/>
    <b v="0"/>
    <s v="technology/wearables"/>
    <n v="6"/>
    <x v="0"/>
    <s v="wearables"/>
    <d v="2015-02-07T18:26:21"/>
    <x v="2108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x v="2109"/>
    <b v="0"/>
    <n v="42"/>
    <b v="1"/>
    <s v="technology/space exploration"/>
    <n v="49"/>
    <x v="0"/>
    <s v="space exploration"/>
    <d v="2016-05-29T01:28:59"/>
    <x v="2109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x v="2110"/>
    <b v="0"/>
    <n v="19"/>
    <b v="0"/>
    <s v="film &amp; video/drama"/>
    <n v="1"/>
    <x v="5"/>
    <s v="drama"/>
    <d v="2015-10-10T21:00:00"/>
    <x v="211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x v="2111"/>
    <b v="0"/>
    <n v="24"/>
    <b v="0"/>
    <s v="music/world music"/>
    <n v="12"/>
    <x v="7"/>
    <s v="world music"/>
    <d v="2011-09-28T17:30:08"/>
    <x v="2111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x v="2112"/>
    <b v="0"/>
    <n v="31"/>
    <b v="0"/>
    <s v="theater/plays"/>
    <n v="293"/>
    <x v="6"/>
    <s v="plays"/>
    <d v="2016-11-14T12:14:02"/>
    <x v="2112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x v="2113"/>
    <b v="0"/>
    <n v="5"/>
    <b v="0"/>
    <s v="technology/web"/>
    <n v="5"/>
    <x v="0"/>
    <s v="web"/>
    <d v="2015-06-15T22:06:20"/>
    <x v="2113"/>
  </r>
  <r>
    <n v="3771"/>
    <s v="COME OUT SWINGIN'!"/>
    <s v="I would like to make a demo recording of six songs from COME OUT SWINGIN'!"/>
    <n v="620"/>
    <n v="1460"/>
    <x v="0"/>
    <s v="US"/>
    <s v="USD"/>
    <n v="1463529600"/>
    <x v="2114"/>
    <b v="0"/>
    <n v="38"/>
    <b v="1"/>
    <s v="theater/musical"/>
    <n v="235"/>
    <x v="6"/>
    <s v="musical"/>
    <d v="2016-05-18T00:00:00"/>
    <x v="211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x v="2115"/>
    <b v="1"/>
    <n v="36"/>
    <b v="1"/>
    <s v="film &amp; video/documentary"/>
    <n v="2"/>
    <x v="5"/>
    <s v="documentary"/>
    <d v="2010-04-23T03:51:00"/>
    <x v="2115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x v="2116"/>
    <b v="0"/>
    <n v="16"/>
    <b v="0"/>
    <s v="games/mobile games"/>
    <n v="24"/>
    <x v="3"/>
    <s v="mobile games"/>
    <d v="2017-03-08T07:30:00"/>
    <x v="2116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x v="2117"/>
    <b v="0"/>
    <n v="21"/>
    <b v="1"/>
    <s v="music/indie rock"/>
    <n v="26"/>
    <x v="7"/>
    <s v="indie rock"/>
    <d v="2016-02-01T18:00:00"/>
    <x v="2117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x v="2118"/>
    <b v="0"/>
    <n v="13"/>
    <b v="0"/>
    <s v="games/mobile games"/>
    <n v="10"/>
    <x v="3"/>
    <s v="mobile games"/>
    <d v="2017-01-01T02:46:11"/>
    <x v="2118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x v="2119"/>
    <b v="1"/>
    <n v="45"/>
    <b v="1"/>
    <s v="theater/plays"/>
    <n v="72"/>
    <x v="6"/>
    <s v="plays"/>
    <d v="2014-06-20T09:54:09"/>
    <x v="2119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x v="2120"/>
    <b v="0"/>
    <n v="33"/>
    <b v="1"/>
    <s v="music/rock"/>
    <n v="7"/>
    <x v="7"/>
    <s v="rock"/>
    <d v="2015-03-22T22:20:52"/>
    <x v="2120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x v="2121"/>
    <b v="0"/>
    <n v="52"/>
    <b v="1"/>
    <s v="technology/space exploration"/>
    <n v="48"/>
    <x v="0"/>
    <s v="space exploration"/>
    <d v="2016-11-09T20:26:48"/>
    <x v="212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x v="2122"/>
    <b v="0"/>
    <n v="20"/>
    <b v="0"/>
    <s v="games/video games"/>
    <n v="10"/>
    <x v="3"/>
    <s v="video games"/>
    <d v="2014-03-24T02:15:27"/>
    <x v="2122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x v="2123"/>
    <b v="0"/>
    <n v="21"/>
    <b v="1"/>
    <s v="film &amp; video/documentary"/>
    <n v="3"/>
    <x v="5"/>
    <s v="documentary"/>
    <d v="2014-10-17T12:00:00"/>
    <x v="2123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x v="2124"/>
    <b v="0"/>
    <n v="16"/>
    <b v="0"/>
    <s v="photography/people"/>
    <n v="28"/>
    <x v="2"/>
    <s v="people"/>
    <d v="2016-09-02T07:00:00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x v="2125"/>
    <b v="1"/>
    <n v="24"/>
    <b v="0"/>
    <s v="photography/photobooks"/>
    <n v="22"/>
    <x v="2"/>
    <s v="photobooks"/>
    <d v="2016-09-15T14:49:05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x v="2126"/>
    <b v="0"/>
    <n v="22"/>
    <b v="0"/>
    <s v="technology/web"/>
    <n v="4"/>
    <x v="0"/>
    <s v="web"/>
    <d v="2014-10-19T16:26:12"/>
    <x v="2126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x v="2127"/>
    <b v="0"/>
    <n v="26"/>
    <b v="1"/>
    <s v="music/classical music"/>
    <n v="43"/>
    <x v="7"/>
    <s v="classical music"/>
    <d v="2014-11-18T00:24:52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x v="2128"/>
    <b v="0"/>
    <n v="23"/>
    <b v="0"/>
    <s v="music/faith"/>
    <n v="19"/>
    <x v="7"/>
    <s v="faith"/>
    <d v="2017-04-10T01:00:00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x v="2129"/>
    <b v="0"/>
    <n v="15"/>
    <b v="0"/>
    <s v="publishing/children's books"/>
    <n v="56"/>
    <x v="1"/>
    <s v="children's books"/>
    <d v="2014-08-25T23:28:26"/>
    <x v="2129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x v="2130"/>
    <b v="0"/>
    <n v="24"/>
    <b v="0"/>
    <s v="technology/wearables"/>
    <n v="7"/>
    <x v="0"/>
    <s v="wearables"/>
    <d v="2016-01-17T18:01:01"/>
    <x v="2130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x v="2131"/>
    <b v="0"/>
    <n v="20"/>
    <b v="1"/>
    <s v="theater/plays"/>
    <n v="280"/>
    <x v="6"/>
    <s v="plays"/>
    <d v="2014-12-01T19:09:00"/>
    <x v="2131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x v="2132"/>
    <b v="0"/>
    <n v="41"/>
    <b v="0"/>
    <s v="technology/gadgets"/>
    <n v="25"/>
    <x v="0"/>
    <s v="gadgets"/>
    <d v="2017-01-27T18:29:51"/>
    <x v="2132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x v="2133"/>
    <b v="0"/>
    <n v="41"/>
    <b v="0"/>
    <s v="music/faith"/>
    <n v="19"/>
    <x v="7"/>
    <s v="faith"/>
    <d v="2016-04-21T04:00:00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x v="2134"/>
    <b v="0"/>
    <n v="34"/>
    <b v="1"/>
    <s v="theater/plays"/>
    <n v="140"/>
    <x v="6"/>
    <s v="plays"/>
    <d v="2015-09-15T10:06:00"/>
    <x v="2134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x v="2135"/>
    <b v="0"/>
    <n v="38"/>
    <b v="1"/>
    <s v="music/rock"/>
    <n v="7"/>
    <x v="7"/>
    <s v="rock"/>
    <d v="2012-06-25T16:24:00"/>
    <x v="2135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x v="2136"/>
    <b v="0"/>
    <n v="12"/>
    <b v="1"/>
    <s v="music/rock"/>
    <n v="33"/>
    <x v="7"/>
    <s v="rock"/>
    <d v="2016-01-14T04:11:26"/>
    <x v="2136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x v="2137"/>
    <b v="0"/>
    <n v="12"/>
    <b v="0"/>
    <s v="technology/wearables"/>
    <n v="6"/>
    <x v="0"/>
    <s v="wearables"/>
    <d v="2015-11-05T03:10:40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x v="2138"/>
    <b v="0"/>
    <n v="13"/>
    <b v="0"/>
    <s v="film &amp; video/science fiction"/>
    <n v="1"/>
    <x v="5"/>
    <s v="science fiction"/>
    <d v="2015-06-11T02:00:00"/>
    <x v="2138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x v="2139"/>
    <b v="0"/>
    <n v="17"/>
    <b v="0"/>
    <s v="theater/plays"/>
    <n v="277"/>
    <x v="6"/>
    <s v="plays"/>
    <d v="2015-04-09T23:31:11"/>
    <x v="2139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x v="2140"/>
    <b v="0"/>
    <n v="17"/>
    <b v="1"/>
    <s v="theater/plays"/>
    <n v="154"/>
    <x v="6"/>
    <s v="plays"/>
    <d v="2015-06-11T16:12:17"/>
    <x v="214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x v="2141"/>
    <b v="0"/>
    <n v="30"/>
    <b v="0"/>
    <s v="music/jazz"/>
    <n v="7"/>
    <x v="7"/>
    <s v="jazz"/>
    <d v="2013-03-22T22:15:45"/>
    <x v="2141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x v="2142"/>
    <b v="0"/>
    <n v="34"/>
    <b v="1"/>
    <s v="music/pop"/>
    <n v="18"/>
    <x v="7"/>
    <s v="pop"/>
    <d v="2011-10-16T22:03:00"/>
    <x v="2142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x v="2143"/>
    <b v="0"/>
    <n v="59"/>
    <b v="1"/>
    <s v="theater/spaces"/>
    <n v="69"/>
    <x v="6"/>
    <s v="spaces"/>
    <d v="2014-10-03T11:29:32"/>
    <x v="2143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x v="2144"/>
    <b v="0"/>
    <n v="17"/>
    <b v="1"/>
    <s v="music/rock"/>
    <n v="5"/>
    <x v="7"/>
    <s v="rock"/>
    <d v="2013-11-01T15:03:46"/>
    <x v="2144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x v="2145"/>
    <b v="0"/>
    <n v="49"/>
    <b v="1"/>
    <s v="film &amp; video/shorts"/>
    <n v="1"/>
    <x v="5"/>
    <s v="shorts"/>
    <d v="2014-03-07T19:20:30"/>
    <x v="2145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x v="2146"/>
    <b v="0"/>
    <n v="20"/>
    <b v="0"/>
    <s v="technology/web"/>
    <n v="4"/>
    <x v="0"/>
    <s v="web"/>
    <d v="2016-12-02T23:36:43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x v="2147"/>
    <b v="0"/>
    <n v="27"/>
    <b v="1"/>
    <s v="music/electronic music"/>
    <n v="9"/>
    <x v="7"/>
    <s v="electronic music"/>
    <d v="2016-12-12T17:34:40"/>
    <x v="2147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x v="2148"/>
    <b v="0"/>
    <n v="20"/>
    <b v="1"/>
    <s v="theater/plays"/>
    <n v="124"/>
    <x v="6"/>
    <s v="plays"/>
    <d v="2016-07-09T04:00:00"/>
    <x v="2148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x v="2149"/>
    <b v="0"/>
    <n v="47"/>
    <b v="1"/>
    <s v="music/indie rock"/>
    <n v="39"/>
    <x v="7"/>
    <s v="indie rock"/>
    <d v="2011-02-08T10:18:49"/>
    <x v="2149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x v="2150"/>
    <b v="0"/>
    <n v="20"/>
    <b v="0"/>
    <s v="theater/plays"/>
    <n v="54"/>
    <x v="6"/>
    <s v="plays"/>
    <d v="2015-10-29T15:06:47"/>
    <x v="2150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x v="2151"/>
    <b v="0"/>
    <n v="18"/>
    <b v="1"/>
    <s v="music/classical music"/>
    <n v="45"/>
    <x v="7"/>
    <s v="classical music"/>
    <d v="2015-05-01T13:59:00"/>
    <x v="2151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x v="2152"/>
    <b v="0"/>
    <n v="38"/>
    <b v="1"/>
    <s v="music/indie rock"/>
    <n v="27"/>
    <x v="7"/>
    <s v="indie rock"/>
    <d v="2011-05-05T20:50:48"/>
    <x v="2152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x v="2153"/>
    <b v="0"/>
    <n v="21"/>
    <b v="1"/>
    <s v="theater/plays"/>
    <n v="54"/>
    <x v="6"/>
    <s v="plays"/>
    <d v="2015-01-30T23:02:10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x v="2154"/>
    <b v="0"/>
    <n v="35"/>
    <b v="1"/>
    <s v="film &amp; video/shorts"/>
    <n v="1"/>
    <x v="5"/>
    <s v="shorts"/>
    <d v="2016-09-01T17:32:01"/>
    <x v="2154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x v="2155"/>
    <b v="0"/>
    <n v="29"/>
    <b v="0"/>
    <s v="music/jazz"/>
    <n v="7"/>
    <x v="7"/>
    <s v="jazz"/>
    <d v="2013-12-19T18:56:00"/>
    <x v="2155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x v="2156"/>
    <b v="0"/>
    <n v="26"/>
    <b v="1"/>
    <s v="music/indie rock"/>
    <n v="23"/>
    <x v="7"/>
    <s v="indie rock"/>
    <d v="2012-11-27T12:00:00"/>
    <x v="2156"/>
  </r>
  <r>
    <n v="2118"/>
    <s v="PORCHES. vs. THE U.S.A."/>
    <s v="PORCHES.  and Documentarians tour from New York to San Francisco and back."/>
    <n v="5000"/>
    <n v="1346.11"/>
    <x v="0"/>
    <s v="US"/>
    <s v="USD"/>
    <n v="1311538136"/>
    <x v="2157"/>
    <b v="0"/>
    <n v="17"/>
    <b v="1"/>
    <s v="music/indie rock"/>
    <n v="27"/>
    <x v="7"/>
    <s v="indie rock"/>
    <d v="2011-07-24T20:08:56"/>
    <x v="2157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x v="2158"/>
    <b v="0"/>
    <n v="16"/>
    <b v="0"/>
    <s v="food/food trucks"/>
    <n v="36"/>
    <x v="4"/>
    <s v="food trucks"/>
    <d v="2015-01-19T02:39:50"/>
    <x v="2158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x v="2159"/>
    <b v="0"/>
    <n v="47"/>
    <b v="1"/>
    <s v="music/metal"/>
    <n v="7"/>
    <x v="7"/>
    <s v="metal"/>
    <d v="2014-03-10T14:00:00"/>
    <x v="2159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x v="2160"/>
    <b v="0"/>
    <n v="42"/>
    <b v="1"/>
    <s v="publishing/nonfiction"/>
    <n v="13"/>
    <x v="1"/>
    <s v="nonfiction"/>
    <d v="2013-03-11T00:00:00"/>
    <x v="216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x v="2161"/>
    <b v="0"/>
    <n v="6"/>
    <b v="0"/>
    <s v="theater/plays"/>
    <n v="1214"/>
    <x v="6"/>
    <s v="plays"/>
    <d v="2016-12-21T17:03:14"/>
    <x v="2161"/>
  </r>
  <r>
    <n v="2659"/>
    <s v="test (Canceled)"/>
    <s v="test"/>
    <n v="3000"/>
    <n v="1333"/>
    <x v="1"/>
    <s v="US"/>
    <s v="USD"/>
    <n v="1429321210"/>
    <x v="2162"/>
    <b v="0"/>
    <n v="10"/>
    <b v="0"/>
    <s v="technology/space exploration"/>
    <n v="44"/>
    <x v="0"/>
    <s v="space exploration"/>
    <d v="2015-04-18T01:40:10"/>
    <x v="2162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x v="2163"/>
    <b v="0"/>
    <n v="44"/>
    <b v="0"/>
    <s v="technology/wearables"/>
    <n v="13"/>
    <x v="0"/>
    <s v="wearables"/>
    <d v="2016-04-26T06:55:00"/>
    <x v="2163"/>
  </r>
  <r>
    <n v="528"/>
    <s v="Devastated No Matter What"/>
    <s v="A Festival Backed Production of a Full-Length Play."/>
    <n v="35000"/>
    <n v="1330"/>
    <x v="0"/>
    <s v="US"/>
    <s v="USD"/>
    <n v="1434921600"/>
    <x v="2164"/>
    <b v="0"/>
    <n v="30"/>
    <b v="1"/>
    <s v="theater/plays"/>
    <n v="4"/>
    <x v="6"/>
    <s v="plays"/>
    <d v="2015-06-21T21:20:00"/>
    <x v="2164"/>
  </r>
  <r>
    <n v="1741"/>
    <s v="Caught off Guard"/>
    <s v="A photo journal documenting my experiences and travels across New Zealand"/>
    <n v="7000"/>
    <n v="1330"/>
    <x v="0"/>
    <s v="GB"/>
    <s v="GBP"/>
    <n v="1433948671"/>
    <x v="2165"/>
    <b v="0"/>
    <n v="52"/>
    <b v="1"/>
    <s v="photography/photobooks"/>
    <n v="19"/>
    <x v="2"/>
    <s v="photobooks"/>
    <d v="2015-06-10T15:04:31"/>
    <x v="2165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x v="2166"/>
    <b v="0"/>
    <n v="31"/>
    <b v="1"/>
    <s v="theater/plays"/>
    <n v="53"/>
    <x v="6"/>
    <s v="plays"/>
    <d v="2015-01-04T13:16:06"/>
    <x v="2166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x v="2167"/>
    <b v="0"/>
    <n v="28"/>
    <b v="1"/>
    <s v="theater/musical"/>
    <n v="199"/>
    <x v="6"/>
    <s v="musical"/>
    <d v="2015-08-02T19:31:29"/>
    <x v="2167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x v="2168"/>
    <b v="0"/>
    <n v="11"/>
    <b v="1"/>
    <s v="theater/musical"/>
    <n v="189"/>
    <x v="6"/>
    <s v="musical"/>
    <d v="2016-04-02T23:51:13"/>
    <x v="2168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x v="2169"/>
    <b v="0"/>
    <n v="20"/>
    <b v="0"/>
    <s v="theater/spaces"/>
    <n v="60"/>
    <x v="6"/>
    <s v="spaces"/>
    <d v="2016-05-04T23:00:50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x v="2170"/>
    <b v="0"/>
    <n v="34"/>
    <b v="1"/>
    <s v="music/pop"/>
    <n v="16"/>
    <x v="7"/>
    <s v="pop"/>
    <d v="2012-04-18T21:22:40"/>
    <x v="2170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x v="2171"/>
    <b v="0"/>
    <n v="28"/>
    <b v="1"/>
    <s v="theater/plays"/>
    <n v="53"/>
    <x v="6"/>
    <s v="plays"/>
    <d v="2015-02-12T07:00:00"/>
    <x v="2171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x v="2172"/>
    <b v="0"/>
    <n v="23"/>
    <b v="0"/>
    <s v="theater/plays"/>
    <n v="263"/>
    <x v="6"/>
    <s v="plays"/>
    <d v="2015-10-04T15:45:46"/>
    <x v="2172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x v="2173"/>
    <b v="1"/>
    <n v="26"/>
    <b v="1"/>
    <s v="theater/plays"/>
    <n v="84"/>
    <x v="6"/>
    <s v="plays"/>
    <d v="2016-05-04T03:59:00"/>
    <x v="2173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x v="2174"/>
    <b v="0"/>
    <n v="201"/>
    <b v="0"/>
    <s v="technology/wearables"/>
    <n v="5"/>
    <x v="0"/>
    <s v="wearables"/>
    <d v="2016-12-22T09:01:03"/>
    <x v="2174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x v="2175"/>
    <b v="0"/>
    <n v="6"/>
    <b v="0"/>
    <s v="theater/plays"/>
    <n v="373"/>
    <x v="6"/>
    <s v="plays"/>
    <d v="2016-07-22T18:55:32"/>
    <x v="2175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x v="2176"/>
    <b v="0"/>
    <n v="11"/>
    <b v="0"/>
    <s v="music/faith"/>
    <n v="17"/>
    <x v="7"/>
    <s v="faith"/>
    <d v="2015-02-16T03:21:13"/>
    <x v="2176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x v="2177"/>
    <b v="0"/>
    <n v="26"/>
    <b v="1"/>
    <s v="music/rock"/>
    <n v="22"/>
    <x v="7"/>
    <s v="rock"/>
    <d v="2014-07-28T01:00:00"/>
    <x v="2177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x v="2178"/>
    <b v="0"/>
    <n v="17"/>
    <b v="0"/>
    <s v="film &amp; video/drama"/>
    <n v="1"/>
    <x v="5"/>
    <s v="drama"/>
    <d v="2015-10-06T15:10:22"/>
    <x v="2178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x v="2179"/>
    <b v="1"/>
    <n v="25"/>
    <b v="1"/>
    <s v="theater/plays"/>
    <n v="65"/>
    <x v="6"/>
    <s v="plays"/>
    <d v="2012-12-07T02:00:00"/>
    <x v="2179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x v="2180"/>
    <b v="0"/>
    <n v="26"/>
    <b v="0"/>
    <s v="film &amp; video/drama"/>
    <n v="1"/>
    <x v="5"/>
    <s v="drama"/>
    <d v="2014-08-29T18:40:11"/>
    <x v="2180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x v="2181"/>
    <b v="0"/>
    <n v="20"/>
    <b v="0"/>
    <s v="theater/spaces"/>
    <n v="65"/>
    <x v="6"/>
    <s v="spaces"/>
    <d v="2016-08-19T02:27:20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x v="2182"/>
    <b v="0"/>
    <n v="30"/>
    <b v="1"/>
    <s v="theater/plays"/>
    <n v="162"/>
    <x v="6"/>
    <s v="plays"/>
    <d v="2016-08-13T06:59:00"/>
    <x v="218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x v="2183"/>
    <b v="0"/>
    <n v="28"/>
    <b v="0"/>
    <s v="film &amp; video/science fiction"/>
    <n v="1"/>
    <x v="5"/>
    <s v="science fiction"/>
    <d v="2015-05-31T03:40:23"/>
    <x v="2183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x v="2184"/>
    <b v="0"/>
    <n v="25"/>
    <b v="1"/>
    <s v="theater/spaces"/>
    <n v="65"/>
    <x v="6"/>
    <s v="spaces"/>
    <d v="2017-03-03T11:01:32"/>
    <x v="2184"/>
  </r>
  <r>
    <n v="876"/>
    <s v="Sound Of Dobells"/>
    <s v="What was the greatest record shop ever?  DOBELLS!"/>
    <n v="20000"/>
    <n v="1286"/>
    <x v="2"/>
    <s v="GB"/>
    <s v="GBP"/>
    <n v="1359978927"/>
    <x v="2185"/>
    <b v="0"/>
    <n v="45"/>
    <b v="0"/>
    <s v="music/jazz"/>
    <n v="6"/>
    <x v="7"/>
    <s v="jazz"/>
    <d v="2013-02-04T11:55:27"/>
    <x v="2185"/>
  </r>
  <r>
    <n v="2477"/>
    <s v="Debut Album"/>
    <s v="Releasing my first album in August, and I need your help in order to get it done!"/>
    <n v="3500"/>
    <n v="1285"/>
    <x v="0"/>
    <s v="US"/>
    <s v="USD"/>
    <n v="1344789345"/>
    <x v="2186"/>
    <b v="0"/>
    <n v="41"/>
    <b v="1"/>
    <s v="music/indie rock"/>
    <n v="37"/>
    <x v="7"/>
    <s v="indie rock"/>
    <d v="2012-08-12T16:35:45"/>
    <x v="2186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x v="2187"/>
    <b v="0"/>
    <n v="7"/>
    <b v="1"/>
    <s v="film &amp; video/documentary"/>
    <n v="3"/>
    <x v="5"/>
    <s v="documentary"/>
    <d v="2015-06-18T23:33:17"/>
    <x v="2187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x v="2188"/>
    <b v="0"/>
    <n v="34"/>
    <b v="1"/>
    <s v="theater/musical"/>
    <n v="53"/>
    <x v="6"/>
    <s v="musical"/>
    <d v="2014-10-13T04:59:00"/>
    <x v="2188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x v="6"/>
    <s v="plays"/>
    <d v="2016-06-30T15:42:14"/>
    <x v="2189"/>
  </r>
  <r>
    <n v="3635"/>
    <s v="Mary's Son"/>
    <s v="Mary's Son is a pop opera about Jesus and the hope he brings to all people."/>
    <n v="1000"/>
    <n v="1276"/>
    <x v="2"/>
    <s v="US"/>
    <s v="USD"/>
    <n v="1461186676"/>
    <x v="2190"/>
    <b v="0"/>
    <n v="10"/>
    <b v="0"/>
    <s v="theater/musical"/>
    <n v="128"/>
    <x v="6"/>
    <s v="musical"/>
    <d v="2016-04-20T21:11:16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x v="6"/>
    <s v="plays"/>
    <d v="2016-04-13T19:15:24"/>
    <x v="219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x v="2192"/>
    <b v="0"/>
    <n v="28"/>
    <b v="1"/>
    <s v="music/rock"/>
    <n v="6"/>
    <x v="7"/>
    <s v="rock"/>
    <d v="2011-05-31T18:04:00"/>
    <x v="2192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x v="2193"/>
    <b v="1"/>
    <n v="94"/>
    <b v="1"/>
    <s v="food/small batch"/>
    <n v="32"/>
    <x v="4"/>
    <s v="small batch"/>
    <d v="2014-05-29T17:50:00"/>
    <x v="2193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x v="2194"/>
    <b v="0"/>
    <n v="25"/>
    <b v="1"/>
    <s v="theater/spaces"/>
    <n v="64"/>
    <x v="6"/>
    <s v="spaces"/>
    <d v="2015-09-11T01:04:19"/>
    <x v="2194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x v="2195"/>
    <b v="0"/>
    <n v="26"/>
    <b v="1"/>
    <s v="music/indie rock"/>
    <n v="25"/>
    <x v="7"/>
    <s v="indie rock"/>
    <d v="2013-07-07T13:24:42"/>
    <x v="2195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x v="2196"/>
    <b v="0"/>
    <n v="48"/>
    <b v="1"/>
    <s v="music/indie rock"/>
    <n v="36"/>
    <x v="7"/>
    <s v="indie rock"/>
    <d v="2012-09-23T17:15:48"/>
    <x v="2196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x v="2197"/>
    <b v="0"/>
    <n v="32"/>
    <b v="1"/>
    <s v="theater/plays"/>
    <n v="126"/>
    <x v="6"/>
    <s v="plays"/>
    <d v="2015-08-31T17:31:15"/>
    <x v="2197"/>
  </r>
  <r>
    <n v="3692"/>
    <s v="An Evening With Durang"/>
    <s v="Help us independently produce two great comedies by Christopher Durang."/>
    <n v="800"/>
    <n v="1260"/>
    <x v="0"/>
    <s v="US"/>
    <s v="USD"/>
    <n v="1411084800"/>
    <x v="2198"/>
    <b v="0"/>
    <n v="17"/>
    <b v="1"/>
    <s v="theater/plays"/>
    <n v="158"/>
    <x v="6"/>
    <s v="plays"/>
    <d v="2014-09-19T00:00:00"/>
    <x v="2198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x v="2199"/>
    <b v="0"/>
    <n v="49"/>
    <b v="1"/>
    <s v="theater/plays"/>
    <n v="84"/>
    <x v="6"/>
    <s v="plays"/>
    <d v="2016-09-25T08:46:48"/>
    <x v="2199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x v="2200"/>
    <b v="0"/>
    <n v="9"/>
    <b v="1"/>
    <s v="theater/plays"/>
    <n v="251"/>
    <x v="6"/>
    <s v="plays"/>
    <d v="2016-02-20T02:45:35"/>
    <x v="2200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x v="2201"/>
    <b v="0"/>
    <n v="19"/>
    <b v="1"/>
    <s v="music/indie rock"/>
    <n v="36"/>
    <x v="7"/>
    <s v="indie rock"/>
    <d v="2012-05-01T17:00:03"/>
    <x v="2201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x v="2202"/>
    <b v="0"/>
    <n v="11"/>
    <b v="0"/>
    <s v="film &amp; video/animation"/>
    <n v="3"/>
    <x v="5"/>
    <s v="animation"/>
    <d v="2011-09-24T17:02:33"/>
    <x v="2202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x v="2203"/>
    <b v="1"/>
    <n v="21"/>
    <b v="1"/>
    <s v="theater/plays"/>
    <n v="78"/>
    <x v="6"/>
    <s v="plays"/>
    <d v="2015-10-30T14:00:12"/>
    <x v="2203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x v="2204"/>
    <b v="0"/>
    <n v="20"/>
    <b v="1"/>
    <s v="theater/plays"/>
    <n v="125"/>
    <x v="6"/>
    <s v="plays"/>
    <d v="2014-06-28T14:09:34"/>
    <x v="2204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x v="2205"/>
    <b v="0"/>
    <n v="24"/>
    <b v="1"/>
    <s v="theater/plays"/>
    <n v="166"/>
    <x v="6"/>
    <s v="plays"/>
    <d v="2016-01-21T21:18:29"/>
    <x v="2205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x v="2206"/>
    <b v="0"/>
    <n v="25"/>
    <b v="0"/>
    <s v="technology/web"/>
    <n v="4"/>
    <x v="0"/>
    <s v="web"/>
    <d v="2016-06-17T23:00:00"/>
    <x v="2206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x v="2207"/>
    <b v="0"/>
    <n v="46"/>
    <b v="1"/>
    <s v="theater/plays"/>
    <n v="100"/>
    <x v="6"/>
    <s v="plays"/>
    <d v="2015-02-21T22:05:25"/>
    <x v="2207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x v="2208"/>
    <b v="0"/>
    <n v="14"/>
    <b v="0"/>
    <s v="theater/musical"/>
    <n v="248"/>
    <x v="6"/>
    <s v="musical"/>
    <d v="2016-12-08T16:15:52"/>
    <x v="2208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x v="2209"/>
    <b v="0"/>
    <n v="22"/>
    <b v="1"/>
    <s v="film &amp; video/television"/>
    <n v="0"/>
    <x v="5"/>
    <s v="television"/>
    <d v="2015-07-20T19:35:34"/>
    <x v="2209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x v="2210"/>
    <b v="0"/>
    <n v="29"/>
    <b v="1"/>
    <s v="music/indie rock"/>
    <n v="22"/>
    <x v="7"/>
    <s v="indie rock"/>
    <d v="2014-11-12T22:45:38"/>
    <x v="2210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x v="2211"/>
    <b v="0"/>
    <n v="18"/>
    <b v="1"/>
    <s v="theater/plays"/>
    <n v="123"/>
    <x v="6"/>
    <s v="plays"/>
    <d v="2015-01-24T04:59:00"/>
    <x v="2211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x v="2212"/>
    <b v="0"/>
    <n v="7"/>
    <b v="0"/>
    <s v="theater/plays"/>
    <n v="350"/>
    <x v="6"/>
    <s v="plays"/>
    <d v="2016-07-17T04:19:09"/>
    <x v="2212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x v="2213"/>
    <b v="0"/>
    <n v="4"/>
    <b v="0"/>
    <s v="food/food trucks"/>
    <n v="35"/>
    <x v="4"/>
    <s v="food trucks"/>
    <d v="2015-10-05T06:39:46"/>
    <x v="2213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x v="2214"/>
    <b v="1"/>
    <n v="21"/>
    <b v="1"/>
    <s v="theater/plays"/>
    <n v="61"/>
    <x v="6"/>
    <s v="plays"/>
    <d v="2011-05-03T03:59:00"/>
    <x v="2214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x v="2215"/>
    <b v="0"/>
    <n v="20"/>
    <b v="1"/>
    <s v="theater/plays"/>
    <n v="58"/>
    <x v="6"/>
    <s v="plays"/>
    <d v="2015-03-01T06:59:00"/>
    <x v="2215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x v="2216"/>
    <b v="0"/>
    <n v="28"/>
    <b v="1"/>
    <s v="theater/plays"/>
    <n v="122"/>
    <x v="6"/>
    <s v="plays"/>
    <d v="2014-11-17T07:59:00"/>
    <x v="2216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x v="2217"/>
    <b v="0"/>
    <n v="17"/>
    <b v="0"/>
    <s v="games/mobile games"/>
    <n v="20"/>
    <x v="3"/>
    <s v="mobile games"/>
    <d v="2015-12-15T07:59:00"/>
    <x v="2217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x v="2218"/>
    <b v="0"/>
    <n v="6"/>
    <b v="0"/>
    <s v="food/food trucks"/>
    <n v="41"/>
    <x v="4"/>
    <s v="food trucks"/>
    <d v="2015-12-30T16:12:33"/>
    <x v="2218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x v="2219"/>
    <b v="0"/>
    <n v="27"/>
    <b v="1"/>
    <s v="theater/plays"/>
    <n v="111"/>
    <x v="6"/>
    <s v="plays"/>
    <d v="2015-02-03T04:27:00"/>
    <x v="2219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x v="2220"/>
    <b v="0"/>
    <n v="23"/>
    <b v="1"/>
    <s v="music/rock"/>
    <n v="15"/>
    <x v="7"/>
    <s v="rock"/>
    <d v="2014-01-01T05:26:00"/>
    <x v="2220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x v="2221"/>
    <b v="0"/>
    <n v="25"/>
    <b v="1"/>
    <s v="film &amp; video/documentary"/>
    <n v="2"/>
    <x v="5"/>
    <s v="documentary"/>
    <d v="2014-02-08T09:30:31"/>
    <x v="2221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x v="2222"/>
    <b v="0"/>
    <n v="11"/>
    <b v="0"/>
    <s v="music/jazz"/>
    <n v="6"/>
    <x v="7"/>
    <s v="jazz"/>
    <d v="2009-12-01T04:59:00"/>
    <x v="2222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x v="2223"/>
    <b v="0"/>
    <n v="24"/>
    <b v="1"/>
    <s v="music/metal"/>
    <n v="6"/>
    <x v="7"/>
    <s v="metal"/>
    <d v="2015-11-25T14:57:11"/>
    <x v="2223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x v="2224"/>
    <b v="0"/>
    <n v="23"/>
    <b v="1"/>
    <s v="theater/plays"/>
    <n v="12"/>
    <x v="6"/>
    <s v="plays"/>
    <d v="2016-03-14T00:12:53"/>
    <x v="2224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x v="2225"/>
    <b v="0"/>
    <n v="28"/>
    <b v="1"/>
    <s v="music/pop"/>
    <n v="15"/>
    <x v="7"/>
    <s v="pop"/>
    <d v="2011-06-14T00:35:27"/>
    <x v="2225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x v="2226"/>
    <b v="0"/>
    <n v="42"/>
    <b v="1"/>
    <s v="music/indie rock"/>
    <n v="22"/>
    <x v="7"/>
    <s v="indie rock"/>
    <d v="2015-03-25T21:36:06"/>
    <x v="2226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x v="2227"/>
    <b v="0"/>
    <n v="18"/>
    <b v="1"/>
    <s v="theater/plays"/>
    <n v="48"/>
    <x v="6"/>
    <s v="plays"/>
    <d v="2015-02-17T04:59:00"/>
    <x v="2227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x v="2228"/>
    <b v="0"/>
    <n v="23"/>
    <b v="1"/>
    <s v="theater/plays"/>
    <n v="80"/>
    <x v="6"/>
    <s v="plays"/>
    <d v="2016-04-13T13:18:00"/>
    <x v="2228"/>
  </r>
  <r>
    <n v="3666"/>
    <s v="Israel LÃ³pez @ Ojai Playwrights Conference"/>
    <s v="Artistic Internship @ Ojai Playwrights Conference"/>
    <n v="900"/>
    <n v="1200"/>
    <x v="0"/>
    <s v="US"/>
    <s v="USD"/>
    <n v="1406185200"/>
    <x v="2229"/>
    <b v="0"/>
    <n v="38"/>
    <b v="1"/>
    <s v="theater/plays"/>
    <n v="133"/>
    <x v="6"/>
    <s v="plays"/>
    <d v="2014-07-24T07:00:00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x v="2230"/>
    <b v="0"/>
    <n v="38"/>
    <b v="1"/>
    <s v="theater/plays"/>
    <n v="48"/>
    <x v="6"/>
    <s v="plays"/>
    <d v="2014-07-18T04:45:52"/>
    <x v="2230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x v="2231"/>
    <b v="0"/>
    <n v="46"/>
    <b v="1"/>
    <s v="theater/plays"/>
    <n v="160"/>
    <x v="6"/>
    <s v="plays"/>
    <d v="2015-02-27T17:11:15"/>
    <x v="2231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x v="2232"/>
    <b v="0"/>
    <n v="43"/>
    <b v="1"/>
    <s v="music/indie rock"/>
    <n v="34"/>
    <x v="7"/>
    <s v="indie rock"/>
    <d v="2012-05-10T17:00:00"/>
    <x v="2232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x v="2233"/>
    <b v="0"/>
    <n v="5"/>
    <b v="0"/>
    <s v="theater/spaces"/>
    <n v="59"/>
    <x v="6"/>
    <s v="spaces"/>
    <d v="2015-02-03T02:00:00"/>
    <x v="2233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x v="2234"/>
    <b v="0"/>
    <n v="15"/>
    <b v="1"/>
    <s v="theater/plays"/>
    <n v="119"/>
    <x v="6"/>
    <s v="plays"/>
    <d v="2014-08-26T17:09:42"/>
    <x v="2234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x v="2235"/>
    <b v="0"/>
    <n v="21"/>
    <b v="0"/>
    <s v="theater/spaces"/>
    <n v="59"/>
    <x v="6"/>
    <s v="spaces"/>
    <d v="2015-10-15T22:00:00"/>
    <x v="2235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x v="2236"/>
    <b v="0"/>
    <n v="25"/>
    <b v="1"/>
    <s v="music/rock"/>
    <n v="15"/>
    <x v="7"/>
    <s v="rock"/>
    <d v="2013-01-09T08:48:55"/>
    <x v="2236"/>
  </r>
  <r>
    <n v="1680"/>
    <s v="Kick Out a Record"/>
    <s v="Working Musician dilemma #164: how the taxman put Kick the Record 2.0 on hold"/>
    <n v="7500"/>
    <n v="1175"/>
    <x v="0"/>
    <s v="US"/>
    <s v="USD"/>
    <n v="1405188667"/>
    <x v="2237"/>
    <b v="0"/>
    <n v="25"/>
    <b v="1"/>
    <s v="music/pop"/>
    <n v="16"/>
    <x v="7"/>
    <s v="pop"/>
    <d v="2014-07-12T18:11:07"/>
    <x v="2237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x v="2238"/>
    <b v="0"/>
    <n v="12"/>
    <b v="1"/>
    <s v="theater/plays"/>
    <n v="118"/>
    <x v="6"/>
    <s v="plays"/>
    <d v="2014-12-31T17:50:08"/>
    <x v="223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x v="3"/>
    <s v="video games"/>
    <d v="2015-06-26T04:32:55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x v="4"/>
    <s v="food trucks"/>
    <d v="2015-09-23T20:10:01"/>
    <x v="224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x v="2241"/>
    <b v="0"/>
    <n v="26"/>
    <b v="1"/>
    <s v="theater/plays"/>
    <n v="78"/>
    <x v="6"/>
    <s v="plays"/>
    <d v="2014-07-27T23:00:00"/>
    <x v="2241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x v="2242"/>
    <b v="0"/>
    <n v="28"/>
    <b v="1"/>
    <s v="games/tabletop games"/>
    <n v="24"/>
    <x v="3"/>
    <s v="tabletop games"/>
    <d v="2017-01-05T19:47:27"/>
    <x v="2242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x v="2243"/>
    <b v="0"/>
    <n v="31"/>
    <b v="0"/>
    <s v="technology/wearables"/>
    <n v="6"/>
    <x v="0"/>
    <s v="wearables"/>
    <d v="2017-02-10T02:19:05"/>
    <x v="2243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x v="2244"/>
    <b v="0"/>
    <n v="14"/>
    <b v="0"/>
    <s v="theater/plays"/>
    <n v="385"/>
    <x v="6"/>
    <s v="plays"/>
    <d v="2014-08-31T19:51:49"/>
    <x v="2244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x v="2245"/>
    <b v="0"/>
    <n v="19"/>
    <b v="0"/>
    <s v="food/food trucks"/>
    <n v="8"/>
    <x v="4"/>
    <s v="food trucks"/>
    <d v="2015-03-28T02:43:06"/>
    <x v="2245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x v="2246"/>
    <b v="0"/>
    <n v="23"/>
    <b v="1"/>
    <s v="theater/plays"/>
    <n v="46"/>
    <x v="6"/>
    <s v="plays"/>
    <d v="2014-09-29T10:53:10"/>
    <x v="2246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x v="2247"/>
    <b v="0"/>
    <n v="10"/>
    <b v="1"/>
    <s v="theater/musical"/>
    <n v="192"/>
    <x v="6"/>
    <s v="musical"/>
    <d v="2016-07-10T23:32:12"/>
    <x v="2247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x v="2248"/>
    <b v="1"/>
    <n v="13"/>
    <b v="0"/>
    <s v="photography/photobooks"/>
    <n v="18"/>
    <x v="2"/>
    <s v="photobooks"/>
    <d v="2014-11-29T14:59:00"/>
    <x v="2248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x v="2249"/>
    <b v="0"/>
    <n v="27"/>
    <b v="1"/>
    <s v="photography/photobooks"/>
    <n v="16"/>
    <x v="2"/>
    <s v="photobooks"/>
    <d v="2016-07-14T22:56:32"/>
    <x v="2249"/>
  </r>
  <r>
    <n v="1894"/>
    <s v="Help me release my first 3 song EP!!"/>
    <s v="Im trying to raise $1000 for a 3 song EP in a studio!"/>
    <n v="5500"/>
    <n v="1145"/>
    <x v="0"/>
    <s v="US"/>
    <s v="USD"/>
    <n v="1329082983"/>
    <x v="2250"/>
    <b v="0"/>
    <n v="20"/>
    <b v="1"/>
    <s v="music/indie rock"/>
    <n v="21"/>
    <x v="7"/>
    <s v="indie rock"/>
    <d v="2012-02-12T21:43:03"/>
    <x v="2250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x v="2251"/>
    <b v="0"/>
    <n v="7"/>
    <b v="0"/>
    <s v="theater/spaces"/>
    <n v="38"/>
    <x v="6"/>
    <s v="spaces"/>
    <d v="2017-04-05T19:41:54"/>
    <x v="2251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x v="2252"/>
    <b v="0"/>
    <n v="61"/>
    <b v="1"/>
    <s v="theater/plays"/>
    <n v="46"/>
    <x v="6"/>
    <s v="plays"/>
    <d v="2015-04-23T12:50:46"/>
    <x v="2252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x v="2253"/>
    <b v="0"/>
    <n v="4"/>
    <b v="0"/>
    <s v="theater/musical"/>
    <n v="64"/>
    <x v="6"/>
    <s v="musical"/>
    <d v="2015-02-04T11:50:18"/>
    <x v="2253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x v="2254"/>
    <b v="0"/>
    <n v="14"/>
    <b v="0"/>
    <s v="theater/plays"/>
    <n v="46"/>
    <x v="6"/>
    <s v="plays"/>
    <d v="2014-08-29T20:43:05"/>
    <x v="2254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x v="2255"/>
    <b v="0"/>
    <n v="27"/>
    <b v="1"/>
    <s v="theater/plays"/>
    <n v="114"/>
    <x v="6"/>
    <s v="plays"/>
    <d v="2014-09-18T03:59:00"/>
    <x v="2255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x v="2256"/>
    <b v="0"/>
    <n v="27"/>
    <b v="1"/>
    <s v="music/electronic music"/>
    <n v="23"/>
    <x v="7"/>
    <s v="electronic music"/>
    <d v="2012-06-01T19:43:09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x v="0"/>
    <s v="wearables"/>
    <d v="2016-10-08T14:43:32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x v="2258"/>
    <b v="0"/>
    <n v="11"/>
    <b v="0"/>
    <s v="technology/wearables"/>
    <n v="11"/>
    <x v="0"/>
    <s v="wearables"/>
    <d v="2015-01-15T19:00:28"/>
    <x v="2258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x v="2259"/>
    <b v="0"/>
    <n v="17"/>
    <b v="1"/>
    <s v="music/rock"/>
    <n v="14"/>
    <x v="7"/>
    <s v="rock"/>
    <d v="2013-02-23T08:09:00"/>
    <x v="225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x v="2260"/>
    <b v="0"/>
    <n v="34"/>
    <b v="1"/>
    <s v="music/electronic music"/>
    <n v="23"/>
    <x v="7"/>
    <s v="electronic music"/>
    <d v="2012-04-16T06:10:24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x v="6"/>
    <s v="plays"/>
    <d v="2016-11-19T22:00:00"/>
    <x v="2261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x v="2262"/>
    <b v="0"/>
    <n v="20"/>
    <b v="0"/>
    <s v="food/food trucks"/>
    <n v="30"/>
    <x v="4"/>
    <s v="food trucks"/>
    <d v="2016-09-03T14:02:55"/>
    <x v="2262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x v="2263"/>
    <b v="0"/>
    <n v="13"/>
    <b v="0"/>
    <s v="theater/plays"/>
    <n v="563"/>
    <x v="6"/>
    <s v="plays"/>
    <d v="2014-10-13T21:05:16"/>
    <x v="2263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x v="2264"/>
    <b v="0"/>
    <n v="19"/>
    <b v="1"/>
    <s v="theater/plays"/>
    <n v="113"/>
    <x v="6"/>
    <s v="plays"/>
    <d v="2015-04-01T03:59:00"/>
    <x v="2264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x v="2265"/>
    <b v="0"/>
    <n v="29"/>
    <b v="1"/>
    <s v="music/indie rock"/>
    <n v="22"/>
    <x v="7"/>
    <s v="indie rock"/>
    <d v="2012-06-15T03:59:00"/>
    <x v="2265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x v="2266"/>
    <b v="0"/>
    <n v="19"/>
    <b v="1"/>
    <s v="theater/plays"/>
    <n v="93"/>
    <x v="6"/>
    <s v="plays"/>
    <d v="2016-08-07T03:00:00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x v="2267"/>
    <b v="0"/>
    <n v="18"/>
    <b v="1"/>
    <s v="theater/plays"/>
    <n v="140"/>
    <x v="6"/>
    <s v="plays"/>
    <d v="2016-01-15T15:38:10"/>
    <x v="2267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x v="2268"/>
    <b v="0"/>
    <n v="18"/>
    <b v="1"/>
    <s v="theater/plays"/>
    <n v="74"/>
    <x v="6"/>
    <s v="plays"/>
    <d v="2016-06-08T00:57:04"/>
    <x v="2268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x v="2269"/>
    <b v="0"/>
    <n v="18"/>
    <b v="1"/>
    <s v="theater/plays"/>
    <n v="86"/>
    <x v="6"/>
    <s v="plays"/>
    <d v="2014-08-08T22:28:00"/>
    <x v="2269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x v="2270"/>
    <b v="0"/>
    <n v="31"/>
    <b v="1"/>
    <s v="music/indie rock"/>
    <n v="22"/>
    <x v="7"/>
    <s v="indie rock"/>
    <d v="2011-06-15T03:59:00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x v="6"/>
    <s v="plays"/>
    <d v="2014-09-17T17:46:34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x v="2272"/>
    <b v="0"/>
    <n v="17"/>
    <b v="0"/>
    <s v="technology/wearables"/>
    <n v="4"/>
    <x v="0"/>
    <s v="wearables"/>
    <d v="2016-05-21T09:02:18"/>
    <x v="2272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x v="2273"/>
    <b v="0"/>
    <n v="15"/>
    <b v="1"/>
    <s v="film &amp; video/shorts"/>
    <n v="1"/>
    <x v="5"/>
    <s v="shorts"/>
    <d v="2012-07-03T21:00:00"/>
    <x v="2273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x v="2274"/>
    <b v="0"/>
    <n v="18"/>
    <b v="1"/>
    <s v="theater/plays"/>
    <n v="74"/>
    <x v="6"/>
    <s v="plays"/>
    <d v="2015-05-13T01:37:17"/>
    <x v="2274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x v="2275"/>
    <b v="0"/>
    <n v="12"/>
    <b v="0"/>
    <s v="theater/plays"/>
    <n v="220"/>
    <x v="6"/>
    <s v="plays"/>
    <d v="2016-07-17T00:43:00"/>
    <x v="2275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x v="2276"/>
    <b v="0"/>
    <n v="3"/>
    <b v="0"/>
    <s v="technology/web"/>
    <n v="28"/>
    <x v="0"/>
    <s v="web"/>
    <d v="2015-08-03T15:35:24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x v="6"/>
    <s v="plays"/>
    <d v="2014-09-03T04:59:00"/>
    <x v="2277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x v="2278"/>
    <b v="0"/>
    <n v="11"/>
    <b v="1"/>
    <s v="music/classical music"/>
    <n v="35"/>
    <x v="7"/>
    <s v="classical music"/>
    <d v="2011-08-01T15:34:15"/>
    <x v="2278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x v="2279"/>
    <b v="0"/>
    <n v="2"/>
    <b v="0"/>
    <s v="technology/makerspaces"/>
    <n v="37"/>
    <x v="0"/>
    <s v="makerspaces"/>
    <d v="2015-09-24T19:09:25"/>
    <x v="2279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x v="2280"/>
    <b v="0"/>
    <n v="15"/>
    <b v="1"/>
    <s v="theater/musical"/>
    <n v="169"/>
    <x v="6"/>
    <s v="musical"/>
    <d v="2016-04-15T14:21:19"/>
    <x v="228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x v="2281"/>
    <b v="1"/>
    <n v="23"/>
    <b v="0"/>
    <s v="theater/plays"/>
    <n v="219"/>
    <x v="6"/>
    <s v="plays"/>
    <d v="2014-05-11T11:50:52"/>
    <x v="2281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x v="2282"/>
    <b v="0"/>
    <n v="58"/>
    <b v="0"/>
    <s v="theater/spaces"/>
    <n v="50"/>
    <x v="6"/>
    <s v="spaces"/>
    <d v="2014-10-05T19:16:13"/>
    <x v="228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x v="2283"/>
    <b v="0"/>
    <n v="25"/>
    <b v="1"/>
    <s v="publishing/nonfiction"/>
    <n v="11"/>
    <x v="1"/>
    <s v="nonfiction"/>
    <d v="2013-09-07T22:25:31"/>
    <x v="2283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x v="2284"/>
    <b v="0"/>
    <n v="20"/>
    <b v="1"/>
    <s v="theater/plays"/>
    <n v="73"/>
    <x v="6"/>
    <s v="plays"/>
    <d v="2015-03-07T04:55:00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x v="6"/>
    <s v="plays"/>
    <d v="2015-06-10T19:27:24"/>
    <x v="2285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x v="2286"/>
    <b v="0"/>
    <n v="35"/>
    <b v="1"/>
    <s v="theater/plays"/>
    <n v="144"/>
    <x v="6"/>
    <s v="plays"/>
    <d v="2014-06-25T16:59:06"/>
    <x v="2286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x v="2287"/>
    <b v="1"/>
    <n v="34"/>
    <b v="1"/>
    <s v="music/rock"/>
    <n v="10"/>
    <x v="7"/>
    <s v="rock"/>
    <d v="2013-10-29T15:54:43"/>
    <x v="2287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x v="2288"/>
    <b v="0"/>
    <n v="25"/>
    <b v="1"/>
    <s v="theater/plays"/>
    <n v="94"/>
    <x v="6"/>
    <s v="plays"/>
    <d v="2015-02-05T12:20:00"/>
    <x v="2288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x v="2289"/>
    <b v="1"/>
    <n v="22"/>
    <b v="0"/>
    <s v="photography/photobooks"/>
    <n v="17"/>
    <x v="2"/>
    <s v="photobooks"/>
    <d v="2015-01-13T19:39:19"/>
    <x v="2289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x v="2290"/>
    <b v="0"/>
    <n v="32"/>
    <b v="1"/>
    <s v="music/pop"/>
    <n v="14"/>
    <x v="7"/>
    <s v="pop"/>
    <d v="2015-02-01T00:31:47"/>
    <x v="2290"/>
  </r>
  <r>
    <n v="3007"/>
    <s v="Bethlem"/>
    <s v="Consuite for 2015 CoreCon.  An adventure into insanity."/>
    <n v="2000"/>
    <n v="1080"/>
    <x v="0"/>
    <s v="US"/>
    <s v="USD"/>
    <n v="1429938683"/>
    <x v="2291"/>
    <b v="0"/>
    <n v="20"/>
    <b v="1"/>
    <s v="theater/spaces"/>
    <n v="54"/>
    <x v="6"/>
    <s v="spaces"/>
    <d v="2015-04-25T05:11:23"/>
    <x v="2291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x v="2292"/>
    <b v="0"/>
    <n v="14"/>
    <b v="1"/>
    <s v="theater/plays"/>
    <n v="94"/>
    <x v="6"/>
    <s v="plays"/>
    <d v="2016-03-18T20:20:12"/>
    <x v="2292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x v="2293"/>
    <b v="0"/>
    <n v="30"/>
    <b v="1"/>
    <s v="theater/plays"/>
    <n v="107"/>
    <x v="6"/>
    <s v="plays"/>
    <d v="2014-08-31T20:00:00"/>
    <x v="2293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x v="2294"/>
    <b v="0"/>
    <n v="13"/>
    <b v="0"/>
    <s v="theater/spaces"/>
    <n v="48"/>
    <x v="6"/>
    <s v="spaces"/>
    <d v="2016-11-24T17:11:00"/>
    <x v="2294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x v="2295"/>
    <b v="0"/>
    <n v="50"/>
    <b v="1"/>
    <s v="games/tabletop games"/>
    <n v="24"/>
    <x v="3"/>
    <s v="tabletop games"/>
    <d v="2016-11-22T10:50:46"/>
    <x v="2295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x v="2296"/>
    <b v="0"/>
    <n v="20"/>
    <b v="1"/>
    <s v="theater/plays"/>
    <n v="71"/>
    <x v="6"/>
    <s v="plays"/>
    <d v="2016-05-15T01:22:19"/>
    <x v="2296"/>
  </r>
  <r>
    <n v="2557"/>
    <s v="European Tour"/>
    <s v="Raising money for our concert tour of Switzerland and Germany in June/July 2014"/>
    <n v="3000"/>
    <n v="1066"/>
    <x v="0"/>
    <s v="GB"/>
    <s v="GBP"/>
    <n v="1400176386"/>
    <x v="2297"/>
    <b v="0"/>
    <n v="36"/>
    <b v="1"/>
    <s v="music/classical music"/>
    <n v="36"/>
    <x v="7"/>
    <s v="classical music"/>
    <d v="2014-05-15T17:53:06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x v="2298"/>
    <b v="0"/>
    <n v="32"/>
    <b v="1"/>
    <s v="theater/spaces"/>
    <n v="53"/>
    <x v="6"/>
    <s v="spaces"/>
    <d v="2010-10-02T04:59:00"/>
    <x v="2298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x v="2299"/>
    <b v="0"/>
    <n v="25"/>
    <b v="1"/>
    <s v="music/rock"/>
    <n v="4"/>
    <x v="7"/>
    <s v="rock"/>
    <d v="2013-06-08T00:01:14"/>
    <x v="2299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x v="2300"/>
    <b v="1"/>
    <n v="19"/>
    <b v="0"/>
    <s v="theater/plays"/>
    <n v="213"/>
    <x v="6"/>
    <s v="plays"/>
    <d v="2014-06-01T01:44:24"/>
    <x v="2300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x v="2301"/>
    <b v="0"/>
    <n v="26"/>
    <b v="1"/>
    <s v="theater/plays"/>
    <n v="206"/>
    <x v="6"/>
    <s v="plays"/>
    <d v="2015-07-17T21:02:00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x v="6"/>
    <s v="plays"/>
    <d v="2016-03-07T04:59:00"/>
    <x v="2302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x v="2303"/>
    <b v="0"/>
    <n v="18"/>
    <b v="0"/>
    <s v="music/world music"/>
    <n v="9"/>
    <x v="7"/>
    <s v="world music"/>
    <d v="2014-06-06T13:11:42"/>
    <x v="2303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x v="2304"/>
    <b v="0"/>
    <n v="13"/>
    <b v="0"/>
    <s v="theater/plays"/>
    <n v="212"/>
    <x v="6"/>
    <s v="plays"/>
    <d v="2014-08-12T15:51:50"/>
    <x v="2304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x v="2305"/>
    <b v="0"/>
    <n v="9"/>
    <b v="0"/>
    <s v="technology/makerspaces"/>
    <n v="35"/>
    <x v="0"/>
    <s v="makerspaces"/>
    <d v="2016-05-22T14:59:34"/>
    <x v="2305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x v="2306"/>
    <b v="0"/>
    <n v="20"/>
    <b v="1"/>
    <s v="music/indie rock"/>
    <n v="31"/>
    <x v="7"/>
    <s v="indie rock"/>
    <d v="2015-01-27T23:13:07"/>
    <x v="2306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x v="2307"/>
    <b v="0"/>
    <n v="27"/>
    <b v="1"/>
    <s v="technology/wearables"/>
    <n v="4"/>
    <x v="0"/>
    <s v="wearables"/>
    <d v="2014-08-11T20:27:47"/>
    <x v="2307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x v="2308"/>
    <b v="0"/>
    <n v="18"/>
    <b v="1"/>
    <s v="theater/plays"/>
    <n v="88"/>
    <x v="6"/>
    <s v="plays"/>
    <d v="2014-07-18T23:48:24"/>
    <x v="2308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x v="2309"/>
    <b v="0"/>
    <n v="14"/>
    <b v="1"/>
    <s v="music/rock"/>
    <n v="26"/>
    <x v="7"/>
    <s v="rock"/>
    <d v="2011-02-06T00:46:49"/>
    <x v="2309"/>
  </r>
  <r>
    <n v="1638"/>
    <s v="Avenues EP 2013"/>
    <s v="Avenues will be going in to the studio to record a new EP with Matt Allison!"/>
    <n v="8000"/>
    <n v="1050"/>
    <x v="0"/>
    <s v="US"/>
    <s v="USD"/>
    <n v="1362086700"/>
    <x v="2310"/>
    <b v="0"/>
    <n v="27"/>
    <b v="1"/>
    <s v="music/rock"/>
    <n v="13"/>
    <x v="7"/>
    <s v="rock"/>
    <d v="2013-02-28T21:25:00"/>
    <x v="231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x v="2311"/>
    <b v="0"/>
    <n v="2"/>
    <b v="0"/>
    <s v="music/faith"/>
    <n v="14"/>
    <x v="7"/>
    <s v="faith"/>
    <d v="2014-09-01T15:30:34"/>
    <x v="2311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x v="2312"/>
    <b v="0"/>
    <n v="25"/>
    <b v="1"/>
    <s v="music/rock"/>
    <n v="18"/>
    <x v="7"/>
    <s v="rock"/>
    <d v="2013-03-02T07:59:00"/>
    <x v="2312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x v="2313"/>
    <b v="0"/>
    <n v="33"/>
    <b v="0"/>
    <s v="publishing/children's books"/>
    <n v="37"/>
    <x v="1"/>
    <s v="children's books"/>
    <d v="2014-01-11T21:36:41"/>
    <x v="2313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x v="2314"/>
    <b v="0"/>
    <n v="32"/>
    <b v="1"/>
    <s v="music/indie rock"/>
    <n v="18"/>
    <x v="7"/>
    <s v="indie rock"/>
    <d v="2012-04-08T21:45:08"/>
    <x v="231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x v="2315"/>
    <b v="0"/>
    <n v="23"/>
    <b v="1"/>
    <s v="theater/plays"/>
    <n v="70"/>
    <x v="6"/>
    <s v="plays"/>
    <d v="2015-01-01T05:00:00"/>
    <x v="2315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x v="2316"/>
    <b v="0"/>
    <n v="23"/>
    <b v="1"/>
    <s v="theater/plays"/>
    <n v="130"/>
    <x v="6"/>
    <s v="plays"/>
    <d v="2015-09-02T04:19:46"/>
    <x v="2316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x v="2317"/>
    <b v="1"/>
    <n v="36"/>
    <b v="1"/>
    <s v="film &amp; video/documentary"/>
    <n v="2"/>
    <x v="5"/>
    <s v="documentary"/>
    <d v="2011-10-20T02:00:00"/>
    <x v="2317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x v="2318"/>
    <b v="0"/>
    <n v="27"/>
    <b v="1"/>
    <s v="music/rock"/>
    <n v="4"/>
    <x v="7"/>
    <s v="rock"/>
    <d v="2011-05-03T16:10:25"/>
    <x v="2318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x v="2319"/>
    <b v="0"/>
    <n v="12"/>
    <b v="1"/>
    <s v="music/rock"/>
    <n v="5"/>
    <x v="7"/>
    <s v="rock"/>
    <d v="2013-07-10T16:52:00"/>
    <x v="2319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x v="2320"/>
    <b v="0"/>
    <n v="3"/>
    <b v="0"/>
    <s v="music/jazz"/>
    <n v="5"/>
    <x v="7"/>
    <s v="jazz"/>
    <d v="2013-04-08T19:17:37"/>
    <x v="232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x v="2321"/>
    <b v="0"/>
    <n v="17"/>
    <b v="0"/>
    <s v="theater/spaces"/>
    <n v="52"/>
    <x v="6"/>
    <s v="spaces"/>
    <d v="2016-03-27T23:26:02"/>
    <x v="2321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x v="2322"/>
    <b v="0"/>
    <n v="37"/>
    <b v="1"/>
    <s v="music/indie rock"/>
    <n v="21"/>
    <x v="7"/>
    <s v="indie rock"/>
    <d v="2013-05-31T00:00:00"/>
    <x v="2322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x v="2323"/>
    <b v="0"/>
    <n v="32"/>
    <b v="1"/>
    <s v="photography/photobooks"/>
    <n v="9"/>
    <x v="2"/>
    <s v="photobooks"/>
    <d v="2017-03-11T13:29:00"/>
    <x v="2323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x v="2324"/>
    <b v="0"/>
    <n v="27"/>
    <b v="1"/>
    <s v="theater/plays"/>
    <n v="69"/>
    <x v="6"/>
    <s v="plays"/>
    <d v="2014-08-25T04:59:00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x v="6"/>
    <s v="plays"/>
    <d v="2015-07-31T08:58:00"/>
    <x v="2325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x v="2326"/>
    <b v="0"/>
    <n v="28"/>
    <b v="1"/>
    <s v="theater/plays"/>
    <n v="115"/>
    <x v="6"/>
    <s v="plays"/>
    <d v="2015-07-23T18:33:00"/>
    <x v="2326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x v="2327"/>
    <b v="0"/>
    <n v="36"/>
    <b v="1"/>
    <s v="music/indie rock"/>
    <n v="29"/>
    <x v="7"/>
    <s v="indie rock"/>
    <d v="2012-05-24T01:47:35"/>
    <x v="2327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x v="2328"/>
    <b v="0"/>
    <n v="14"/>
    <b v="1"/>
    <s v="music/rock"/>
    <n v="17"/>
    <x v="7"/>
    <s v="rock"/>
    <d v="2012-05-12T23:54:23"/>
    <x v="2328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x v="2329"/>
    <b v="0"/>
    <n v="16"/>
    <b v="1"/>
    <s v="theater/plays"/>
    <n v="121"/>
    <x v="6"/>
    <s v="plays"/>
    <d v="2014-09-12T19:34:44"/>
    <x v="2329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x v="2330"/>
    <b v="0"/>
    <n v="9"/>
    <b v="0"/>
    <s v="games/video games"/>
    <n v="7"/>
    <x v="3"/>
    <s v="video games"/>
    <d v="2016-03-14T15:06:15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x v="2331"/>
    <b v="0"/>
    <n v="23"/>
    <b v="1"/>
    <s v="music/pop"/>
    <n v="14"/>
    <x v="7"/>
    <s v="pop"/>
    <d v="2010-07-05T04:00:00"/>
    <x v="2331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x v="2332"/>
    <b v="0"/>
    <n v="3"/>
    <b v="0"/>
    <s v="technology/web"/>
    <n v="26"/>
    <x v="0"/>
    <s v="web"/>
    <d v="2016-07-22T15:02:20"/>
    <x v="2332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x v="2333"/>
    <b v="0"/>
    <n v="10"/>
    <b v="1"/>
    <s v="music/rock"/>
    <n v="4"/>
    <x v="7"/>
    <s v="rock"/>
    <d v="2014-03-17T02:35:19"/>
    <x v="2333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x v="2334"/>
    <b v="0"/>
    <n v="27"/>
    <b v="1"/>
    <s v="theater/plays"/>
    <n v="103"/>
    <x v="6"/>
    <s v="plays"/>
    <d v="2015-03-01T04:59:00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x v="2335"/>
    <b v="0"/>
    <n v="5"/>
    <b v="0"/>
    <s v="theater/musical"/>
    <n v="171"/>
    <x v="6"/>
    <s v="musical"/>
    <d v="2014-08-10T17:20:48"/>
    <x v="233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x v="2336"/>
    <b v="0"/>
    <n v="21"/>
    <b v="1"/>
    <s v="music/electronic music"/>
    <n v="7"/>
    <x v="7"/>
    <s v="electronic music"/>
    <d v="2015-05-18T05:00:00"/>
    <x v="2336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x v="2337"/>
    <b v="0"/>
    <n v="3"/>
    <b v="0"/>
    <s v="food/food trucks"/>
    <n v="8"/>
    <x v="4"/>
    <s v="food trucks"/>
    <d v="2016-09-22T01:17:45"/>
    <x v="2337"/>
  </r>
  <r>
    <n v="1590"/>
    <s v="An Italian Adventure"/>
    <s v="Discover Italy through photography."/>
    <n v="8000"/>
    <n v="1020"/>
    <x v="2"/>
    <s v="IT"/>
    <s v="EUR"/>
    <n v="1443040464"/>
    <x v="2338"/>
    <b v="0"/>
    <n v="2"/>
    <b v="0"/>
    <s v="photography/places"/>
    <n v="13"/>
    <x v="2"/>
    <s v="places"/>
    <d v="2015-09-23T20:34:24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x v="6"/>
    <s v="plays"/>
    <d v="2015-09-04T09:27:53"/>
    <x v="2339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x v="2340"/>
    <b v="0"/>
    <n v="24"/>
    <b v="1"/>
    <s v="music/electronic music"/>
    <n v="20"/>
    <x v="7"/>
    <s v="electronic music"/>
    <d v="2012-04-07T04:00:00"/>
    <x v="2340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x v="2341"/>
    <b v="0"/>
    <n v="26"/>
    <b v="1"/>
    <s v="music/rock"/>
    <n v="13"/>
    <x v="7"/>
    <s v="rock"/>
    <d v="2012-07-22T01:40:02"/>
    <x v="2341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x v="2342"/>
    <b v="0"/>
    <n v="19"/>
    <b v="1"/>
    <s v="music/electronic music"/>
    <n v="20"/>
    <x v="7"/>
    <s v="electronic music"/>
    <d v="2015-08-19T17:15:12"/>
    <x v="2342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x v="2343"/>
    <b v="0"/>
    <n v="6"/>
    <b v="1"/>
    <s v="photography/photobooks"/>
    <n v="8"/>
    <x v="2"/>
    <s v="photobooks"/>
    <d v="2016-06-09T20:47:41"/>
    <x v="2343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x v="2344"/>
    <b v="0"/>
    <n v="17"/>
    <b v="1"/>
    <s v="theater/plays"/>
    <n v="101"/>
    <x v="6"/>
    <s v="plays"/>
    <d v="2015-08-30T00:00:00"/>
    <x v="2344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x v="2345"/>
    <b v="0"/>
    <n v="16"/>
    <b v="0"/>
    <s v="theater/plays"/>
    <n v="202"/>
    <x v="6"/>
    <s v="plays"/>
    <d v="2015-06-26T13:25:00"/>
    <x v="2345"/>
  </r>
  <r>
    <n v="2297"/>
    <s v="Company Company: Debut EP"/>
    <s v="New Jersey Alternative Rock band COCO needs YOUR help self-releasing debut EP!"/>
    <n v="4000"/>
    <n v="1006"/>
    <x v="0"/>
    <s v="US"/>
    <s v="USD"/>
    <n v="1331697540"/>
    <x v="2346"/>
    <b v="0"/>
    <n v="19"/>
    <b v="1"/>
    <s v="music/rock"/>
    <n v="25"/>
    <x v="7"/>
    <s v="rock"/>
    <d v="2012-03-14T03:59:00"/>
    <x v="2346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x v="2347"/>
    <b v="0"/>
    <n v="27"/>
    <b v="1"/>
    <s v="theater/spaces"/>
    <n v="50"/>
    <x v="6"/>
    <s v="spaces"/>
    <d v="2016-03-04T06:03:17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x v="6"/>
    <s v="plays"/>
    <d v="2015-10-05T16:00:00"/>
    <x v="2348"/>
  </r>
  <r>
    <n v="1880"/>
    <s v="Sim Betting Football"/>
    <s v="Sim Betting Football is the only football (soccer) betting simulation  game."/>
    <n v="5862"/>
    <n v="1004"/>
    <x v="2"/>
    <s v="GB"/>
    <s v="GBP"/>
    <n v="1459341380"/>
    <x v="2349"/>
    <b v="0"/>
    <n v="24"/>
    <b v="0"/>
    <s v="games/mobile games"/>
    <n v="17"/>
    <x v="3"/>
    <s v="mobile games"/>
    <d v="2016-03-30T12:36:20"/>
    <x v="2349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x v="2350"/>
    <b v="0"/>
    <n v="36"/>
    <b v="1"/>
    <s v="music/pop"/>
    <n v="13"/>
    <x v="7"/>
    <s v="pop"/>
    <d v="2016-04-30T21:59:00"/>
    <x v="2350"/>
  </r>
  <r>
    <n v="2993"/>
    <s v="TRUE WEST: Think, Dog! Productions"/>
    <s v="Help us build the Kitchen from Hell!"/>
    <n v="2000"/>
    <n v="1003"/>
    <x v="0"/>
    <s v="US"/>
    <s v="USD"/>
    <n v="1455998867"/>
    <x v="2351"/>
    <b v="0"/>
    <n v="22"/>
    <b v="1"/>
    <s v="theater/spaces"/>
    <n v="50"/>
    <x v="6"/>
    <s v="spaces"/>
    <d v="2016-02-20T20:07:47"/>
    <x v="2351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x v="2352"/>
    <b v="0"/>
    <n v="34"/>
    <b v="0"/>
    <s v="publishing/children's books"/>
    <n v="37"/>
    <x v="1"/>
    <s v="children's books"/>
    <d v="2012-03-29T13:45:23"/>
    <x v="2352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x v="2353"/>
    <b v="0"/>
    <n v="28"/>
    <b v="1"/>
    <s v="music/rock"/>
    <n v="17"/>
    <x v="7"/>
    <s v="rock"/>
    <d v="2011-10-01T03:00:00"/>
    <x v="2353"/>
  </r>
  <r>
    <n v="1611"/>
    <s v="Skelton-Luns CD/7&quot;             No Big Deal."/>
    <s v="Skelton-Luns CD/7&quot; No Big Deal."/>
    <n v="8000"/>
    <n v="1001"/>
    <x v="0"/>
    <s v="US"/>
    <s v="USD"/>
    <n v="1370390432"/>
    <x v="2354"/>
    <b v="0"/>
    <n v="27"/>
    <b v="1"/>
    <s v="music/rock"/>
    <n v="13"/>
    <x v="7"/>
    <s v="rock"/>
    <d v="2013-06-05T00:00:32"/>
    <x v="2354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x v="2355"/>
    <b v="0"/>
    <n v="19"/>
    <b v="1"/>
    <s v="music/rock"/>
    <n v="17"/>
    <x v="7"/>
    <s v="rock"/>
    <d v="2014-02-06T17:01:24"/>
    <x v="2355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x v="2356"/>
    <b v="0"/>
    <n v="25"/>
    <b v="1"/>
    <s v="music/rock"/>
    <n v="24"/>
    <x v="7"/>
    <s v="rock"/>
    <d v="2012-06-26T18:00:00"/>
    <x v="2356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x v="2357"/>
    <b v="0"/>
    <n v="25"/>
    <b v="1"/>
    <s v="music/indie rock"/>
    <n v="29"/>
    <x v="7"/>
    <s v="indie rock"/>
    <d v="2011-08-01T18:46:23"/>
    <x v="2357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x v="2358"/>
    <b v="0"/>
    <n v="11"/>
    <b v="1"/>
    <s v="technology/makerspaces"/>
    <n v="33"/>
    <x v="0"/>
    <s v="makerspaces"/>
    <d v="2016-01-10T00:51:36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x v="6"/>
    <s v="plays"/>
    <d v="2014-09-28T03:23:00"/>
    <x v="2359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x v="2360"/>
    <b v="0"/>
    <n v="20"/>
    <b v="1"/>
    <s v="theater/plays"/>
    <n v="182"/>
    <x v="6"/>
    <s v="plays"/>
    <d v="2015-08-20T23:00:00"/>
    <x v="236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x v="2361"/>
    <b v="0"/>
    <n v="14"/>
    <b v="1"/>
    <s v="film &amp; video/documentary"/>
    <n v="2"/>
    <x v="5"/>
    <s v="documentary"/>
    <d v="2015-05-08T00:52:52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x v="2362"/>
    <b v="0"/>
    <n v="19"/>
    <b v="1"/>
    <s v="music/rock"/>
    <n v="17"/>
    <x v="7"/>
    <s v="rock"/>
    <d v="2016-06-17T04:55:00"/>
    <x v="2362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x v="2363"/>
    <b v="0"/>
    <n v="13"/>
    <b v="1"/>
    <s v="music/rock"/>
    <n v="20"/>
    <x v="7"/>
    <s v="rock"/>
    <d v="2015-04-18T13:55:20"/>
    <x v="2363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x v="2364"/>
    <b v="0"/>
    <n v="28"/>
    <b v="0"/>
    <s v="food/restaurants"/>
    <n v="30"/>
    <x v="4"/>
    <s v="restaurants"/>
    <d v="2015-04-20T18:25:49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x v="2365"/>
    <b v="0"/>
    <n v="35"/>
    <b v="1"/>
    <s v="theater/plays"/>
    <n v="40"/>
    <x v="6"/>
    <s v="plays"/>
    <d v="2014-09-23T22:08:55"/>
    <x v="2365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x v="2366"/>
    <b v="0"/>
    <n v="24"/>
    <b v="1"/>
    <s v="theater/musical"/>
    <n v="40"/>
    <x v="6"/>
    <s v="musical"/>
    <d v="2016-03-04T23:57:26"/>
    <x v="2366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x v="2367"/>
    <b v="0"/>
    <n v="28"/>
    <b v="1"/>
    <s v="theater/spaces"/>
    <n v="50"/>
    <x v="6"/>
    <s v="spaces"/>
    <d v="2016-06-20T08:41:21"/>
    <x v="2367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x v="2368"/>
    <b v="1"/>
    <n v="24"/>
    <b v="1"/>
    <s v="theater/plays"/>
    <n v="50"/>
    <x v="6"/>
    <s v="plays"/>
    <d v="2014-07-16T23:27:21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x v="6"/>
    <s v="plays"/>
    <d v="2015-11-19T18:58:11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x v="6"/>
    <s v="plays"/>
    <d v="2015-04-23T11:53:12"/>
    <x v="237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x v="2371"/>
    <b v="0"/>
    <n v="24"/>
    <b v="1"/>
    <s v="theater/plays"/>
    <n v="182"/>
    <x v="6"/>
    <s v="plays"/>
    <d v="2015-04-25T09:53:39"/>
    <x v="2371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x v="2372"/>
    <b v="0"/>
    <n v="7"/>
    <b v="0"/>
    <s v="theater/plays"/>
    <n v="200"/>
    <x v="6"/>
    <s v="plays"/>
    <d v="2015-11-30T06:04:09"/>
    <x v="2372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x v="2373"/>
    <b v="1"/>
    <n v="18"/>
    <b v="0"/>
    <s v="photography/photobooks"/>
    <n v="17"/>
    <x v="2"/>
    <s v="photobooks"/>
    <d v="2015-02-11T13:13:42"/>
    <x v="237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x v="2374"/>
    <b v="1"/>
    <n v="15"/>
    <b v="0"/>
    <s v="photography/photobooks"/>
    <n v="15"/>
    <x v="2"/>
    <s v="photobooks"/>
    <d v="2015-03-27T19:43:15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x v="2375"/>
    <b v="0"/>
    <n v="15"/>
    <b v="0"/>
    <s v="technology/wearables"/>
    <n v="10"/>
    <x v="0"/>
    <s v="wearables"/>
    <d v="2015-08-02T19:17:13"/>
    <x v="2375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x v="2376"/>
    <b v="0"/>
    <n v="25"/>
    <b v="1"/>
    <s v="technology/space exploration"/>
    <n v="33"/>
    <x v="0"/>
    <s v="space exploration"/>
    <d v="2016-09-29T15:45:21"/>
    <x v="2376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x v="2377"/>
    <b v="0"/>
    <n v="13"/>
    <b v="1"/>
    <s v="music/rock"/>
    <n v="16"/>
    <x v="7"/>
    <s v="rock"/>
    <d v="2013-05-07T04:59:00"/>
    <x v="2377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x v="2378"/>
    <b v="0"/>
    <n v="17"/>
    <b v="0"/>
    <s v="theater/musical"/>
    <n v="196"/>
    <x v="6"/>
    <s v="musical"/>
    <d v="2014-07-30T23:00:00"/>
    <x v="2378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x v="2379"/>
    <b v="0"/>
    <n v="16"/>
    <b v="0"/>
    <s v="food/food trucks"/>
    <n v="8"/>
    <x v="4"/>
    <s v="food trucks"/>
    <d v="2014-09-12T17:38:15"/>
    <x v="2379"/>
  </r>
  <r>
    <n v="705"/>
    <s v="SomnoScope"/>
    <s v="The closest thing ever to the Holy Grail of wearables technology"/>
    <n v="25000"/>
    <n v="977"/>
    <x v="2"/>
    <s v="NL"/>
    <s v="EUR"/>
    <n v="1484999278"/>
    <x v="2380"/>
    <b v="0"/>
    <n v="5"/>
    <b v="0"/>
    <s v="technology/wearables"/>
    <n v="4"/>
    <x v="0"/>
    <s v="wearables"/>
    <d v="2017-01-21T11:47:58"/>
    <x v="238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x v="2381"/>
    <b v="0"/>
    <n v="16"/>
    <b v="1"/>
    <s v="theater/plays"/>
    <n v="49"/>
    <x v="6"/>
    <s v="plays"/>
    <d v="2014-10-20T05:59:00"/>
    <x v="2381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x v="2382"/>
    <b v="0"/>
    <n v="45"/>
    <b v="1"/>
    <s v="technology/space exploration"/>
    <n v="32"/>
    <x v="0"/>
    <s v="space exploration"/>
    <d v="2015-11-26T20:54:21"/>
    <x v="2382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x v="2383"/>
    <b v="0"/>
    <n v="34"/>
    <b v="1"/>
    <s v="theater/plays"/>
    <n v="81"/>
    <x v="6"/>
    <s v="plays"/>
    <d v="2016-02-14T00:00:00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x v="6"/>
    <s v="plays"/>
    <d v="2015-01-28T19:37:11"/>
    <x v="2384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x v="2385"/>
    <b v="0"/>
    <n v="19"/>
    <b v="1"/>
    <s v="theater/plays"/>
    <n v="89"/>
    <x v="6"/>
    <s v="plays"/>
    <d v="2014-08-15T12:39:12"/>
    <x v="2385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x v="2386"/>
    <b v="0"/>
    <n v="12"/>
    <b v="0"/>
    <s v="food/restaurants"/>
    <n v="28"/>
    <x v="4"/>
    <s v="restaurants"/>
    <d v="2015-02-22T20:09:13"/>
    <x v="2386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x v="2387"/>
    <b v="0"/>
    <n v="21"/>
    <b v="1"/>
    <s v="technology/space exploration"/>
    <n v="31"/>
    <x v="0"/>
    <s v="space exploration"/>
    <d v="2014-11-30T23:11:07"/>
    <x v="2387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x v="2388"/>
    <b v="0"/>
    <n v="14"/>
    <b v="0"/>
    <s v="theater/musical"/>
    <n v="93"/>
    <x v="6"/>
    <s v="musical"/>
    <d v="2015-01-01T16:48:55"/>
    <x v="2388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x v="2389"/>
    <b v="0"/>
    <n v="21"/>
    <b v="1"/>
    <s v="theater/plays"/>
    <n v="37"/>
    <x v="6"/>
    <s v="plays"/>
    <d v="2014-07-05T12:40:28"/>
    <x v="2389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x v="2390"/>
    <b v="0"/>
    <n v="27"/>
    <b v="1"/>
    <s v="music/rock"/>
    <n v="23"/>
    <x v="7"/>
    <s v="rock"/>
    <d v="2012-09-25T03:59:00"/>
    <x v="2390"/>
  </r>
  <r>
    <n v="3395"/>
    <s v="MIRAMAR"/>
    <s v="Miramar is a a darkly funny play exploring what it is we call â€˜homeâ€™."/>
    <n v="1250"/>
    <n v="920"/>
    <x v="0"/>
    <s v="GB"/>
    <s v="GBP"/>
    <n v="1433009400"/>
    <x v="2391"/>
    <b v="0"/>
    <n v="38"/>
    <b v="1"/>
    <s v="theater/plays"/>
    <n v="74"/>
    <x v="6"/>
    <s v="plays"/>
    <d v="2015-05-30T18:10:00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x v="2392"/>
    <b v="0"/>
    <n v="17"/>
    <b v="1"/>
    <s v="music/rock"/>
    <n v="9"/>
    <x v="7"/>
    <s v="rock"/>
    <d v="2017-03-01T03:00:00"/>
    <x v="2392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x v="2393"/>
    <b v="0"/>
    <n v="33"/>
    <b v="1"/>
    <s v="music/rock"/>
    <n v="4"/>
    <x v="7"/>
    <s v="rock"/>
    <d v="2013-03-01T13:58:00"/>
    <x v="2393"/>
  </r>
  <r>
    <n v="1152"/>
    <s v="Peruvian King Food Truck"/>
    <s v="Peruvian food truck with an LA twist."/>
    <n v="14000"/>
    <n v="911"/>
    <x v="2"/>
    <s v="US"/>
    <s v="USD"/>
    <n v="1431709312"/>
    <x v="2394"/>
    <b v="0"/>
    <n v="15"/>
    <b v="0"/>
    <s v="food/food trucks"/>
    <n v="7"/>
    <x v="4"/>
    <s v="food trucks"/>
    <d v="2015-05-15T17:01:52"/>
    <x v="2394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x v="2395"/>
    <b v="0"/>
    <n v="17"/>
    <b v="0"/>
    <s v="theater/spaces"/>
    <n v="46"/>
    <x v="6"/>
    <s v="spaces"/>
    <d v="2014-06-01T03:59:00"/>
    <x v="2395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x v="2396"/>
    <b v="0"/>
    <n v="12"/>
    <b v="0"/>
    <s v="technology/wearables"/>
    <n v="5"/>
    <x v="0"/>
    <s v="wearables"/>
    <d v="2016-02-21T22:36:37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x v="2397"/>
    <b v="0"/>
    <n v="27"/>
    <b v="0"/>
    <s v="theater/plays"/>
    <n v="182"/>
    <x v="6"/>
    <s v="plays"/>
    <d v="2015-05-10T22:59:00"/>
    <x v="2397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x v="2398"/>
    <b v="1"/>
    <n v="29"/>
    <b v="0"/>
    <s v="photography/photobooks"/>
    <n v="14"/>
    <x v="2"/>
    <s v="photobooks"/>
    <d v="2014-12-15T13:12:57"/>
    <x v="2398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x v="2399"/>
    <b v="0"/>
    <n v="15"/>
    <b v="1"/>
    <s v="theater/plays"/>
    <n v="91"/>
    <x v="6"/>
    <s v="plays"/>
    <d v="2014-07-02T14:54:06"/>
    <x v="2399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x v="2400"/>
    <b v="0"/>
    <n v="29"/>
    <b v="0"/>
    <s v="technology/wearables"/>
    <n v="3"/>
    <x v="0"/>
    <s v="wearables"/>
    <d v="2015-04-13T15:59:35"/>
    <x v="2400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x v="2401"/>
    <b v="0"/>
    <n v="29"/>
    <b v="1"/>
    <s v="music/rock"/>
    <n v="4"/>
    <x v="7"/>
    <s v="rock"/>
    <d v="2013-02-28T14:15:15"/>
    <x v="240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x v="2402"/>
    <b v="0"/>
    <n v="18"/>
    <b v="1"/>
    <s v="film &amp; video/shorts"/>
    <n v="0"/>
    <x v="5"/>
    <s v="shorts"/>
    <d v="2011-05-03T03:59:00"/>
    <x v="2402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x v="2403"/>
    <b v="0"/>
    <n v="14"/>
    <b v="1"/>
    <s v="theater/plays"/>
    <n v="180"/>
    <x v="6"/>
    <s v="plays"/>
    <d v="2016-08-03T04:09:00"/>
    <x v="2403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x v="2404"/>
    <b v="0"/>
    <n v="25"/>
    <b v="1"/>
    <s v="games/tabletop games"/>
    <n v="18"/>
    <x v="3"/>
    <s v="tabletop games"/>
    <d v="2017-02-14T20:00:27"/>
    <x v="2404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x v="2405"/>
    <b v="0"/>
    <n v="19"/>
    <b v="0"/>
    <s v="publishing/fiction"/>
    <n v="9"/>
    <x v="1"/>
    <s v="fiction"/>
    <d v="2013-10-02T13:27:54"/>
    <x v="2405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x v="2406"/>
    <b v="1"/>
    <n v="25"/>
    <b v="0"/>
    <s v="photography/photobooks"/>
    <n v="14"/>
    <x v="2"/>
    <s v="photobooks"/>
    <d v="2014-10-23T23:30:40"/>
    <x v="2406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x v="2407"/>
    <b v="0"/>
    <n v="26"/>
    <b v="0"/>
    <s v="technology/wearables"/>
    <n v="3"/>
    <x v="0"/>
    <s v="wearables"/>
    <d v="2015-01-01T06:59:00"/>
    <x v="2407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x v="2408"/>
    <b v="0"/>
    <n v="25"/>
    <b v="1"/>
    <s v="music/classical music"/>
    <n v="30"/>
    <x v="7"/>
    <s v="classical music"/>
    <d v="2011-11-15T19:37:00"/>
    <x v="2408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x v="2409"/>
    <b v="0"/>
    <n v="30"/>
    <b v="1"/>
    <s v="theater/plays"/>
    <n v="59"/>
    <x v="6"/>
    <s v="plays"/>
    <d v="2015-08-01T22:24:54"/>
    <x v="2409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x v="2410"/>
    <b v="0"/>
    <n v="19"/>
    <b v="0"/>
    <s v="food/food trucks"/>
    <n v="7"/>
    <x v="4"/>
    <s v="food trucks"/>
    <d v="2016-05-08T20:12:07"/>
    <x v="2410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x v="2411"/>
    <b v="1"/>
    <n v="25"/>
    <b v="1"/>
    <s v="publishing/radio &amp; podcasts"/>
    <n v="9"/>
    <x v="1"/>
    <s v="radio &amp; podcasts"/>
    <d v="2013-04-07T20:52:18"/>
    <x v="2411"/>
  </r>
  <r>
    <n v="1762"/>
    <s v="&quot;The Naked Pixel&quot; Ali Pakele"/>
    <s v="Project rewards $25 gets you 190+ digital images"/>
    <n v="6999"/>
    <n v="885"/>
    <x v="0"/>
    <s v="US"/>
    <s v="USD"/>
    <n v="1457739245"/>
    <x v="2412"/>
    <b v="0"/>
    <n v="25"/>
    <b v="1"/>
    <s v="photography/photobooks"/>
    <n v="13"/>
    <x v="2"/>
    <s v="photobooks"/>
    <d v="2016-03-11T23:34:05"/>
    <x v="2412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x v="2413"/>
    <b v="0"/>
    <n v="11"/>
    <b v="0"/>
    <s v="technology/space exploration"/>
    <n v="30"/>
    <x v="0"/>
    <s v="space exploration"/>
    <d v="2014-12-10T03:48:45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x v="2414"/>
    <b v="0"/>
    <n v="17"/>
    <b v="0"/>
    <s v="technology/wearables"/>
    <n v="5"/>
    <x v="0"/>
    <s v="wearables"/>
    <d v="2015-04-10T04:59:00"/>
    <x v="2414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x v="2415"/>
    <b v="0"/>
    <n v="16"/>
    <b v="0"/>
    <s v="theater/musical"/>
    <n v="147"/>
    <x v="6"/>
    <s v="musical"/>
    <d v="2015-01-11T04:59:00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x v="2416"/>
    <b v="0"/>
    <n v="21"/>
    <b v="0"/>
    <s v="theater/plays"/>
    <n v="441"/>
    <x v="6"/>
    <s v="plays"/>
    <d v="2014-06-19T15:33:51"/>
    <x v="241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x v="2417"/>
    <b v="0"/>
    <n v="51"/>
    <b v="1"/>
    <s v="theater/plays"/>
    <n v="88"/>
    <x v="6"/>
    <s v="plays"/>
    <d v="2017-02-28T00:00:00"/>
    <x v="2417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x v="2418"/>
    <b v="0"/>
    <n v="29"/>
    <b v="0"/>
    <s v="technology/wearables"/>
    <n v="5"/>
    <x v="0"/>
    <s v="wearables"/>
    <d v="2015-09-01T15:05:19"/>
    <x v="241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x v="2419"/>
    <b v="0"/>
    <n v="9"/>
    <b v="0"/>
    <s v="technology/wearables"/>
    <n v="9"/>
    <x v="0"/>
    <s v="wearables"/>
    <d v="2014-07-11T16:00:00"/>
    <x v="2419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x v="2420"/>
    <b v="0"/>
    <n v="14"/>
    <b v="1"/>
    <s v="music/rock"/>
    <n v="9"/>
    <x v="7"/>
    <s v="rock"/>
    <d v="2015-07-29T15:31:29"/>
    <x v="242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x v="2421"/>
    <b v="0"/>
    <n v="19"/>
    <b v="1"/>
    <s v="theater/plays"/>
    <n v="97"/>
    <x v="6"/>
    <s v="plays"/>
    <d v="2016-06-16T05:58:09"/>
    <x v="2421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x v="2422"/>
    <b v="1"/>
    <n v="34"/>
    <b v="0"/>
    <s v="theater/plays"/>
    <n v="174"/>
    <x v="6"/>
    <s v="plays"/>
    <d v="2014-07-20T18:51:27"/>
    <x v="2422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x v="2423"/>
    <b v="0"/>
    <n v="20"/>
    <b v="1"/>
    <s v="theater/plays"/>
    <n v="72"/>
    <x v="6"/>
    <s v="plays"/>
    <d v="2016-06-08T13:59:00"/>
    <x v="2423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x v="2424"/>
    <b v="0"/>
    <n v="23"/>
    <b v="0"/>
    <s v="photography/photobooks"/>
    <n v="14"/>
    <x v="2"/>
    <s v="photobooks"/>
    <d v="2016-07-03T07:38:56"/>
    <x v="2424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x v="2425"/>
    <b v="0"/>
    <n v="14"/>
    <b v="0"/>
    <s v="film &amp; video/animation"/>
    <n v="2"/>
    <x v="5"/>
    <s v="animation"/>
    <d v="2014-09-17T16:45:19"/>
    <x v="2425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x v="2426"/>
    <b v="0"/>
    <n v="17"/>
    <b v="0"/>
    <s v="technology/wearables"/>
    <n v="5"/>
    <x v="0"/>
    <s v="wearables"/>
    <d v="2015-04-26T20:55:59"/>
    <x v="2426"/>
  </r>
  <r>
    <n v="2215"/>
    <s v="&quot;Something to See, Not to Say&quot; - Anemometer's First EP Album"/>
    <s v="Ambient Electro Grind-fest!"/>
    <n v="5000"/>
    <n v="860"/>
    <x v="0"/>
    <s v="US"/>
    <s v="USD"/>
    <n v="1331621940"/>
    <x v="2427"/>
    <b v="0"/>
    <n v="33"/>
    <b v="1"/>
    <s v="music/electronic music"/>
    <n v="17"/>
    <x v="7"/>
    <s v="electronic music"/>
    <d v="2012-03-13T06:59:00"/>
    <x v="2427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x v="2428"/>
    <b v="1"/>
    <n v="19"/>
    <b v="0"/>
    <s v="photography/photobooks"/>
    <n v="13"/>
    <x v="2"/>
    <s v="photobooks"/>
    <d v="2014-07-06T17:13:56"/>
    <x v="2428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x v="2429"/>
    <b v="0"/>
    <n v="7"/>
    <b v="0"/>
    <s v="music/faith"/>
    <n v="12"/>
    <x v="7"/>
    <s v="faith"/>
    <d v="2015-10-21T15:01:14"/>
    <x v="2429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x v="2430"/>
    <b v="0"/>
    <n v="27"/>
    <b v="0"/>
    <s v="games/video games"/>
    <n v="17"/>
    <x v="3"/>
    <s v="video games"/>
    <d v="2015-08-05T00:33:53"/>
    <x v="2430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x v="2431"/>
    <b v="1"/>
    <n v="24"/>
    <b v="0"/>
    <s v="theater/plays"/>
    <n v="170"/>
    <x v="6"/>
    <s v="plays"/>
    <d v="2015-07-17T10:32:59"/>
    <x v="2431"/>
  </r>
  <r>
    <n v="598"/>
    <s v="Goals not creeds"/>
    <s v="This is a project to create a crowd-funding site for Urantia Book readers worldwide."/>
    <n v="30000"/>
    <n v="850"/>
    <x v="2"/>
    <s v="US"/>
    <s v="USD"/>
    <n v="1417737781"/>
    <x v="2432"/>
    <b v="0"/>
    <n v="7"/>
    <b v="0"/>
    <s v="technology/web"/>
    <n v="3"/>
    <x v="0"/>
    <s v="web"/>
    <d v="2014-12-05T00:03:01"/>
    <x v="2432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x v="2433"/>
    <b v="0"/>
    <n v="21"/>
    <b v="0"/>
    <s v="games/video games"/>
    <n v="6"/>
    <x v="3"/>
    <s v="video games"/>
    <d v="2013-11-26T06:30:59"/>
    <x v="2433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x v="2434"/>
    <b v="0"/>
    <n v="15"/>
    <b v="0"/>
    <s v="music/faith"/>
    <n v="12"/>
    <x v="7"/>
    <s v="faith"/>
    <d v="2015-07-20T22:46:32"/>
    <x v="2434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x v="2435"/>
    <b v="0"/>
    <n v="25"/>
    <b v="1"/>
    <s v="music/indie rock"/>
    <n v="17"/>
    <x v="7"/>
    <s v="indie rock"/>
    <d v="2012-06-04T17:19:55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x v="2436"/>
    <b v="0"/>
    <n v="21"/>
    <b v="1"/>
    <s v="theater/plays"/>
    <n v="34"/>
    <x v="6"/>
    <s v="plays"/>
    <d v="2015-12-09T22:48:04"/>
    <x v="2436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x v="2437"/>
    <b v="1"/>
    <n v="12"/>
    <b v="0"/>
    <s v="theater/plays"/>
    <n v="168"/>
    <x v="6"/>
    <s v="plays"/>
    <d v="2015-10-01T15:02:54"/>
    <x v="2437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x v="2438"/>
    <b v="0"/>
    <n v="47"/>
    <b v="1"/>
    <s v="theater/plays"/>
    <n v="56"/>
    <x v="6"/>
    <s v="plays"/>
    <d v="2016-02-10T21:00:00"/>
    <x v="243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x v="2439"/>
    <b v="0"/>
    <n v="7"/>
    <b v="0"/>
    <s v="technology/wearables"/>
    <n v="3"/>
    <x v="0"/>
    <s v="wearables"/>
    <d v="2017-01-31T23:32:00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x v="2440"/>
    <b v="0"/>
    <n v="22"/>
    <b v="0"/>
    <s v="publishing/children's books"/>
    <n v="29"/>
    <x v="1"/>
    <s v="children's books"/>
    <d v="2012-02-29T01:29:58"/>
    <x v="2440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x v="2441"/>
    <b v="0"/>
    <n v="26"/>
    <b v="1"/>
    <s v="technology/space exploration"/>
    <n v="28"/>
    <x v="0"/>
    <s v="space exploration"/>
    <d v="2016-10-12T13:11:15"/>
    <x v="2441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x v="2442"/>
    <b v="1"/>
    <n v="35"/>
    <b v="0"/>
    <s v="theater/spaces"/>
    <n v="41"/>
    <x v="6"/>
    <s v="spaces"/>
    <d v="2017-02-08T09:59:05"/>
    <x v="2442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x v="2443"/>
    <b v="0"/>
    <n v="19"/>
    <b v="1"/>
    <s v="theater/plays"/>
    <n v="150"/>
    <x v="6"/>
    <s v="plays"/>
    <d v="2016-05-31T11:00:00"/>
    <x v="2443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x v="2444"/>
    <b v="0"/>
    <n v="22"/>
    <b v="1"/>
    <s v="publishing/nonfiction"/>
    <n v="3"/>
    <x v="1"/>
    <s v="nonfiction"/>
    <d v="2011-04-18T17:24:19"/>
    <x v="2444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x v="2445"/>
    <b v="0"/>
    <n v="49"/>
    <b v="0"/>
    <s v="film &amp; video/animation"/>
    <n v="2"/>
    <x v="5"/>
    <s v="animation"/>
    <d v="2013-05-14T16:47:40"/>
    <x v="2445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x v="2446"/>
    <b v="0"/>
    <n v="12"/>
    <b v="0"/>
    <s v="theater/musical"/>
    <n v="82"/>
    <x v="6"/>
    <s v="musical"/>
    <d v="2016-03-08T04:59:00"/>
    <x v="2446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x v="2447"/>
    <b v="0"/>
    <n v="27"/>
    <b v="1"/>
    <s v="music/indie rock"/>
    <n v="16"/>
    <x v="7"/>
    <s v="indie rock"/>
    <d v="2012-06-30T03:59:00"/>
    <x v="2447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x v="2448"/>
    <b v="0"/>
    <n v="14"/>
    <b v="1"/>
    <s v="music/rock"/>
    <n v="14"/>
    <x v="7"/>
    <s v="rock"/>
    <d v="2012-11-14T02:26:57"/>
    <x v="2448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x v="2449"/>
    <b v="0"/>
    <n v="15"/>
    <b v="1"/>
    <s v="publishing/nonfiction"/>
    <n v="3"/>
    <x v="1"/>
    <s v="nonfiction"/>
    <d v="2012-04-16T21:00:00"/>
    <x v="2449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x v="2450"/>
    <b v="0"/>
    <n v="16"/>
    <b v="0"/>
    <s v="theater/plays"/>
    <n v="163"/>
    <x v="6"/>
    <s v="plays"/>
    <d v="2015-08-17T16:00:00"/>
    <x v="245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x v="2451"/>
    <b v="0"/>
    <n v="30"/>
    <b v="1"/>
    <s v="games/tabletop games"/>
    <n v="16"/>
    <x v="3"/>
    <s v="tabletop games"/>
    <d v="2012-01-28T18:54:07"/>
    <x v="245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x v="2452"/>
    <b v="0"/>
    <n v="33"/>
    <b v="1"/>
    <s v="music/rock"/>
    <n v="14"/>
    <x v="7"/>
    <s v="rock"/>
    <d v="2012-10-24T16:26:16"/>
    <x v="2452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x v="2453"/>
    <b v="0"/>
    <n v="7"/>
    <b v="1"/>
    <s v="music/rock"/>
    <n v="20"/>
    <x v="7"/>
    <s v="rock"/>
    <d v="2012-06-28T17:26:56"/>
    <x v="2453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x v="2454"/>
    <b v="0"/>
    <n v="33"/>
    <b v="1"/>
    <s v="theater/plays"/>
    <n v="54"/>
    <x v="6"/>
    <s v="plays"/>
    <d v="2016-05-08T08:59:26"/>
    <x v="2454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x v="2455"/>
    <b v="0"/>
    <n v="22"/>
    <b v="0"/>
    <s v="publishing/translations"/>
    <n v="8"/>
    <x v="1"/>
    <s v="translations"/>
    <d v="2014-07-13T04:59:00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x v="2456"/>
    <b v="1"/>
    <n v="23"/>
    <b v="1"/>
    <s v="technology/hardware"/>
    <n v="16"/>
    <x v="0"/>
    <s v="hardware"/>
    <d v="2009-11-23T05:59:00"/>
    <x v="2456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x v="2457"/>
    <b v="0"/>
    <n v="10"/>
    <b v="0"/>
    <s v="publishing/translations"/>
    <n v="8"/>
    <x v="1"/>
    <s v="translations"/>
    <d v="2016-12-10T11:00:00"/>
    <x v="2457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x v="2458"/>
    <b v="0"/>
    <n v="8"/>
    <b v="0"/>
    <s v="theater/plays"/>
    <n v="109"/>
    <x v="6"/>
    <s v="plays"/>
    <d v="2016-07-17T10:47:48"/>
    <x v="2458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x v="2459"/>
    <b v="0"/>
    <n v="15"/>
    <b v="1"/>
    <s v="food/small batch"/>
    <n v="23"/>
    <x v="4"/>
    <s v="small batch"/>
    <d v="2015-12-29T23:00:00"/>
    <x v="2459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x v="2460"/>
    <b v="0"/>
    <n v="19"/>
    <b v="0"/>
    <s v="publishing/children's books"/>
    <n v="28"/>
    <x v="1"/>
    <s v="children's books"/>
    <d v="2014-08-29T18:45:11"/>
    <x v="246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x v="2461"/>
    <b v="0"/>
    <n v="14"/>
    <b v="1"/>
    <s v="film &amp; video/television"/>
    <n v="0"/>
    <x v="5"/>
    <s v="television"/>
    <d v="2016-01-09T00:36:01"/>
    <x v="2461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x v="2462"/>
    <b v="0"/>
    <n v="5"/>
    <b v="0"/>
    <s v="film &amp; video/drama"/>
    <n v="1"/>
    <x v="5"/>
    <s v="drama"/>
    <d v="2015-07-21T06:59:00"/>
    <x v="246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x v="2463"/>
    <b v="0"/>
    <n v="9"/>
    <b v="0"/>
    <s v="publishing/translations"/>
    <n v="8"/>
    <x v="1"/>
    <s v="translations"/>
    <d v="2015-08-16T16:13:11"/>
    <x v="2463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x v="2464"/>
    <b v="0"/>
    <n v="4"/>
    <b v="0"/>
    <s v="food/food trucks"/>
    <n v="27"/>
    <x v="4"/>
    <s v="food trucks"/>
    <d v="2014-08-09T21:57:05"/>
    <x v="2464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x v="2465"/>
    <b v="0"/>
    <n v="27"/>
    <b v="1"/>
    <s v="theater/plays"/>
    <n v="80"/>
    <x v="6"/>
    <s v="plays"/>
    <d v="2016-06-17T14:00:00"/>
    <x v="2465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x v="2466"/>
    <b v="0"/>
    <n v="1"/>
    <b v="0"/>
    <s v="theater/plays"/>
    <n v="1600"/>
    <x v="6"/>
    <s v="plays"/>
    <d v="2016-12-19T00:45:50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x v="2467"/>
    <b v="0"/>
    <n v="30"/>
    <b v="1"/>
    <s v="music/indie rock"/>
    <n v="23"/>
    <x v="7"/>
    <s v="indie rock"/>
    <d v="2012-04-22T16:59:36"/>
    <x v="2467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x v="2468"/>
    <b v="0"/>
    <n v="9"/>
    <b v="0"/>
    <s v="theater/spaces"/>
    <n v="40"/>
    <x v="6"/>
    <s v="spaces"/>
    <d v="2016-08-14T22:45:43"/>
    <x v="2468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x v="2469"/>
    <b v="0"/>
    <n v="9"/>
    <b v="1"/>
    <s v="theater/musical"/>
    <n v="32"/>
    <x v="6"/>
    <s v="musical"/>
    <d v="2014-09-15T06:08:00"/>
    <x v="2469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x v="2470"/>
    <b v="0"/>
    <n v="14"/>
    <b v="0"/>
    <s v="theater/spaces"/>
    <n v="40"/>
    <x v="6"/>
    <s v="spaces"/>
    <d v="2015-05-20T19:48:46"/>
    <x v="2470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x v="2471"/>
    <b v="0"/>
    <n v="9"/>
    <b v="0"/>
    <s v="theater/plays"/>
    <n v="398"/>
    <x v="6"/>
    <s v="plays"/>
    <d v="2016-07-03T19:59:00"/>
    <x v="2471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x v="2472"/>
    <b v="0"/>
    <n v="10"/>
    <b v="1"/>
    <s v="theater/plays"/>
    <n v="79"/>
    <x v="6"/>
    <s v="plays"/>
    <d v="2015-05-18T05:59:44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x v="2473"/>
    <b v="0"/>
    <n v="7"/>
    <b v="0"/>
    <s v="technology/web"/>
    <n v="20"/>
    <x v="0"/>
    <s v="web"/>
    <d v="2015-08-05T16:50:32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x v="2474"/>
    <b v="0"/>
    <n v="34"/>
    <b v="1"/>
    <s v="music/classical music"/>
    <n v="26"/>
    <x v="7"/>
    <s v="classical music"/>
    <d v="2012-12-24T23:47:37"/>
    <x v="2474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x v="2475"/>
    <b v="0"/>
    <n v="27"/>
    <b v="1"/>
    <s v="theater/plays"/>
    <n v="63"/>
    <x v="6"/>
    <s v="plays"/>
    <d v="2014-07-27T14:17:25"/>
    <x v="2475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x v="2476"/>
    <b v="0"/>
    <n v="33"/>
    <b v="1"/>
    <s v="theater/plays"/>
    <n v="31"/>
    <x v="6"/>
    <s v="plays"/>
    <d v="2015-02-28T15:14:22"/>
    <x v="2476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x v="2477"/>
    <b v="0"/>
    <n v="27"/>
    <b v="1"/>
    <s v="theater/plays"/>
    <n v="78"/>
    <x v="6"/>
    <s v="plays"/>
    <d v="2015-04-26T06:28:00"/>
    <x v="2477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x v="2478"/>
    <b v="0"/>
    <n v="8"/>
    <b v="1"/>
    <s v="theater/plays"/>
    <n v="78"/>
    <x v="6"/>
    <s v="plays"/>
    <d v="2014-06-16T17:06:34"/>
    <x v="2478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x v="2479"/>
    <b v="0"/>
    <n v="6"/>
    <b v="0"/>
    <s v="theater/plays"/>
    <n v="388"/>
    <x v="6"/>
    <s v="plays"/>
    <d v="2015-11-25T23:00:00"/>
    <x v="2479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x v="2480"/>
    <b v="0"/>
    <n v="20"/>
    <b v="1"/>
    <s v="theater/plays"/>
    <n v="77"/>
    <x v="6"/>
    <s v="plays"/>
    <d v="2014-06-28T14:05:24"/>
    <x v="2480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x v="2481"/>
    <b v="0"/>
    <n v="16"/>
    <b v="0"/>
    <s v="film &amp; video/animation"/>
    <n v="2"/>
    <x v="5"/>
    <s v="animation"/>
    <d v="2015-03-04T02:00:20"/>
    <x v="2481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x v="2482"/>
    <b v="0"/>
    <n v="19"/>
    <b v="1"/>
    <s v="publishing/nonfiction"/>
    <n v="8"/>
    <x v="1"/>
    <s v="nonfiction"/>
    <d v="2011-07-06T19:33:10"/>
    <x v="2482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x v="2483"/>
    <b v="0"/>
    <n v="36"/>
    <b v="1"/>
    <s v="film &amp; video/shorts"/>
    <n v="0"/>
    <x v="5"/>
    <s v="shorts"/>
    <d v="2014-02-23T13:39:51"/>
    <x v="2483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x v="2484"/>
    <b v="0"/>
    <n v="10"/>
    <b v="0"/>
    <s v="music/faith"/>
    <n v="10"/>
    <x v="7"/>
    <s v="faith"/>
    <d v="2017-04-07T18:45:38"/>
    <x v="2484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x v="2485"/>
    <b v="0"/>
    <n v="15"/>
    <b v="1"/>
    <s v="theater/plays"/>
    <n v="30"/>
    <x v="6"/>
    <s v="plays"/>
    <d v="2015-06-13T01:43:00"/>
    <x v="2485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x v="2486"/>
    <b v="0"/>
    <n v="39"/>
    <b v="1"/>
    <s v="theater/plays"/>
    <n v="69"/>
    <x v="6"/>
    <s v="plays"/>
    <d v="2015-04-02T15:54:31"/>
    <x v="2486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x v="2487"/>
    <b v="0"/>
    <n v="6"/>
    <b v="0"/>
    <s v="theater/plays"/>
    <n v="759"/>
    <x v="6"/>
    <s v="plays"/>
    <d v="2016-01-14T18:16:56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x v="2488"/>
    <b v="0"/>
    <n v="18"/>
    <b v="1"/>
    <s v="music/rock"/>
    <n v="9"/>
    <x v="7"/>
    <s v="rock"/>
    <d v="2013-08-27T16:31:29"/>
    <x v="2488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x v="2489"/>
    <b v="0"/>
    <n v="15"/>
    <b v="1"/>
    <s v="music/electronic music"/>
    <n v="15"/>
    <x v="7"/>
    <s v="electronic music"/>
    <d v="2014-04-14T23:00:00"/>
    <x v="2489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x v="2490"/>
    <b v="0"/>
    <n v="17"/>
    <b v="1"/>
    <s v="theater/plays"/>
    <n v="75"/>
    <x v="6"/>
    <s v="plays"/>
    <d v="2016-08-25T03:59:00"/>
    <x v="2490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x v="2491"/>
    <b v="0"/>
    <n v="21"/>
    <b v="0"/>
    <s v="music/indie rock"/>
    <n v="4"/>
    <x v="7"/>
    <s v="indie rock"/>
    <d v="2016-12-30T22:35:11"/>
    <x v="2491"/>
  </r>
  <r>
    <n v="2492"/>
    <s v="SUPER NICE EP 2012"/>
    <s v="We're a band from Hawaii trying to produce our first EP and we need help!"/>
    <n v="3500"/>
    <n v="750"/>
    <x v="0"/>
    <s v="US"/>
    <s v="USD"/>
    <n v="1339840740"/>
    <x v="2492"/>
    <b v="0"/>
    <n v="27"/>
    <b v="1"/>
    <s v="music/indie rock"/>
    <n v="21"/>
    <x v="7"/>
    <s v="indie rock"/>
    <d v="2012-06-16T09:59:00"/>
    <x v="2492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x v="2493"/>
    <b v="0"/>
    <n v="9"/>
    <b v="0"/>
    <s v="theater/plays"/>
    <n v="30"/>
    <x v="6"/>
    <s v="plays"/>
    <d v="2014-05-17T04:32:45"/>
    <x v="2493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x v="2494"/>
    <b v="0"/>
    <n v="8"/>
    <b v="0"/>
    <s v="film &amp; video/drama"/>
    <n v="1"/>
    <x v="5"/>
    <s v="drama"/>
    <d v="2015-01-29T20:21:04"/>
    <x v="2494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x v="2495"/>
    <b v="0"/>
    <n v="20"/>
    <b v="1"/>
    <s v="theater/spaces"/>
    <n v="37"/>
    <x v="6"/>
    <s v="spaces"/>
    <d v="2016-04-27T13:16:00"/>
    <x v="2495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x v="2496"/>
    <b v="0"/>
    <n v="21"/>
    <b v="0"/>
    <s v="theater/plays"/>
    <n v="574"/>
    <x v="6"/>
    <s v="plays"/>
    <d v="2015-11-05T14:16:15"/>
    <x v="2496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x v="2497"/>
    <b v="0"/>
    <n v="21"/>
    <b v="0"/>
    <s v="games/video games"/>
    <n v="5"/>
    <x v="3"/>
    <s v="video games"/>
    <d v="2012-04-13T14:17:15"/>
    <x v="2497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x v="2498"/>
    <b v="0"/>
    <n v="18"/>
    <b v="0"/>
    <s v="publishing/children's books"/>
    <n v="25"/>
    <x v="1"/>
    <s v="children's books"/>
    <d v="2012-05-15T17:16:27"/>
    <x v="2498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x v="2499"/>
    <b v="0"/>
    <n v="21"/>
    <b v="0"/>
    <s v="music/jazz"/>
    <n v="4"/>
    <x v="7"/>
    <s v="jazz"/>
    <d v="2013-05-04T14:00:34"/>
    <x v="2499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x v="2500"/>
    <b v="0"/>
    <n v="20"/>
    <b v="1"/>
    <s v="theater/plays"/>
    <n v="29"/>
    <x v="6"/>
    <s v="plays"/>
    <d v="2014-06-06T23:00:00"/>
    <x v="2500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x v="2501"/>
    <b v="0"/>
    <n v="8"/>
    <b v="0"/>
    <s v="theater/plays"/>
    <n v="1217"/>
    <x v="6"/>
    <s v="plays"/>
    <d v="2014-10-22T04:59:00"/>
    <x v="2501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x v="2502"/>
    <b v="0"/>
    <n v="34"/>
    <b v="1"/>
    <s v="music/rock"/>
    <n v="7"/>
    <x v="7"/>
    <s v="rock"/>
    <d v="2016-08-13T11:32:37"/>
    <x v="2502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x v="2503"/>
    <b v="0"/>
    <n v="9"/>
    <b v="0"/>
    <s v="technology/wearables"/>
    <n v="4"/>
    <x v="0"/>
    <s v="wearables"/>
    <d v="2014-11-29T16:00:00"/>
    <x v="2503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x v="2504"/>
    <b v="0"/>
    <n v="13"/>
    <b v="1"/>
    <s v="music/classical music"/>
    <n v="24"/>
    <x v="7"/>
    <s v="classical music"/>
    <d v="2013-10-01T03:59:00"/>
    <x v="2504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x v="2505"/>
    <b v="0"/>
    <n v="4"/>
    <b v="0"/>
    <s v="film &amp; video/drama"/>
    <n v="1"/>
    <x v="5"/>
    <s v="drama"/>
    <d v="2015-06-22T17:48:15"/>
    <x v="2505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x v="2506"/>
    <b v="0"/>
    <n v="6"/>
    <b v="1"/>
    <s v="theater/spaces"/>
    <n v="36"/>
    <x v="6"/>
    <s v="spaces"/>
    <d v="2015-06-11T16:13:06"/>
    <x v="2506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x v="2507"/>
    <b v="0"/>
    <n v="27"/>
    <b v="1"/>
    <s v="theater/plays"/>
    <n v="48"/>
    <x v="6"/>
    <s v="plays"/>
    <d v="2016-09-26T10:37:09"/>
    <x v="2507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x v="2508"/>
    <b v="0"/>
    <n v="13"/>
    <b v="1"/>
    <s v="theater/plays"/>
    <n v="72"/>
    <x v="6"/>
    <s v="plays"/>
    <d v="2016-09-08T18:08:42"/>
    <x v="2508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x v="2509"/>
    <b v="0"/>
    <n v="16"/>
    <b v="0"/>
    <s v="technology/wearables"/>
    <n v="3"/>
    <x v="0"/>
    <s v="wearables"/>
    <d v="2014-12-01T00:00:00"/>
    <x v="2509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x v="2510"/>
    <b v="0"/>
    <n v="11"/>
    <b v="0"/>
    <s v="theater/spaces"/>
    <n v="33"/>
    <x v="6"/>
    <s v="spaces"/>
    <d v="2015-06-16T17:47:29"/>
    <x v="2510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x v="2511"/>
    <b v="0"/>
    <n v="26"/>
    <b v="1"/>
    <s v="theater/plays"/>
    <n v="143"/>
    <x v="6"/>
    <s v="plays"/>
    <d v="2015-05-07T10:09:54"/>
    <x v="2511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x v="2512"/>
    <b v="0"/>
    <n v="12"/>
    <b v="0"/>
    <s v="theater/plays"/>
    <n v="238"/>
    <x v="6"/>
    <s v="plays"/>
    <d v="2015-03-28T22:07:06"/>
    <x v="2512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x v="2513"/>
    <b v="0"/>
    <n v="14"/>
    <b v="1"/>
    <s v="theater/plays"/>
    <n v="79"/>
    <x v="6"/>
    <s v="plays"/>
    <d v="2015-10-28T19:54:00"/>
    <x v="2513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x v="2514"/>
    <b v="0"/>
    <n v="28"/>
    <b v="1"/>
    <s v="theater/musical"/>
    <n v="102"/>
    <x v="6"/>
    <s v="musical"/>
    <d v="2016-04-15T20:48:27"/>
    <x v="2514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x v="2515"/>
    <b v="0"/>
    <n v="37"/>
    <b v="0"/>
    <s v="technology/wearables"/>
    <n v="4"/>
    <x v="0"/>
    <s v="wearables"/>
    <d v="2016-02-11T17:05:53"/>
    <x v="2515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x v="2516"/>
    <b v="0"/>
    <n v="24"/>
    <b v="1"/>
    <s v="theater/plays"/>
    <n v="47"/>
    <x v="6"/>
    <s v="plays"/>
    <d v="2015-06-16T12:59:14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x v="2517"/>
    <b v="0"/>
    <n v="21"/>
    <b v="1"/>
    <s v="theater/plays"/>
    <n v="64"/>
    <x v="6"/>
    <s v="plays"/>
    <d v="2014-07-31T16:45:59"/>
    <x v="2517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x v="2518"/>
    <b v="0"/>
    <n v="15"/>
    <b v="0"/>
    <s v="publishing/fiction"/>
    <n v="7"/>
    <x v="1"/>
    <s v="fiction"/>
    <d v="2013-05-01T21:42:37"/>
    <x v="2518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x v="2519"/>
    <b v="0"/>
    <n v="7"/>
    <b v="0"/>
    <s v="technology/wearables"/>
    <n v="3"/>
    <x v="0"/>
    <s v="wearables"/>
    <d v="2015-07-18T20:14:16"/>
    <x v="2519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x v="2520"/>
    <b v="0"/>
    <n v="14"/>
    <b v="1"/>
    <s v="music/rock"/>
    <n v="3"/>
    <x v="7"/>
    <s v="rock"/>
    <d v="2012-08-25T18:11:42"/>
    <x v="2520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x v="2521"/>
    <b v="0"/>
    <n v="12"/>
    <b v="1"/>
    <s v="theater/plays"/>
    <n v="66"/>
    <x v="6"/>
    <s v="plays"/>
    <d v="2016-10-29T03:00:00"/>
    <x v="2521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x v="2522"/>
    <b v="0"/>
    <n v="9"/>
    <b v="0"/>
    <s v="technology/web"/>
    <n v="2"/>
    <x v="0"/>
    <s v="web"/>
    <d v="2016-05-28T18:32:09"/>
    <x v="2522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x v="2523"/>
    <b v="0"/>
    <n v="15"/>
    <b v="1"/>
    <s v="film &amp; video/documentary"/>
    <n v="1"/>
    <x v="5"/>
    <s v="documentary"/>
    <d v="2016-07-22T20:42:24"/>
    <x v="252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x v="2524"/>
    <b v="0"/>
    <n v="25"/>
    <b v="0"/>
    <s v="technology/wearables"/>
    <n v="3"/>
    <x v="0"/>
    <s v="wearables"/>
    <d v="2015-05-11T19:57:02"/>
    <x v="2524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x v="2525"/>
    <b v="0"/>
    <n v="26"/>
    <b v="1"/>
    <s v="music/indie rock"/>
    <n v="12"/>
    <x v="7"/>
    <s v="indie rock"/>
    <d v="2011-06-07T15:18:01"/>
    <x v="2525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x v="2526"/>
    <b v="0"/>
    <n v="29"/>
    <b v="1"/>
    <s v="music/indie rock"/>
    <n v="20"/>
    <x v="7"/>
    <s v="indie rock"/>
    <d v="2012-06-23T18:32:55"/>
    <x v="2526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x v="2527"/>
    <b v="0"/>
    <n v="17"/>
    <b v="1"/>
    <s v="music/rock"/>
    <n v="8"/>
    <x v="7"/>
    <s v="rock"/>
    <d v="2010-08-03T01:59:00"/>
    <x v="2527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x v="2528"/>
    <b v="0"/>
    <n v="18"/>
    <b v="0"/>
    <s v="games/video games"/>
    <n v="5"/>
    <x v="3"/>
    <s v="video games"/>
    <d v="2016-05-14T13:35:36"/>
    <x v="2528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x v="2529"/>
    <b v="0"/>
    <n v="12"/>
    <b v="0"/>
    <s v="photography/nature"/>
    <n v="8"/>
    <x v="2"/>
    <s v="nature"/>
    <d v="2016-07-04T03:40:24"/>
    <x v="2529"/>
  </r>
  <r>
    <n v="428"/>
    <s v="Little Clay Bible - Zacchaeus"/>
    <s v="Fresh, fun, entertaining Bible stories on YouTube, stop-motion style."/>
    <n v="50000"/>
    <n v="676"/>
    <x v="2"/>
    <s v="US"/>
    <s v="USD"/>
    <n v="1402956000"/>
    <x v="2530"/>
    <b v="0"/>
    <n v="13"/>
    <b v="0"/>
    <s v="film &amp; video/animation"/>
    <n v="1"/>
    <x v="5"/>
    <s v="animation"/>
    <d v="2014-06-16T22:00:00"/>
    <x v="253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x v="2531"/>
    <b v="0"/>
    <n v="13"/>
    <b v="1"/>
    <s v="photography/photobooks"/>
    <n v="5"/>
    <x v="2"/>
    <s v="photobooks"/>
    <d v="2014-08-31T15:58:45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x v="6"/>
    <s v="plays"/>
    <d v="2015-03-25T18:01:10"/>
    <x v="2532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x v="2533"/>
    <b v="0"/>
    <n v="14"/>
    <b v="0"/>
    <s v="technology/web"/>
    <n v="17"/>
    <x v="0"/>
    <s v="web"/>
    <d v="2016-04-25T22:16:56"/>
    <x v="2533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x v="2534"/>
    <b v="0"/>
    <n v="16"/>
    <b v="0"/>
    <s v="technology/wearables"/>
    <n v="3"/>
    <x v="0"/>
    <s v="wearables"/>
    <d v="2016-02-18T20:14:20"/>
    <x v="2534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x v="2535"/>
    <b v="0"/>
    <n v="13"/>
    <b v="1"/>
    <s v="theater/plays"/>
    <n v="27"/>
    <x v="6"/>
    <s v="plays"/>
    <d v="2014-10-10T11:00:00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x v="2536"/>
    <b v="0"/>
    <n v="25"/>
    <b v="1"/>
    <s v="theater/plays"/>
    <n v="44"/>
    <x v="6"/>
    <s v="plays"/>
    <d v="2017-02-20T08:50:02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x v="2537"/>
    <b v="0"/>
    <n v="18"/>
    <b v="1"/>
    <s v="theater/plays"/>
    <n v="66"/>
    <x v="6"/>
    <s v="plays"/>
    <d v="2015-07-13T01:00:00"/>
    <x v="2537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x v="2538"/>
    <b v="0"/>
    <n v="16"/>
    <b v="1"/>
    <s v="theater/plays"/>
    <n v="60"/>
    <x v="6"/>
    <s v="plays"/>
    <d v="2015-04-21T17:22:07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x v="2539"/>
    <b v="0"/>
    <n v="14"/>
    <b v="0"/>
    <s v="theater/plays"/>
    <n v="26"/>
    <x v="6"/>
    <s v="plays"/>
    <d v="2015-06-27T18:27:06"/>
    <x v="2539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x v="2540"/>
    <b v="0"/>
    <n v="3"/>
    <b v="0"/>
    <s v="photography/people"/>
    <n v="13"/>
    <x v="2"/>
    <s v="people"/>
    <d v="2014-08-01T02:50:38"/>
    <x v="2540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x v="2541"/>
    <b v="1"/>
    <n v="10"/>
    <b v="0"/>
    <s v="photography/photobooks"/>
    <n v="10"/>
    <x v="2"/>
    <s v="photobooks"/>
    <d v="2015-02-20T08:34:13"/>
    <x v="2541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x v="2542"/>
    <b v="0"/>
    <n v="7"/>
    <b v="0"/>
    <s v="theater/plays"/>
    <n v="130"/>
    <x v="6"/>
    <s v="plays"/>
    <d v="2015-10-16T04:59:00"/>
    <x v="2542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x v="2543"/>
    <b v="0"/>
    <n v="10"/>
    <b v="0"/>
    <s v="publishing/art books"/>
    <n v="8"/>
    <x v="1"/>
    <s v="art books"/>
    <d v="2015-06-30T21:06:08"/>
    <x v="2543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x v="2544"/>
    <b v="0"/>
    <n v="3"/>
    <b v="0"/>
    <s v="music/faith"/>
    <n v="9"/>
    <x v="7"/>
    <s v="faith"/>
    <d v="2015-07-01T06:00:00"/>
    <x v="2544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x v="2545"/>
    <b v="0"/>
    <n v="6"/>
    <b v="0"/>
    <s v="theater/plays"/>
    <n v="26"/>
    <x v="6"/>
    <s v="plays"/>
    <d v="2016-11-30T17:00:00"/>
    <x v="2545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x v="2546"/>
    <b v="0"/>
    <n v="13"/>
    <b v="1"/>
    <s v="theater/plays"/>
    <n v="43"/>
    <x v="6"/>
    <s v="plays"/>
    <d v="2015-04-18T00:37:00"/>
    <x v="254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x v="2547"/>
    <b v="0"/>
    <n v="14"/>
    <b v="1"/>
    <s v="theater/plays"/>
    <n v="54"/>
    <x v="6"/>
    <s v="plays"/>
    <d v="2015-02-28T04:59:00"/>
    <x v="2547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x v="2548"/>
    <b v="0"/>
    <n v="14"/>
    <b v="0"/>
    <s v="theater/plays"/>
    <n v="130"/>
    <x v="6"/>
    <s v="plays"/>
    <d v="2014-08-30T05:30:00"/>
    <x v="2548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x v="2549"/>
    <b v="0"/>
    <n v="7"/>
    <b v="0"/>
    <s v="theater/spaces"/>
    <n v="32"/>
    <x v="6"/>
    <s v="spaces"/>
    <d v="2015-06-14T19:19:00"/>
    <x v="2549"/>
  </r>
  <r>
    <n v="3131"/>
    <s v="SNAKE EYES"/>
    <s v="A Staged Reading of &quot;Snake Eyes,&quot; a new play by Alex Rafala"/>
    <n v="2000"/>
    <n v="645"/>
    <x v="3"/>
    <s v="US"/>
    <s v="USD"/>
    <n v="1491656045"/>
    <x v="2550"/>
    <b v="0"/>
    <n v="12"/>
    <b v="0"/>
    <s v="theater/plays"/>
    <n v="32"/>
    <x v="6"/>
    <s v="plays"/>
    <d v="2017-04-08T12:54:05"/>
    <x v="2550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x v="2551"/>
    <b v="0"/>
    <n v="30"/>
    <b v="0"/>
    <s v="music/jazz"/>
    <n v="3"/>
    <x v="7"/>
    <s v="jazz"/>
    <d v="2012-05-29T19:55:05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x v="2552"/>
    <b v="0"/>
    <n v="30"/>
    <b v="1"/>
    <s v="music/electronic music"/>
    <n v="4"/>
    <x v="7"/>
    <s v="electronic music"/>
    <d v="2016-12-13T07:59:00"/>
    <x v="2552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x v="2553"/>
    <b v="0"/>
    <n v="16"/>
    <b v="0"/>
    <s v="theater/plays"/>
    <n v="160"/>
    <x v="6"/>
    <s v="plays"/>
    <d v="2014-08-02T14:00:00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x v="2554"/>
    <b v="0"/>
    <n v="19"/>
    <b v="0"/>
    <s v="theater/plays"/>
    <n v="214"/>
    <x v="6"/>
    <s v="plays"/>
    <d v="2016-02-20T21:05:00"/>
    <x v="2554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x v="2555"/>
    <b v="0"/>
    <n v="14"/>
    <b v="0"/>
    <s v="theater/plays"/>
    <n v="3205"/>
    <x v="6"/>
    <s v="plays"/>
    <d v="2016-10-27T06:40:34"/>
    <x v="2555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x v="2556"/>
    <b v="0"/>
    <n v="7"/>
    <b v="0"/>
    <s v="film &amp; video/drama"/>
    <n v="1"/>
    <x v="5"/>
    <s v="drama"/>
    <d v="2014-09-19T18:18:21"/>
    <x v="2556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x v="2557"/>
    <b v="0"/>
    <n v="10"/>
    <b v="0"/>
    <s v="film &amp; video/animation"/>
    <n v="2"/>
    <x v="5"/>
    <s v="animation"/>
    <d v="2012-10-19T23:00:57"/>
    <x v="255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x v="2558"/>
    <b v="0"/>
    <n v="11"/>
    <b v="0"/>
    <s v="music/jazz"/>
    <n v="3"/>
    <x v="7"/>
    <s v="jazz"/>
    <d v="2015-02-28T15:10:00"/>
    <x v="2558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x v="2559"/>
    <b v="0"/>
    <n v="17"/>
    <b v="1"/>
    <s v="music/indie rock"/>
    <n v="18"/>
    <x v="7"/>
    <s v="indie rock"/>
    <d v="2012-01-25T23:49:52"/>
    <x v="2559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x v="2560"/>
    <b v="0"/>
    <n v="22"/>
    <b v="0"/>
    <s v="theater/plays"/>
    <n v="32"/>
    <x v="6"/>
    <s v="plays"/>
    <d v="2017-03-31T22:59:00"/>
    <x v="256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x v="2561"/>
    <b v="0"/>
    <n v="26"/>
    <b v="0"/>
    <s v="technology/gadgets"/>
    <n v="12"/>
    <x v="0"/>
    <s v="gadgets"/>
    <d v="2014-10-08T12:16:18"/>
    <x v="2561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x v="2562"/>
    <b v="0"/>
    <n v="17"/>
    <b v="1"/>
    <s v="film &amp; video/shorts"/>
    <n v="0"/>
    <x v="5"/>
    <s v="shorts"/>
    <d v="2011-09-04T21:30:45"/>
    <x v="2562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x v="2563"/>
    <b v="0"/>
    <n v="7"/>
    <b v="0"/>
    <s v="technology/wearables"/>
    <n v="3"/>
    <x v="0"/>
    <s v="wearables"/>
    <d v="2014-10-31T12:30:20"/>
    <x v="2563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x v="2564"/>
    <b v="0"/>
    <n v="9"/>
    <b v="1"/>
    <s v="theater/spaces"/>
    <n v="32"/>
    <x v="6"/>
    <s v="spaces"/>
    <d v="2016-05-05T04:02:40"/>
    <x v="2564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x v="2565"/>
    <b v="0"/>
    <n v="11"/>
    <b v="0"/>
    <s v="music/faith"/>
    <n v="8"/>
    <x v="7"/>
    <s v="faith"/>
    <d v="2017-04-06T09:20:42"/>
    <x v="2565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x v="2566"/>
    <b v="0"/>
    <n v="19"/>
    <b v="1"/>
    <s v="music/rock"/>
    <n v="13"/>
    <x v="7"/>
    <s v="rock"/>
    <d v="2015-08-22T18:00:22"/>
    <x v="2566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x v="2567"/>
    <b v="0"/>
    <n v="28"/>
    <b v="1"/>
    <s v="theater/plays"/>
    <n v="63"/>
    <x v="6"/>
    <s v="plays"/>
    <d v="2016-06-27T19:00:00"/>
    <x v="2567"/>
  </r>
  <r>
    <n v="115"/>
    <s v="The World's Greatest Lover"/>
    <s v="Never judge a book (or a lover) by their cover."/>
    <n v="150000"/>
    <n v="632"/>
    <x v="0"/>
    <s v="US"/>
    <s v="USD"/>
    <n v="1328377444"/>
    <x v="2568"/>
    <b v="0"/>
    <n v="22"/>
    <b v="1"/>
    <s v="film &amp; video/shorts"/>
    <n v="0"/>
    <x v="5"/>
    <s v="shorts"/>
    <d v="2012-02-04T17:44:04"/>
    <x v="2568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x v="2569"/>
    <b v="0"/>
    <n v="36"/>
    <b v="1"/>
    <s v="theater/plays"/>
    <n v="57"/>
    <x v="6"/>
    <s v="plays"/>
    <d v="2016-05-20T11:31:00"/>
    <x v="2569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x v="2570"/>
    <b v="0"/>
    <n v="8"/>
    <b v="1"/>
    <s v="theater/plays"/>
    <n v="63"/>
    <x v="6"/>
    <s v="plays"/>
    <d v="2015-11-11T19:16:07"/>
    <x v="257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x v="2571"/>
    <b v="0"/>
    <n v="20"/>
    <b v="1"/>
    <s v="film &amp; video/television"/>
    <n v="0"/>
    <x v="5"/>
    <s v="television"/>
    <d v="2016-04-17T02:29:04"/>
    <x v="2571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x v="2572"/>
    <b v="0"/>
    <n v="10"/>
    <b v="1"/>
    <s v="technology/hardware"/>
    <n v="13"/>
    <x v="0"/>
    <s v="hardware"/>
    <d v="2015-05-24T20:29:36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x v="2"/>
    <s v="people"/>
    <d v="2016-01-06T22:50:13"/>
    <x v="2573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x v="2574"/>
    <b v="0"/>
    <n v="12"/>
    <b v="0"/>
    <s v="theater/plays"/>
    <n v="25"/>
    <x v="6"/>
    <s v="plays"/>
    <d v="2016-12-12T06:00:00"/>
    <x v="2574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x v="2575"/>
    <b v="0"/>
    <n v="17"/>
    <b v="0"/>
    <s v="theater/plays"/>
    <n v="25"/>
    <x v="6"/>
    <s v="plays"/>
    <d v="2016-09-07T01:21:53"/>
    <x v="2575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x v="2576"/>
    <b v="0"/>
    <n v="7"/>
    <b v="0"/>
    <s v="technology/wearables"/>
    <n v="4"/>
    <x v="0"/>
    <s v="wearables"/>
    <d v="2016-07-14T11:48:53"/>
    <x v="2576"/>
  </r>
  <r>
    <n v="1372"/>
    <s v="Ted Lukas &amp; the Misled new CD - &quot;FEED&quot;"/>
    <s v="Please help us raise funds to press our new CD!"/>
    <n v="10000"/>
    <n v="620"/>
    <x v="0"/>
    <s v="US"/>
    <s v="USD"/>
    <n v="1342115132"/>
    <x v="2577"/>
    <b v="0"/>
    <n v="16"/>
    <b v="1"/>
    <s v="music/rock"/>
    <n v="6"/>
    <x v="7"/>
    <s v="rock"/>
    <d v="2012-07-12T17:45:32"/>
    <x v="2577"/>
  </r>
  <r>
    <n v="1927"/>
    <s v="GBS Detroit Presents Hampshire"/>
    <s v="Hampshire is headed to GBS Detroit."/>
    <n v="5200"/>
    <n v="620"/>
    <x v="0"/>
    <s v="US"/>
    <s v="USD"/>
    <n v="1331182740"/>
    <x v="2578"/>
    <b v="0"/>
    <n v="11"/>
    <b v="1"/>
    <s v="music/indie rock"/>
    <n v="12"/>
    <x v="7"/>
    <s v="indie rock"/>
    <d v="2012-03-08T04:59:00"/>
    <x v="2578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x v="2579"/>
    <b v="0"/>
    <n v="12"/>
    <b v="0"/>
    <s v="theater/plays"/>
    <n v="83"/>
    <x v="6"/>
    <s v="plays"/>
    <d v="2015-01-10T03:23:00"/>
    <x v="2579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x v="2580"/>
    <b v="0"/>
    <n v="10"/>
    <b v="0"/>
    <s v="theater/plays"/>
    <n v="177"/>
    <x v="6"/>
    <s v="plays"/>
    <d v="2014-08-01T07:00:00"/>
    <x v="258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x v="2581"/>
    <b v="0"/>
    <n v="21"/>
    <b v="1"/>
    <s v="theater/plays"/>
    <n v="52"/>
    <x v="6"/>
    <s v="plays"/>
    <d v="2016-07-31T20:58:00"/>
    <x v="2581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x v="2582"/>
    <b v="0"/>
    <n v="3"/>
    <b v="1"/>
    <s v="technology/hardware"/>
    <n v="12"/>
    <x v="0"/>
    <s v="hardware"/>
    <d v="2016-05-06T19:49:42"/>
    <x v="2582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x v="2583"/>
    <b v="0"/>
    <n v="3"/>
    <b v="0"/>
    <s v="theater/plays"/>
    <n v="24"/>
    <x v="6"/>
    <s v="plays"/>
    <d v="2016-03-16T08:33:10"/>
    <x v="2583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x v="2584"/>
    <b v="0"/>
    <n v="22"/>
    <b v="1"/>
    <s v="theater/plays"/>
    <n v="6"/>
    <x v="6"/>
    <s v="plays"/>
    <d v="2015-10-19T11:00:00"/>
    <x v="2584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x v="2585"/>
    <b v="0"/>
    <n v="14"/>
    <b v="1"/>
    <s v="music/indie rock"/>
    <n v="12"/>
    <x v="7"/>
    <s v="indie rock"/>
    <d v="2012-10-26T03:59:00"/>
    <x v="2585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x v="2586"/>
    <b v="0"/>
    <n v="9"/>
    <b v="0"/>
    <s v="theater/spaces"/>
    <n v="31"/>
    <x v="6"/>
    <s v="spaces"/>
    <d v="2015-09-29T21:12:39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x v="2587"/>
    <b v="0"/>
    <n v="3"/>
    <b v="1"/>
    <s v="theater/plays"/>
    <n v="51"/>
    <x v="6"/>
    <s v="plays"/>
    <d v="2015-06-17T12:05:02"/>
    <x v="2587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x v="2588"/>
    <b v="0"/>
    <n v="24"/>
    <b v="0"/>
    <s v="games/video games"/>
    <n v="12"/>
    <x v="3"/>
    <s v="video games"/>
    <d v="2013-09-14T13:07:20"/>
    <x v="2588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x v="2589"/>
    <b v="0"/>
    <n v="16"/>
    <b v="1"/>
    <s v="music/indie rock"/>
    <n v="17"/>
    <x v="7"/>
    <s v="indie rock"/>
    <d v="2012-06-23T05:27:56"/>
    <x v="2589"/>
  </r>
  <r>
    <n v="3700"/>
    <s v="Generations (Senior Project)"/>
    <s v="Help me produce the play I have written for my senior project!"/>
    <n v="800"/>
    <n v="606"/>
    <x v="0"/>
    <s v="US"/>
    <s v="USD"/>
    <n v="1412092800"/>
    <x v="2590"/>
    <b v="0"/>
    <n v="18"/>
    <b v="1"/>
    <s v="theater/plays"/>
    <n v="76"/>
    <x v="6"/>
    <s v="plays"/>
    <d v="2014-09-30T16:00:00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x v="2591"/>
    <b v="0"/>
    <n v="25"/>
    <b v="1"/>
    <s v="theater/plays"/>
    <n v="6"/>
    <x v="6"/>
    <s v="plays"/>
    <d v="2015-06-12T14:54:16"/>
    <x v="2591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x v="2592"/>
    <b v="0"/>
    <n v="14"/>
    <b v="1"/>
    <s v="theater/plays"/>
    <n v="24"/>
    <x v="6"/>
    <s v="plays"/>
    <d v="2016-08-07T18:38:29"/>
    <x v="2592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x v="2593"/>
    <b v="0"/>
    <n v="3"/>
    <b v="0"/>
    <s v="theater/spaces"/>
    <n v="28"/>
    <x v="6"/>
    <s v="spaces"/>
    <d v="2015-10-08T19:00:21"/>
    <x v="2593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x v="2594"/>
    <b v="0"/>
    <n v="13"/>
    <b v="1"/>
    <s v="film &amp; video/documentary"/>
    <n v="1"/>
    <x v="5"/>
    <s v="documentary"/>
    <d v="2015-08-10T22:49:51"/>
    <x v="2594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x v="2595"/>
    <b v="0"/>
    <n v="12"/>
    <b v="0"/>
    <s v="games/video games"/>
    <n v="12"/>
    <x v="3"/>
    <s v="video games"/>
    <d v="2015-12-30T16:50:10"/>
    <x v="259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x v="2596"/>
    <b v="0"/>
    <n v="22"/>
    <b v="1"/>
    <s v="film &amp; video/television"/>
    <n v="0"/>
    <x v="5"/>
    <s v="television"/>
    <d v="2015-01-30T17:00:00"/>
    <x v="2596"/>
  </r>
  <r>
    <n v="104"/>
    <s v="Good 'Ol Trumpet"/>
    <s v="UCF short film about an old man, his love for music, and his misplaced trumpet.  "/>
    <n v="175000"/>
    <n v="600"/>
    <x v="0"/>
    <s v="US"/>
    <s v="USD"/>
    <n v="1301792400"/>
    <x v="2597"/>
    <b v="0"/>
    <n v="10"/>
    <b v="1"/>
    <s v="film &amp; video/shorts"/>
    <n v="0"/>
    <x v="5"/>
    <s v="shorts"/>
    <d v="2011-04-03T01:00:00"/>
    <x v="2597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x v="2598"/>
    <b v="0"/>
    <n v="14"/>
    <b v="1"/>
    <s v="film &amp; video/documentary"/>
    <n v="1"/>
    <x v="5"/>
    <s v="documentary"/>
    <d v="2014-03-01T17:18:00"/>
    <x v="2598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x v="2599"/>
    <b v="0"/>
    <n v="8"/>
    <b v="0"/>
    <s v="publishing/translations"/>
    <n v="6"/>
    <x v="1"/>
    <s v="translations"/>
    <d v="2016-04-27T13:55:00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x v="2600"/>
    <b v="0"/>
    <n v="17"/>
    <b v="1"/>
    <s v="games/tabletop games"/>
    <n v="13"/>
    <x v="3"/>
    <s v="tabletop games"/>
    <d v="2016-11-22T20:28:27"/>
    <x v="2600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x v="2601"/>
    <b v="0"/>
    <n v="18"/>
    <b v="1"/>
    <s v="publishing/nonfiction"/>
    <n v="2"/>
    <x v="1"/>
    <s v="nonfiction"/>
    <d v="2012-12-06T01:18:34"/>
    <x v="2601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x v="2602"/>
    <b v="0"/>
    <n v="13"/>
    <b v="1"/>
    <s v="theater/plays"/>
    <n v="59"/>
    <x v="6"/>
    <s v="plays"/>
    <d v="2014-09-29T08:40:20"/>
    <x v="2602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x v="2603"/>
    <b v="0"/>
    <n v="21"/>
    <b v="1"/>
    <s v="theater/plays"/>
    <n v="42"/>
    <x v="6"/>
    <s v="plays"/>
    <d v="2014-08-31T13:08:00"/>
    <x v="2603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x v="2604"/>
    <b v="1"/>
    <n v="8"/>
    <b v="0"/>
    <s v="photography/photobooks"/>
    <n v="10"/>
    <x v="2"/>
    <s v="photobooks"/>
    <d v="2014-09-30T15:19:09"/>
    <x v="2604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x v="2605"/>
    <b v="0"/>
    <n v="13"/>
    <b v="0"/>
    <s v="technology/web"/>
    <n v="2"/>
    <x v="0"/>
    <s v="web"/>
    <d v="2014-08-14T15:20:23"/>
    <x v="2605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x v="2606"/>
    <b v="0"/>
    <n v="7"/>
    <b v="0"/>
    <s v="technology/wearables"/>
    <n v="2"/>
    <x v="0"/>
    <s v="wearables"/>
    <d v="2017-02-01T15:55:59"/>
    <x v="2606"/>
  </r>
  <r>
    <n v="3063"/>
    <s v="Spec Haus"/>
    <s v="Members of the local Miami music scene are putting together a venue/creative space in Kendall!"/>
    <n v="2000"/>
    <n v="587"/>
    <x v="2"/>
    <s v="US"/>
    <s v="USD"/>
    <n v="1477174138"/>
    <x v="2607"/>
    <b v="0"/>
    <n v="23"/>
    <b v="0"/>
    <s v="theater/spaces"/>
    <n v="29"/>
    <x v="6"/>
    <s v="spaces"/>
    <d v="2016-10-22T22:08:58"/>
    <x v="2607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x v="2608"/>
    <b v="0"/>
    <n v="24"/>
    <b v="0"/>
    <s v="theater/musical"/>
    <n v="32"/>
    <x v="6"/>
    <s v="musical"/>
    <d v="2015-02-20T23:14:16"/>
    <x v="2608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x v="2609"/>
    <b v="0"/>
    <n v="34"/>
    <b v="1"/>
    <s v="music/rock"/>
    <n v="6"/>
    <x v="7"/>
    <s v="rock"/>
    <d v="2016-06-12T05:30:00"/>
    <x v="2609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x v="2610"/>
    <b v="0"/>
    <n v="23"/>
    <b v="0"/>
    <s v="games/mobile games"/>
    <n v="4"/>
    <x v="3"/>
    <s v="mobile games"/>
    <d v="2014-11-14T21:30:00"/>
    <x v="2610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x v="2611"/>
    <b v="0"/>
    <n v="9"/>
    <b v="0"/>
    <s v="food/food trucks"/>
    <n v="5"/>
    <x v="4"/>
    <s v="food trucks"/>
    <d v="2015-07-15T17:28:59"/>
    <x v="2611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x v="2612"/>
    <b v="0"/>
    <n v="20"/>
    <b v="1"/>
    <s v="theater/plays"/>
    <n v="58"/>
    <x v="6"/>
    <s v="plays"/>
    <d v="2015-12-15T00:00:00"/>
    <x v="2612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x v="2613"/>
    <b v="0"/>
    <n v="13"/>
    <b v="0"/>
    <s v="theater/plays"/>
    <n v="461"/>
    <x v="6"/>
    <s v="plays"/>
    <d v="2014-06-30T17:28:00"/>
    <x v="2613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x v="2614"/>
    <b v="0"/>
    <n v="8"/>
    <b v="0"/>
    <s v="film &amp; video/animation"/>
    <n v="1"/>
    <x v="5"/>
    <s v="animation"/>
    <d v="2015-10-21T17:26:21"/>
    <x v="2614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x v="2615"/>
    <b v="0"/>
    <n v="13"/>
    <b v="0"/>
    <s v="publishing/children's books"/>
    <n v="22"/>
    <x v="1"/>
    <s v="children's books"/>
    <d v="2013-03-08T03:02:08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x v="2616"/>
    <b v="0"/>
    <n v="14"/>
    <b v="1"/>
    <s v="theater/plays"/>
    <n v="38"/>
    <x v="6"/>
    <s v="plays"/>
    <d v="2015-09-17T03:59:00"/>
    <x v="2616"/>
  </r>
  <r>
    <n v="3711"/>
    <s v="The Youth Shakespeare Project 2014"/>
    <s v="Two teachers and twenty kids bring one of Shakespeare's plays to life!"/>
    <n v="750"/>
    <n v="570"/>
    <x v="0"/>
    <s v="US"/>
    <s v="USD"/>
    <n v="1402848000"/>
    <x v="2617"/>
    <b v="0"/>
    <n v="21"/>
    <b v="1"/>
    <s v="theater/plays"/>
    <n v="76"/>
    <x v="6"/>
    <s v="plays"/>
    <d v="2014-06-15T16:00:00"/>
    <x v="2617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x v="2618"/>
    <b v="0"/>
    <n v="10"/>
    <b v="1"/>
    <s v="theater/plays"/>
    <n v="109"/>
    <x v="6"/>
    <s v="plays"/>
    <d v="2015-03-12T19:13:02"/>
    <x v="2618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x v="2619"/>
    <b v="0"/>
    <n v="7"/>
    <b v="0"/>
    <s v="theater/plays"/>
    <n v="23"/>
    <x v="6"/>
    <s v="plays"/>
    <d v="2015-08-01T01:00:00"/>
    <x v="2619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x v="2620"/>
    <b v="0"/>
    <n v="15"/>
    <b v="1"/>
    <s v="theater/musical"/>
    <n v="81"/>
    <x v="6"/>
    <s v="musical"/>
    <d v="2016-10-16T21:00:00"/>
    <x v="262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x v="2621"/>
    <b v="0"/>
    <n v="29"/>
    <b v="1"/>
    <s v="film &amp; video/shorts"/>
    <n v="0"/>
    <x v="5"/>
    <s v="shorts"/>
    <d v="2016-01-21T11:41:35"/>
    <x v="2621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x v="2622"/>
    <b v="0"/>
    <n v="45"/>
    <b v="1"/>
    <s v="music/pop"/>
    <n v="7"/>
    <x v="7"/>
    <s v="pop"/>
    <d v="2013-12-17T12:00:00"/>
    <x v="2622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x v="2623"/>
    <b v="0"/>
    <n v="11"/>
    <b v="0"/>
    <s v="theater/plays"/>
    <n v="224"/>
    <x v="6"/>
    <s v="plays"/>
    <d v="2014-06-05T22:31:40"/>
    <x v="2623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x v="2624"/>
    <b v="0"/>
    <n v="10"/>
    <b v="0"/>
    <s v="film &amp; video/drama"/>
    <n v="1"/>
    <x v="5"/>
    <s v="drama"/>
    <d v="2014-10-18T12:07:39"/>
    <x v="2624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x v="2625"/>
    <b v="0"/>
    <n v="9"/>
    <b v="0"/>
    <s v="music/faith"/>
    <n v="8"/>
    <x v="7"/>
    <s v="faith"/>
    <d v="2014-08-24T23:14:09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x v="2626"/>
    <b v="0"/>
    <n v="11"/>
    <b v="0"/>
    <s v="games/video games"/>
    <n v="11"/>
    <x v="3"/>
    <s v="video games"/>
    <d v="2013-01-11T20:00:24"/>
    <x v="2626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x v="2627"/>
    <b v="0"/>
    <n v="13"/>
    <b v="1"/>
    <s v="music/indie rock"/>
    <n v="10"/>
    <x v="7"/>
    <s v="indie rock"/>
    <d v="2012-04-12T17:02:45"/>
    <x v="2627"/>
  </r>
  <r>
    <n v="3309"/>
    <s v="Collision Course"/>
    <s v="Two unlikely friends, a garage, tinned beans &amp; the end of the world."/>
    <n v="1500"/>
    <n v="558"/>
    <x v="0"/>
    <s v="GB"/>
    <s v="GBP"/>
    <n v="1476632178"/>
    <x v="2628"/>
    <b v="0"/>
    <n v="31"/>
    <b v="1"/>
    <s v="theater/plays"/>
    <n v="37"/>
    <x v="6"/>
    <s v="plays"/>
    <d v="2016-10-16T15:36:18"/>
    <x v="2628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x v="2629"/>
    <b v="0"/>
    <n v="11"/>
    <b v="1"/>
    <s v="music/rock"/>
    <n v="13"/>
    <x v="7"/>
    <s v="rock"/>
    <d v="2011-07-25T06:50:00"/>
    <x v="2629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x v="2630"/>
    <b v="0"/>
    <n v="10"/>
    <b v="0"/>
    <s v="technology/wearables"/>
    <n v="2"/>
    <x v="0"/>
    <s v="wearables"/>
    <d v="2015-01-12T20:47:52"/>
    <x v="2630"/>
  </r>
  <r>
    <n v="1807"/>
    <s v="Anywhere but Here"/>
    <s v="I want to explore alternative cultures and lifestyles in America."/>
    <n v="6000"/>
    <n v="553"/>
    <x v="2"/>
    <s v="US"/>
    <s v="USD"/>
    <n v="1411868313"/>
    <x v="2631"/>
    <b v="1"/>
    <n v="8"/>
    <b v="0"/>
    <s v="photography/photobooks"/>
    <n v="9"/>
    <x v="2"/>
    <s v="photobooks"/>
    <d v="2014-09-28T01:38:33"/>
    <x v="2631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x v="2632"/>
    <b v="0"/>
    <n v="13"/>
    <b v="1"/>
    <s v="music/rock"/>
    <n v="6"/>
    <x v="7"/>
    <s v="rock"/>
    <d v="2015-08-22T04:59:00"/>
    <x v="2632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x v="2633"/>
    <b v="0"/>
    <n v="11"/>
    <b v="1"/>
    <s v="music/rock"/>
    <n v="7"/>
    <x v="7"/>
    <s v="rock"/>
    <d v="2013-01-02T20:59:44"/>
    <x v="2633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x v="2634"/>
    <b v="0"/>
    <n v="14"/>
    <b v="0"/>
    <s v="publishing/children's books"/>
    <n v="20"/>
    <x v="1"/>
    <s v="children's books"/>
    <d v="2011-12-18T18:21:44"/>
    <x v="2634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x v="2635"/>
    <b v="0"/>
    <n v="3"/>
    <b v="0"/>
    <s v="theater/plays"/>
    <n v="22"/>
    <x v="6"/>
    <s v="plays"/>
    <d v="2015-10-11T15:29:05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x v="2636"/>
    <b v="0"/>
    <n v="10"/>
    <b v="1"/>
    <s v="theater/plays"/>
    <n v="55"/>
    <x v="6"/>
    <s v="plays"/>
    <d v="2015-02-02T04:59:00"/>
    <x v="2636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x v="2637"/>
    <b v="0"/>
    <n v="12"/>
    <b v="0"/>
    <s v="theater/plays"/>
    <n v="110"/>
    <x v="6"/>
    <s v="plays"/>
    <d v="2015-10-01T13:00:00"/>
    <x v="2637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x v="2638"/>
    <b v="0"/>
    <n v="16"/>
    <b v="1"/>
    <s v="food/small batch"/>
    <n v="16"/>
    <x v="4"/>
    <s v="small batch"/>
    <d v="2016-04-20T18:45:50"/>
    <x v="2638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x v="2639"/>
    <b v="0"/>
    <n v="19"/>
    <b v="1"/>
    <s v="music/rock"/>
    <n v="2"/>
    <x v="7"/>
    <s v="rock"/>
    <d v="2012-08-07T17:01:00"/>
    <x v="2639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x v="2640"/>
    <b v="0"/>
    <n v="28"/>
    <b v="1"/>
    <s v="music/metal"/>
    <n v="3"/>
    <x v="7"/>
    <s v="metal"/>
    <d v="2016-10-25T19:00:00"/>
    <x v="2640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x v="2641"/>
    <b v="1"/>
    <n v="15"/>
    <b v="1"/>
    <s v="theater/plays"/>
    <n v="27"/>
    <x v="6"/>
    <s v="plays"/>
    <d v="2014-06-15T16:00:00"/>
    <x v="2641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x v="2642"/>
    <b v="0"/>
    <n v="14"/>
    <b v="0"/>
    <s v="theater/plays"/>
    <n v="108"/>
    <x v="6"/>
    <s v="plays"/>
    <d v="2017-02-26T13:05:58"/>
    <x v="2642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x v="2643"/>
    <b v="0"/>
    <n v="9"/>
    <b v="0"/>
    <s v="theater/plays"/>
    <n v="180"/>
    <x v="6"/>
    <s v="plays"/>
    <d v="2015-12-11T23:34:19"/>
    <x v="2643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x v="2644"/>
    <b v="0"/>
    <n v="16"/>
    <b v="0"/>
    <s v="theater/plays"/>
    <n v="27"/>
    <x v="6"/>
    <s v="plays"/>
    <d v="2017-03-24T12:33:54"/>
    <x v="2644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x v="2645"/>
    <b v="0"/>
    <n v="16"/>
    <b v="1"/>
    <s v="theater/plays"/>
    <n v="36"/>
    <x v="6"/>
    <s v="plays"/>
    <d v="2015-01-31T14:03:06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x v="2646"/>
    <b v="0"/>
    <n v="15"/>
    <b v="1"/>
    <s v="theater/plays"/>
    <n v="36"/>
    <x v="6"/>
    <s v="plays"/>
    <d v="2014-10-16T03:59:00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x v="6"/>
    <s v="plays"/>
    <d v="2014-11-05T21:22:25"/>
    <x v="2647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x v="2648"/>
    <b v="0"/>
    <n v="12"/>
    <b v="0"/>
    <s v="food/food trucks"/>
    <n v="4"/>
    <x v="4"/>
    <s v="food trucks"/>
    <d v="2014-05-02T22:52:53"/>
    <x v="2648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x v="2649"/>
    <b v="0"/>
    <n v="11"/>
    <b v="0"/>
    <s v="food/food trucks"/>
    <n v="18"/>
    <x v="4"/>
    <s v="food trucks"/>
    <d v="2015-11-16T16:04:58"/>
    <x v="2649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x v="2650"/>
    <b v="0"/>
    <n v="7"/>
    <b v="1"/>
    <s v="theater/plays"/>
    <n v="53"/>
    <x v="6"/>
    <s v="plays"/>
    <d v="2015-08-09T16:00:00"/>
    <x v="265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x v="2651"/>
    <b v="0"/>
    <n v="25"/>
    <b v="1"/>
    <s v="theater/plays"/>
    <n v="53"/>
    <x v="6"/>
    <s v="plays"/>
    <d v="2016-08-01T19:00:00"/>
    <x v="2651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x v="2652"/>
    <b v="0"/>
    <n v="11"/>
    <b v="0"/>
    <s v="theater/plays"/>
    <n v="132"/>
    <x v="6"/>
    <s v="plays"/>
    <d v="2016-05-22T19:34:33"/>
    <x v="2652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x v="2653"/>
    <b v="0"/>
    <n v="35"/>
    <b v="1"/>
    <s v="film &amp; video/television"/>
    <n v="0"/>
    <x v="5"/>
    <s v="television"/>
    <d v="2016-02-15T16:51:23"/>
    <x v="2653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x v="2654"/>
    <b v="1"/>
    <n v="18"/>
    <b v="1"/>
    <s v="theater/plays"/>
    <n v="35"/>
    <x v="6"/>
    <s v="plays"/>
    <d v="2014-10-07T18:26:15"/>
    <x v="2654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x v="2655"/>
    <b v="0"/>
    <n v="7"/>
    <b v="1"/>
    <s v="theater/musical"/>
    <n v="75"/>
    <x v="6"/>
    <s v="musical"/>
    <d v="2016-04-29T03:59:00"/>
    <x v="2655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x v="2656"/>
    <b v="0"/>
    <n v="9"/>
    <b v="0"/>
    <s v="theater/spaces"/>
    <n v="26"/>
    <x v="6"/>
    <s v="spaces"/>
    <d v="2016-11-01T02:55:34"/>
    <x v="2656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x v="2657"/>
    <b v="0"/>
    <n v="16"/>
    <b v="1"/>
    <s v="music/rock"/>
    <n v="3"/>
    <x v="7"/>
    <s v="rock"/>
    <d v="2016-07-13T19:14:00"/>
    <x v="2657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x v="2658"/>
    <b v="0"/>
    <n v="8"/>
    <b v="0"/>
    <s v="music/jazz"/>
    <n v="3"/>
    <x v="7"/>
    <s v="jazz"/>
    <d v="2012-07-23T04:00:00"/>
    <x v="2658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x v="2659"/>
    <b v="0"/>
    <n v="11"/>
    <b v="1"/>
    <s v="music/rock"/>
    <n v="9"/>
    <x v="7"/>
    <s v="rock"/>
    <d v="2016-03-31T15:51:11"/>
    <x v="2659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x v="2660"/>
    <b v="0"/>
    <n v="9"/>
    <b v="1"/>
    <s v="theater/plays"/>
    <n v="52"/>
    <x v="6"/>
    <s v="plays"/>
    <d v="2014-08-10T15:59:00"/>
    <x v="266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x v="2661"/>
    <b v="0"/>
    <n v="11"/>
    <b v="0"/>
    <s v="theater/plays"/>
    <n v="104"/>
    <x v="6"/>
    <s v="plays"/>
    <d v="2016-12-06T04:59:00"/>
    <x v="266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x v="2662"/>
    <b v="0"/>
    <n v="15"/>
    <b v="1"/>
    <s v="music/rock"/>
    <n v="6"/>
    <x v="7"/>
    <s v="rock"/>
    <d v="2009-12-31T23:39:00"/>
    <x v="2662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x v="2663"/>
    <b v="0"/>
    <n v="10"/>
    <b v="1"/>
    <s v="music/indie rock"/>
    <n v="15"/>
    <x v="7"/>
    <s v="indie rock"/>
    <d v="2011-01-16T01:51:00"/>
    <x v="2663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x v="2664"/>
    <b v="0"/>
    <n v="6"/>
    <b v="0"/>
    <s v="photography/photobooks"/>
    <n v="8"/>
    <x v="2"/>
    <s v="photobooks"/>
    <d v="2016-07-25T19:00:00"/>
    <x v="2664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x v="2665"/>
    <b v="0"/>
    <n v="5"/>
    <b v="0"/>
    <s v="photography/people"/>
    <n v="10"/>
    <x v="2"/>
    <s v="people"/>
    <d v="2016-02-13T04:42:12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x v="2666"/>
    <b v="0"/>
    <n v="6"/>
    <b v="0"/>
    <s v="publishing/art books"/>
    <n v="6"/>
    <x v="1"/>
    <s v="art books"/>
    <d v="2015-02-17T22:15:29"/>
    <x v="2666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x v="2667"/>
    <b v="0"/>
    <n v="17"/>
    <b v="1"/>
    <s v="theater/plays"/>
    <n v="48"/>
    <x v="6"/>
    <s v="plays"/>
    <d v="2015-07-10T18:00:00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x v="6"/>
    <s v="plays"/>
    <d v="2016-07-04T04:00:00"/>
    <x v="2668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x v="2669"/>
    <b v="0"/>
    <n v="22"/>
    <b v="1"/>
    <s v="theater/plays"/>
    <n v="50"/>
    <x v="6"/>
    <s v="plays"/>
    <d v="2015-06-26T21:00:00"/>
    <x v="2669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x v="2670"/>
    <b v="0"/>
    <n v="20"/>
    <b v="1"/>
    <s v="theater/plays"/>
    <n v="1"/>
    <x v="6"/>
    <s v="plays"/>
    <d v="2016-07-05T01:11:47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x v="2671"/>
    <b v="0"/>
    <n v="3"/>
    <b v="0"/>
    <s v="technology/wearables"/>
    <n v="5"/>
    <x v="0"/>
    <s v="wearables"/>
    <d v="2016-12-30T23:00:00"/>
    <x v="2671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x v="2672"/>
    <b v="0"/>
    <n v="16"/>
    <b v="1"/>
    <s v="film &amp; video/shorts"/>
    <n v="0"/>
    <x v="5"/>
    <s v="shorts"/>
    <d v="2011-07-12T07:08:19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x v="6"/>
    <s v="plays"/>
    <d v="2016-08-31T20:46:11"/>
    <x v="2673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x v="2674"/>
    <b v="0"/>
    <n v="7"/>
    <b v="1"/>
    <s v="film &amp; video/shorts"/>
    <n v="0"/>
    <x v="5"/>
    <s v="shorts"/>
    <d v="2011-05-15T18:11:26"/>
    <x v="2674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x v="2675"/>
    <b v="0"/>
    <n v="1"/>
    <b v="0"/>
    <s v="film &amp; video/science fiction"/>
    <n v="0"/>
    <x v="5"/>
    <s v="science fiction"/>
    <d v="2015-07-12T22:06:12"/>
    <x v="2675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x v="2676"/>
    <b v="0"/>
    <n v="20"/>
    <b v="1"/>
    <s v="music/rock"/>
    <n v="8"/>
    <x v="7"/>
    <s v="rock"/>
    <d v="2011-03-04T12:57:07"/>
    <x v="2676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x v="2677"/>
    <b v="0"/>
    <n v="17"/>
    <b v="0"/>
    <s v="theater/plays"/>
    <n v="20"/>
    <x v="6"/>
    <s v="plays"/>
    <d v="2014-08-25T21:00:00"/>
    <x v="2677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x v="2678"/>
    <b v="0"/>
    <n v="6"/>
    <b v="1"/>
    <s v="theater/musical"/>
    <n v="20"/>
    <x v="6"/>
    <s v="musical"/>
    <d v="2015-05-18T20:58:47"/>
    <x v="2678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x v="2679"/>
    <b v="0"/>
    <n v="8"/>
    <b v="1"/>
    <s v="theater/spaces"/>
    <n v="25"/>
    <x v="6"/>
    <s v="spaces"/>
    <d v="2017-01-31T18:00:00"/>
    <x v="2679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x v="2680"/>
    <b v="0"/>
    <n v="12"/>
    <b v="1"/>
    <s v="theater/plays"/>
    <n v="38"/>
    <x v="6"/>
    <s v="plays"/>
    <d v="2016-05-06T20:17:35"/>
    <x v="2680"/>
  </r>
  <r>
    <n v="3572"/>
    <s v="Monster"/>
    <s v="A darkly comic one woman show by Abram Rooney as part of The Camden Fringe 2015."/>
    <n v="1000"/>
    <n v="500"/>
    <x v="0"/>
    <s v="GB"/>
    <s v="GBP"/>
    <n v="1434894082"/>
    <x v="2681"/>
    <b v="0"/>
    <n v="9"/>
    <b v="1"/>
    <s v="theater/plays"/>
    <n v="50"/>
    <x v="6"/>
    <s v="plays"/>
    <d v="2015-06-21T13:41:22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x v="2682"/>
    <b v="0"/>
    <n v="14"/>
    <b v="1"/>
    <s v="theater/plays"/>
    <n v="50"/>
    <x v="6"/>
    <s v="plays"/>
    <d v="2016-03-31T17:17:36"/>
    <x v="2682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x v="2683"/>
    <b v="0"/>
    <n v="17"/>
    <b v="1"/>
    <s v="theater/plays"/>
    <n v="50"/>
    <x v="6"/>
    <s v="plays"/>
    <d v="2016-02-02T11:29:44"/>
    <x v="2683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x v="2684"/>
    <b v="0"/>
    <n v="3"/>
    <b v="1"/>
    <s v="theater/musical"/>
    <n v="74"/>
    <x v="6"/>
    <s v="musical"/>
    <d v="2015-08-10T23:00:00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x v="2685"/>
    <b v="0"/>
    <n v="1"/>
    <b v="0"/>
    <s v="theater/musical"/>
    <n v="83"/>
    <x v="6"/>
    <s v="musical"/>
    <d v="2015-12-23T16:18:00"/>
    <x v="2685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x v="2686"/>
    <b v="0"/>
    <n v="17"/>
    <b v="0"/>
    <s v="theater/plays"/>
    <n v="166"/>
    <x v="6"/>
    <s v="plays"/>
    <d v="2014-11-20T16:04:00"/>
    <x v="2686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x v="2687"/>
    <b v="0"/>
    <n v="49"/>
    <b v="1"/>
    <s v="technology/space exploration"/>
    <n v="16"/>
    <x v="0"/>
    <s v="space exploration"/>
    <d v="2015-02-19T20:45:48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x v="2688"/>
    <b v="0"/>
    <n v="3"/>
    <b v="0"/>
    <s v="theater/plays"/>
    <n v="245"/>
    <x v="6"/>
    <s v="plays"/>
    <d v="2016-07-02T17:44:28"/>
    <x v="2688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x v="2689"/>
    <b v="0"/>
    <n v="13"/>
    <b v="0"/>
    <s v="theater/plays"/>
    <n v="163"/>
    <x v="6"/>
    <s v="plays"/>
    <d v="2016-05-06T13:04:00"/>
    <x v="2689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x v="2690"/>
    <b v="0"/>
    <n v="9"/>
    <b v="0"/>
    <s v="music/faith"/>
    <n v="6"/>
    <x v="7"/>
    <s v="faith"/>
    <d v="2016-03-28T16:18:15"/>
    <x v="2690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x v="2691"/>
    <b v="0"/>
    <n v="8"/>
    <b v="0"/>
    <s v="technology/wearables"/>
    <n v="5"/>
    <x v="0"/>
    <s v="wearables"/>
    <d v="2016-12-30T02:03:55"/>
    <x v="2691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x v="2692"/>
    <b v="0"/>
    <n v="11"/>
    <b v="1"/>
    <s v="theater/plays"/>
    <n v="19"/>
    <x v="6"/>
    <s v="plays"/>
    <d v="2017-02-18T04:59:00"/>
    <x v="269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x v="2693"/>
    <b v="0"/>
    <n v="17"/>
    <b v="1"/>
    <s v="theater/plays"/>
    <n v="40"/>
    <x v="6"/>
    <s v="plays"/>
    <d v="2016-03-01T23:59:00"/>
    <x v="2693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x v="2694"/>
    <b v="0"/>
    <n v="4"/>
    <b v="0"/>
    <s v="technology/wearables"/>
    <n v="2"/>
    <x v="0"/>
    <s v="wearables"/>
    <d v="2017-02-20T04:37:48"/>
    <x v="2694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x v="2695"/>
    <b v="0"/>
    <n v="8"/>
    <b v="0"/>
    <s v="theater/musical"/>
    <n v="48"/>
    <x v="6"/>
    <s v="musical"/>
    <d v="2015-06-16T23:30:00"/>
    <x v="2695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x v="2696"/>
    <b v="0"/>
    <n v="12"/>
    <b v="0"/>
    <s v="film &amp; video/animation"/>
    <n v="1"/>
    <x v="5"/>
    <s v="animation"/>
    <d v="2015-05-13T16:53:35"/>
    <x v="2696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x v="2697"/>
    <b v="0"/>
    <n v="8"/>
    <b v="0"/>
    <s v="technology/wearables"/>
    <n v="3"/>
    <x v="0"/>
    <s v="wearables"/>
    <d v="2016-03-12T19:52:44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x v="3"/>
    <s v="video games"/>
    <d v="2012-10-04T23:07:13"/>
    <x v="269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x v="2699"/>
    <b v="0"/>
    <n v="6"/>
    <b v="0"/>
    <s v="theater/spaces"/>
    <n v="24"/>
    <x v="6"/>
    <s v="spaces"/>
    <d v="2015-05-05T18:48:00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x v="2700"/>
    <b v="0"/>
    <n v="31"/>
    <b v="1"/>
    <s v="theater/plays"/>
    <n v="47"/>
    <x v="6"/>
    <s v="plays"/>
    <d v="2016-03-13T22:00:00"/>
    <x v="27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x v="2701"/>
    <b v="0"/>
    <n v="4"/>
    <b v="0"/>
    <s v="technology/wearables"/>
    <n v="3"/>
    <x v="0"/>
    <s v="wearables"/>
    <d v="2016-05-07T21:11:59"/>
    <x v="2701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x v="2702"/>
    <b v="0"/>
    <n v="13"/>
    <b v="0"/>
    <s v="theater/plays"/>
    <n v="19"/>
    <x v="6"/>
    <s v="plays"/>
    <d v="2014-12-21T17:43:33"/>
    <x v="2702"/>
  </r>
  <r>
    <n v="2161"/>
    <s v="CallMeGhost DEBUT ALBUM preorder!"/>
    <s v="We're trying to fund hard copies of our debut album!"/>
    <n v="5000"/>
    <n v="463"/>
    <x v="0"/>
    <s v="US"/>
    <s v="USD"/>
    <n v="1443040059"/>
    <x v="2703"/>
    <b v="0"/>
    <n v="13"/>
    <b v="1"/>
    <s v="music/rock"/>
    <n v="9"/>
    <x v="7"/>
    <s v="rock"/>
    <d v="2015-09-23T20:27:39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x v="2704"/>
    <b v="0"/>
    <n v="8"/>
    <b v="0"/>
    <s v="technology/web"/>
    <n v="12"/>
    <x v="0"/>
    <s v="web"/>
    <d v="2015-01-15T19:29:00"/>
    <x v="2704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x v="2705"/>
    <b v="0"/>
    <n v="15"/>
    <b v="1"/>
    <s v="film &amp; video/shorts"/>
    <n v="0"/>
    <x v="5"/>
    <s v="shorts"/>
    <d v="2011-12-27T17:35:58"/>
    <x v="2705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x v="2706"/>
    <b v="0"/>
    <n v="21"/>
    <b v="1"/>
    <s v="film &amp; video/shorts"/>
    <n v="0"/>
    <x v="5"/>
    <s v="shorts"/>
    <d v="2012-02-26T00:07:21"/>
    <x v="2706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x v="2707"/>
    <b v="0"/>
    <n v="6"/>
    <b v="0"/>
    <s v="food/food trucks"/>
    <n v="12"/>
    <x v="4"/>
    <s v="food trucks"/>
    <d v="2015-08-18T21:01:15"/>
    <x v="2707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x v="2708"/>
    <b v="0"/>
    <n v="13"/>
    <b v="0"/>
    <s v="food/food trucks"/>
    <n v="13"/>
    <x v="4"/>
    <s v="food trucks"/>
    <d v="2015-08-22T03:59:00"/>
    <x v="2708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x v="2709"/>
    <b v="0"/>
    <n v="15"/>
    <b v="1"/>
    <s v="theater/plays"/>
    <n v="46"/>
    <x v="6"/>
    <s v="plays"/>
    <d v="2016-02-13T19:02:06"/>
    <x v="270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x v="2710"/>
    <b v="0"/>
    <n v="12"/>
    <b v="0"/>
    <s v="theater/plays"/>
    <n v="209"/>
    <x v="6"/>
    <s v="plays"/>
    <d v="2014-10-22T15:36:50"/>
    <x v="271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x v="2711"/>
    <b v="0"/>
    <n v="9"/>
    <b v="0"/>
    <s v="theater/musical"/>
    <n v="83"/>
    <x v="6"/>
    <s v="musical"/>
    <d v="2015-04-03T21:48:59"/>
    <x v="2711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x v="2712"/>
    <b v="0"/>
    <n v="14"/>
    <b v="0"/>
    <s v="theater/plays"/>
    <n v="91"/>
    <x v="6"/>
    <s v="plays"/>
    <d v="2016-09-18T19:51:05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x v="2713"/>
    <b v="0"/>
    <n v="14"/>
    <b v="0"/>
    <s v="theater/plays"/>
    <n v="151"/>
    <x v="6"/>
    <s v="plays"/>
    <d v="2017-03-01T19:00:00"/>
    <x v="2713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x v="2714"/>
    <b v="0"/>
    <n v="15"/>
    <b v="0"/>
    <s v="theater/musical"/>
    <n v="90"/>
    <x v="6"/>
    <s v="musical"/>
    <d v="2015-03-14T03:11:00"/>
    <x v="2714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x v="2715"/>
    <b v="0"/>
    <n v="11"/>
    <b v="0"/>
    <s v="theater/spaces"/>
    <n v="23"/>
    <x v="6"/>
    <s v="spaces"/>
    <d v="2014-08-08T22:27:26"/>
    <x v="2715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x v="2716"/>
    <b v="0"/>
    <n v="15"/>
    <b v="1"/>
    <s v="theater/plays"/>
    <n v="30"/>
    <x v="6"/>
    <s v="plays"/>
    <d v="2015-04-05T17:51:17"/>
    <x v="271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x v="2717"/>
    <b v="0"/>
    <n v="7"/>
    <b v="0"/>
    <s v="theater/plays"/>
    <n v="129"/>
    <x v="6"/>
    <s v="plays"/>
    <d v="2014-07-05T14:22:27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x v="2718"/>
    <b v="0"/>
    <n v="10"/>
    <b v="0"/>
    <s v="publishing/translations"/>
    <n v="4"/>
    <x v="1"/>
    <s v="translations"/>
    <d v="2016-10-09T10:56:59"/>
    <x v="2718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x v="2719"/>
    <b v="0"/>
    <n v="11"/>
    <b v="0"/>
    <s v="publishing/fiction"/>
    <n v="4"/>
    <x v="1"/>
    <s v="fiction"/>
    <d v="2015-04-03T15:38:00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x v="2720"/>
    <b v="0"/>
    <n v="18"/>
    <b v="1"/>
    <s v="theater/plays"/>
    <n v="18"/>
    <x v="6"/>
    <s v="plays"/>
    <d v="2015-08-22T12:07:53"/>
    <x v="2720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x v="2721"/>
    <b v="0"/>
    <n v="10"/>
    <b v="0"/>
    <s v="theater/plays"/>
    <n v="88"/>
    <x v="6"/>
    <s v="plays"/>
    <d v="2015-01-08T20:58:03"/>
    <x v="2721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x v="2722"/>
    <b v="0"/>
    <n v="9"/>
    <b v="0"/>
    <s v="theater/plays"/>
    <n v="17"/>
    <x v="6"/>
    <s v="plays"/>
    <d v="2015-09-16T05:37:27"/>
    <x v="2722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x v="2723"/>
    <b v="0"/>
    <n v="10"/>
    <b v="0"/>
    <s v="film &amp; video/drama"/>
    <n v="0"/>
    <x v="5"/>
    <s v="drama"/>
    <d v="2014-08-16T23:42:00"/>
    <x v="2723"/>
  </r>
  <r>
    <n v="819"/>
    <s v="Winter Tour"/>
    <s v="We are touring the Southeast in support of our new EP"/>
    <n v="22000"/>
    <n v="435"/>
    <x v="0"/>
    <s v="US"/>
    <s v="USD"/>
    <n v="1387601040"/>
    <x v="2724"/>
    <b v="0"/>
    <n v="14"/>
    <b v="1"/>
    <s v="music/rock"/>
    <n v="2"/>
    <x v="7"/>
    <s v="rock"/>
    <d v="2013-12-21T04:44:00"/>
    <x v="2724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x v="2725"/>
    <b v="0"/>
    <n v="3"/>
    <b v="0"/>
    <s v="technology/web"/>
    <n v="11"/>
    <x v="0"/>
    <s v="web"/>
    <d v="2015-02-22T01:21:47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x v="2726"/>
    <b v="0"/>
    <n v="4"/>
    <b v="0"/>
    <s v="technology/gadgets"/>
    <n v="8"/>
    <x v="0"/>
    <s v="gadgets"/>
    <d v="2016-12-29T22:01:40"/>
    <x v="272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x v="2727"/>
    <b v="0"/>
    <n v="12"/>
    <b v="0"/>
    <s v="film &amp; video/animation"/>
    <n v="1"/>
    <x v="5"/>
    <s v="animation"/>
    <d v="2014-09-11T06:14:57"/>
    <x v="2727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x v="2728"/>
    <b v="0"/>
    <n v="9"/>
    <b v="1"/>
    <s v="food/small batch"/>
    <n v="12"/>
    <x v="4"/>
    <s v="small batch"/>
    <d v="2016-08-31T05:36:00"/>
    <x v="2728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x v="2729"/>
    <b v="0"/>
    <n v="10"/>
    <b v="0"/>
    <s v="theater/spaces"/>
    <n v="22"/>
    <x v="6"/>
    <s v="spaces"/>
    <d v="2015-04-01T12:22:05"/>
    <x v="2729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x v="2730"/>
    <b v="0"/>
    <n v="14"/>
    <b v="1"/>
    <s v="theater/plays"/>
    <n v="54"/>
    <x v="6"/>
    <s v="plays"/>
    <d v="2015-11-30T22:30:00"/>
    <x v="273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x v="2731"/>
    <b v="0"/>
    <n v="20"/>
    <b v="1"/>
    <s v="theater/plays"/>
    <n v="83"/>
    <x v="6"/>
    <s v="plays"/>
    <d v="2015-07-05T15:38:37"/>
    <x v="2731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x v="2732"/>
    <b v="0"/>
    <n v="13"/>
    <b v="0"/>
    <s v="theater/plays"/>
    <n v="287"/>
    <x v="6"/>
    <s v="plays"/>
    <d v="2015-02-28T12:00:00"/>
    <x v="2732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x v="2733"/>
    <b v="0"/>
    <n v="7"/>
    <b v="0"/>
    <s v="theater/plays"/>
    <n v="57"/>
    <x v="6"/>
    <s v="plays"/>
    <d v="2015-05-25T21:38:16"/>
    <x v="2733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x v="2734"/>
    <b v="0"/>
    <n v="8"/>
    <b v="0"/>
    <s v="technology/web"/>
    <n v="1"/>
    <x v="0"/>
    <s v="web"/>
    <d v="2015-05-04T01:40:38"/>
    <x v="2734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x v="2735"/>
    <b v="0"/>
    <n v="9"/>
    <b v="0"/>
    <s v="theater/musical"/>
    <n v="71"/>
    <x v="6"/>
    <s v="musical"/>
    <d v="2015-01-02T16:13:36"/>
    <x v="2735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x v="2736"/>
    <b v="0"/>
    <n v="8"/>
    <b v="1"/>
    <s v="film &amp; video/shorts"/>
    <n v="0"/>
    <x v="5"/>
    <s v="shorts"/>
    <d v="2011-07-12T03:14:42"/>
    <x v="2736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x v="2737"/>
    <b v="0"/>
    <n v="24"/>
    <b v="0"/>
    <s v="games/video games"/>
    <n v="3"/>
    <x v="3"/>
    <s v="video games"/>
    <d v="2013-12-09T05:59:00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x v="2738"/>
    <b v="0"/>
    <n v="7"/>
    <b v="0"/>
    <s v="games/mobile games"/>
    <n v="3"/>
    <x v="3"/>
    <s v="mobile games"/>
    <d v="2015-04-30T16:00:51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x v="2739"/>
    <b v="0"/>
    <n v="9"/>
    <b v="1"/>
    <s v="music/electronic music"/>
    <n v="9"/>
    <x v="7"/>
    <s v="electronic music"/>
    <d v="2015-11-02T08:00:00"/>
    <x v="2739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x v="2740"/>
    <b v="0"/>
    <n v="8"/>
    <b v="0"/>
    <s v="theater/plays"/>
    <n v="106"/>
    <x v="6"/>
    <s v="plays"/>
    <d v="2015-11-28T21:22:21"/>
    <x v="274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x v="2741"/>
    <b v="0"/>
    <n v="28"/>
    <b v="1"/>
    <s v="music/electronic music"/>
    <n v="8"/>
    <x v="7"/>
    <s v="electronic music"/>
    <d v="2013-01-16T20:19:25"/>
    <x v="2741"/>
  </r>
  <r>
    <n v="3719"/>
    <s v="Corium"/>
    <s v="A new piece of physical theatre about love, regret and longing."/>
    <n v="750"/>
    <n v="420"/>
    <x v="0"/>
    <s v="GB"/>
    <s v="GBP"/>
    <n v="1434994266"/>
    <x v="2742"/>
    <b v="0"/>
    <n v="4"/>
    <b v="1"/>
    <s v="theater/plays"/>
    <n v="56"/>
    <x v="6"/>
    <s v="plays"/>
    <d v="2015-06-22T17:31:06"/>
    <x v="2742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x v="2743"/>
    <b v="0"/>
    <n v="4"/>
    <b v="0"/>
    <s v="publishing/translations"/>
    <n v="4"/>
    <x v="1"/>
    <s v="translations"/>
    <d v="2016-09-18T20:26:25"/>
    <x v="2743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x v="2744"/>
    <b v="0"/>
    <n v="14"/>
    <b v="0"/>
    <s v="theater/plays"/>
    <n v="17"/>
    <x v="6"/>
    <s v="plays"/>
    <d v="2015-05-07T17:11:59"/>
    <x v="2744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x v="2745"/>
    <b v="1"/>
    <n v="22"/>
    <b v="1"/>
    <s v="music/indie rock"/>
    <n v="10"/>
    <x v="7"/>
    <s v="indie rock"/>
    <d v="2010-02-15T05:00:00"/>
    <x v="2745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x v="2746"/>
    <b v="0"/>
    <n v="8"/>
    <b v="0"/>
    <s v="film &amp; video/animation"/>
    <n v="1"/>
    <x v="5"/>
    <s v="animation"/>
    <d v="2016-07-05T20:54:43"/>
    <x v="2746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x v="2747"/>
    <b v="0"/>
    <n v="7"/>
    <b v="0"/>
    <s v="theater/plays"/>
    <n v="165"/>
    <x v="6"/>
    <s v="plays"/>
    <d v="2015-12-15T20:25:16"/>
    <x v="2747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x v="2748"/>
    <b v="0"/>
    <n v="8"/>
    <b v="0"/>
    <s v="technology/wearables"/>
    <n v="2"/>
    <x v="0"/>
    <s v="wearables"/>
    <d v="2015-11-09T01:21:33"/>
    <x v="2748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x v="2749"/>
    <b v="0"/>
    <n v="8"/>
    <b v="1"/>
    <s v="film &amp; video/television"/>
    <n v="0"/>
    <x v="5"/>
    <s v="television"/>
    <d v="2015-01-01T07:59:00"/>
    <x v="2749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x v="2750"/>
    <b v="0"/>
    <n v="1"/>
    <b v="0"/>
    <s v="games/video games"/>
    <n v="3"/>
    <x v="3"/>
    <s v="video games"/>
    <d v="2014-08-02T15:49:43"/>
    <x v="275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x v="2751"/>
    <b v="0"/>
    <n v="10"/>
    <b v="0"/>
    <s v="theater/plays"/>
    <n v="103"/>
    <x v="6"/>
    <s v="plays"/>
    <d v="2017-03-06T06:58:27"/>
    <x v="2751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x v="2752"/>
    <b v="0"/>
    <n v="27"/>
    <b v="1"/>
    <s v="theater/plays"/>
    <n v="51"/>
    <x v="6"/>
    <s v="plays"/>
    <d v="2016-05-31T16:33:14"/>
    <x v="2752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x v="2753"/>
    <b v="0"/>
    <n v="9"/>
    <b v="0"/>
    <s v="technology/wearables"/>
    <n v="4"/>
    <x v="0"/>
    <s v="wearables"/>
    <d v="2014-12-02T06:19:05"/>
    <x v="2753"/>
  </r>
  <r>
    <n v="2150"/>
    <s v="The Unknown Door"/>
    <s v="A pixel styled open world detective game."/>
    <n v="5000"/>
    <n v="405"/>
    <x v="2"/>
    <s v="NO"/>
    <s v="NOK"/>
    <n v="1468392599"/>
    <x v="2754"/>
    <b v="0"/>
    <n v="4"/>
    <b v="0"/>
    <s v="games/video games"/>
    <n v="8"/>
    <x v="3"/>
    <s v="video games"/>
    <d v="2016-07-13T06:49:59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x v="2755"/>
    <b v="0"/>
    <n v="5"/>
    <b v="0"/>
    <s v="film &amp; video/science fiction"/>
    <n v="0"/>
    <x v="5"/>
    <s v="science fiction"/>
    <d v="2014-07-01T19:00:00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x v="2756"/>
    <b v="0"/>
    <n v="31"/>
    <b v="0"/>
    <s v="technology/wearables"/>
    <n v="2"/>
    <x v="0"/>
    <s v="wearables"/>
    <d v="2017-01-10T16:31:21"/>
    <x v="2756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x v="2757"/>
    <b v="0"/>
    <n v="5"/>
    <b v="0"/>
    <s v="publishing/translations"/>
    <n v="4"/>
    <x v="1"/>
    <s v="translations"/>
    <d v="2014-12-19T19:31:28"/>
    <x v="2757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x v="2758"/>
    <b v="0"/>
    <n v="4"/>
    <b v="0"/>
    <s v="theater/musical"/>
    <n v="67"/>
    <x v="6"/>
    <s v="musical"/>
    <d v="2016-03-11T22:20:43"/>
    <x v="2758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x v="2759"/>
    <b v="0"/>
    <n v="13"/>
    <b v="0"/>
    <s v="film &amp; video/drama"/>
    <n v="0"/>
    <x v="5"/>
    <s v="drama"/>
    <d v="2015-04-13T19:00:00"/>
    <x v="2759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x v="2760"/>
    <b v="0"/>
    <n v="5"/>
    <b v="0"/>
    <s v="film &amp; video/drama"/>
    <n v="0"/>
    <x v="5"/>
    <s v="drama"/>
    <d v="2015-06-21T00:50:59"/>
    <x v="2760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x v="2761"/>
    <b v="0"/>
    <n v="16"/>
    <b v="1"/>
    <s v="music/indie rock"/>
    <n v="11"/>
    <x v="7"/>
    <s v="indie rock"/>
    <d v="2012-07-28T02:00:00"/>
    <x v="2761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x v="2762"/>
    <b v="0"/>
    <n v="3"/>
    <b v="0"/>
    <s v="film &amp; video/animation"/>
    <n v="1"/>
    <x v="5"/>
    <s v="animation"/>
    <d v="2012-05-25T14:14:00"/>
    <x v="2762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x v="2763"/>
    <b v="0"/>
    <n v="6"/>
    <b v="0"/>
    <s v="publishing/fiction"/>
    <n v="2"/>
    <x v="1"/>
    <s v="fiction"/>
    <d v="2010-10-15T04:00:00"/>
    <x v="2763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x v="2764"/>
    <b v="0"/>
    <n v="13"/>
    <b v="1"/>
    <s v="theater/plays"/>
    <n v="40"/>
    <x v="6"/>
    <s v="plays"/>
    <d v="2016-11-26T06:00:00"/>
    <x v="2764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x v="2765"/>
    <b v="0"/>
    <n v="6"/>
    <b v="0"/>
    <s v="theater/plays"/>
    <n v="160"/>
    <x v="6"/>
    <s v="plays"/>
    <d v="2016-02-03T18:49:00"/>
    <x v="2765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x v="2766"/>
    <b v="0"/>
    <n v="5"/>
    <b v="0"/>
    <s v="theater/plays"/>
    <n v="800"/>
    <x v="6"/>
    <s v="plays"/>
    <d v="2017-02-28T08:51:00"/>
    <x v="2766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x v="2767"/>
    <b v="0"/>
    <n v="5"/>
    <b v="0"/>
    <s v="theater/plays"/>
    <n v="79"/>
    <x v="6"/>
    <s v="plays"/>
    <d v="2015-06-27T21:44:14"/>
    <x v="2767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x v="2768"/>
    <b v="0"/>
    <n v="7"/>
    <b v="0"/>
    <s v="film &amp; video/animation"/>
    <n v="1"/>
    <x v="5"/>
    <s v="animation"/>
    <d v="2014-02-14T22:43:20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x v="2769"/>
    <b v="0"/>
    <n v="13"/>
    <b v="1"/>
    <s v="music/classical music"/>
    <n v="13"/>
    <x v="7"/>
    <s v="classical music"/>
    <d v="2011-01-02T03:00:00"/>
    <x v="2769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x v="2770"/>
    <b v="0"/>
    <n v="14"/>
    <b v="1"/>
    <s v="theater/plays"/>
    <n v="35"/>
    <x v="6"/>
    <s v="plays"/>
    <d v="2016-08-13T23:29:16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x v="2771"/>
    <b v="0"/>
    <n v="6"/>
    <b v="0"/>
    <s v="theater/plays"/>
    <n v="193"/>
    <x v="6"/>
    <s v="plays"/>
    <d v="2015-04-29T14:07:06"/>
    <x v="2771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x v="2772"/>
    <b v="0"/>
    <n v="12"/>
    <b v="0"/>
    <s v="photography/people"/>
    <n v="8"/>
    <x v="2"/>
    <s v="people"/>
    <d v="2014-07-09T17:24:25"/>
    <x v="2772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x v="2773"/>
    <b v="0"/>
    <n v="15"/>
    <b v="1"/>
    <s v="theater/plays"/>
    <n v="51"/>
    <x v="6"/>
    <s v="plays"/>
    <d v="2016-02-18T21:30:00"/>
    <x v="277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x v="2774"/>
    <b v="0"/>
    <n v="7"/>
    <b v="0"/>
    <s v="film &amp; video/drama"/>
    <n v="0"/>
    <x v="5"/>
    <s v="drama"/>
    <d v="2015-02-08T19:38:49"/>
    <x v="2774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x v="2775"/>
    <b v="1"/>
    <n v="9"/>
    <b v="0"/>
    <s v="photography/photobooks"/>
    <n v="6"/>
    <x v="2"/>
    <s v="photobooks"/>
    <d v="2015-03-01T21:47:19"/>
    <x v="2775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x v="2776"/>
    <b v="0"/>
    <n v="8"/>
    <b v="0"/>
    <s v="publishing/children's books"/>
    <n v="14"/>
    <x v="1"/>
    <s v="children's books"/>
    <d v="2012-08-26T21:37:03"/>
    <x v="2776"/>
  </r>
  <r>
    <n v="963"/>
    <s v="The Ultimate Learning Center"/>
    <s v="WE are molding an educated, motivated, non violent GENERATION!"/>
    <n v="18000"/>
    <n v="377"/>
    <x v="2"/>
    <s v="US"/>
    <s v="USD"/>
    <n v="1476717319"/>
    <x v="2777"/>
    <b v="0"/>
    <n v="9"/>
    <b v="0"/>
    <s v="technology/wearables"/>
    <n v="2"/>
    <x v="0"/>
    <s v="wearables"/>
    <d v="2016-10-17T15:15:19"/>
    <x v="2777"/>
  </r>
  <r>
    <n v="372"/>
    <s v="Wild Equus"/>
    <s v="A short documentary exploring the uses of 'Natural Horsemanship' across Europe"/>
    <n v="50000"/>
    <n v="376"/>
    <x v="0"/>
    <s v="GB"/>
    <s v="GBP"/>
    <n v="1459872000"/>
    <x v="2778"/>
    <b v="0"/>
    <n v="9"/>
    <b v="1"/>
    <s v="film &amp; video/documentary"/>
    <n v="1"/>
    <x v="5"/>
    <s v="documentary"/>
    <d v="2016-04-05T16:00:00"/>
    <x v="2778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x v="2779"/>
    <b v="0"/>
    <n v="7"/>
    <b v="0"/>
    <s v="theater/spaces"/>
    <n v="19"/>
    <x v="6"/>
    <s v="spaces"/>
    <d v="2014-12-27T01:40:44"/>
    <x v="2779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x v="2780"/>
    <b v="0"/>
    <n v="9"/>
    <b v="0"/>
    <s v="music/jazz"/>
    <n v="2"/>
    <x v="7"/>
    <s v="jazz"/>
    <d v="2012-03-01T04:59:00"/>
    <x v="2780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x v="2781"/>
    <b v="0"/>
    <n v="7"/>
    <b v="1"/>
    <s v="publishing/nonfiction"/>
    <n v="4"/>
    <x v="1"/>
    <s v="nonfiction"/>
    <d v="2014-07-14T19:32:39"/>
    <x v="2781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x v="2782"/>
    <b v="0"/>
    <n v="4"/>
    <b v="0"/>
    <s v="theater/plays"/>
    <n v="19"/>
    <x v="6"/>
    <s v="plays"/>
    <d v="2017-04-14T04:59:00"/>
    <x v="2782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x v="2783"/>
    <b v="0"/>
    <n v="9"/>
    <b v="1"/>
    <s v="theater/plays"/>
    <n v="38"/>
    <x v="6"/>
    <s v="plays"/>
    <d v="2016-07-15T21:38:00"/>
    <x v="2783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x v="2784"/>
    <b v="0"/>
    <n v="25"/>
    <b v="1"/>
    <s v="theater/spaces"/>
    <n v="19"/>
    <x v="6"/>
    <s v="spaces"/>
    <d v="2015-12-23T22:59:00"/>
    <x v="2784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x v="2785"/>
    <b v="0"/>
    <n v="8"/>
    <b v="1"/>
    <s v="theater/plays"/>
    <n v="37"/>
    <x v="6"/>
    <s v="plays"/>
    <d v="2016-06-26T00:04:51"/>
    <x v="2785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x v="2786"/>
    <b v="0"/>
    <n v="9"/>
    <b v="0"/>
    <s v="photography/places"/>
    <n v="5"/>
    <x v="2"/>
    <s v="places"/>
    <d v="2014-07-15T05:11:00"/>
    <x v="278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x v="2787"/>
    <b v="0"/>
    <n v="5"/>
    <b v="0"/>
    <s v="theater/plays"/>
    <n v="48"/>
    <x v="6"/>
    <s v="plays"/>
    <d v="2015-03-23T03:55:12"/>
    <x v="2787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x v="2788"/>
    <b v="0"/>
    <n v="11"/>
    <b v="0"/>
    <s v="games/mobile games"/>
    <n v="6"/>
    <x v="3"/>
    <s v="mobile games"/>
    <d v="2016-01-31T04:17:00"/>
    <x v="2788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x v="2789"/>
    <b v="0"/>
    <n v="3"/>
    <b v="0"/>
    <s v="film &amp; video/drama"/>
    <n v="0"/>
    <x v="5"/>
    <s v="drama"/>
    <d v="2015-08-20T20:06:00"/>
    <x v="2789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x v="2790"/>
    <b v="0"/>
    <n v="6"/>
    <b v="0"/>
    <s v="publishing/fiction"/>
    <n v="4"/>
    <x v="1"/>
    <s v="fiction"/>
    <d v="2014-01-05T13:31:00"/>
    <x v="2790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x v="2791"/>
    <b v="0"/>
    <n v="15"/>
    <b v="0"/>
    <s v="music/faith"/>
    <n v="5"/>
    <x v="7"/>
    <s v="faith"/>
    <d v="2017-03-24T05:00:23"/>
    <x v="2791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x v="2792"/>
    <b v="0"/>
    <n v="10"/>
    <b v="0"/>
    <s v="film &amp; video/science fiction"/>
    <n v="0"/>
    <x v="5"/>
    <s v="science fiction"/>
    <d v="2014-12-02T15:04:04"/>
    <x v="2792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x v="2793"/>
    <b v="0"/>
    <n v="5"/>
    <b v="0"/>
    <s v="technology/space exploration"/>
    <n v="12"/>
    <x v="0"/>
    <s v="space exploration"/>
    <d v="2016-12-21T14:59:03"/>
    <x v="2793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x v="2794"/>
    <b v="0"/>
    <n v="14"/>
    <b v="0"/>
    <s v="theater/plays"/>
    <n v="51"/>
    <x v="6"/>
    <s v="plays"/>
    <d v="2014-08-12T01:53:58"/>
    <x v="2794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x v="2795"/>
    <b v="0"/>
    <n v="6"/>
    <b v="1"/>
    <s v="theater/plays"/>
    <n v="44"/>
    <x v="6"/>
    <s v="plays"/>
    <d v="2015-08-29T03:59:00"/>
    <x v="2795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x v="2796"/>
    <b v="0"/>
    <n v="14"/>
    <b v="1"/>
    <s v="technology/space exploration"/>
    <n v="12"/>
    <x v="0"/>
    <s v="space exploration"/>
    <d v="2015-01-15T21:54:55"/>
    <x v="2796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x v="2797"/>
    <b v="0"/>
    <n v="9"/>
    <b v="0"/>
    <s v="publishing/fiction"/>
    <n v="1"/>
    <x v="1"/>
    <s v="fiction"/>
    <d v="2014-02-23T18:43:38"/>
    <x v="2797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x v="2798"/>
    <b v="0"/>
    <n v="10"/>
    <b v="1"/>
    <s v="theater/musical"/>
    <n v="59"/>
    <x v="6"/>
    <s v="musical"/>
    <d v="2015-07-11T03:59:00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x v="2799"/>
    <b v="0"/>
    <n v="3"/>
    <b v="0"/>
    <s v="technology/web"/>
    <n v="1"/>
    <x v="0"/>
    <s v="web"/>
    <d v="2016-05-14T15:18:28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x v="1"/>
    <s v="art books"/>
    <d v="2014-02-17T00:00:00"/>
    <x v="28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x v="2801"/>
    <b v="0"/>
    <n v="10"/>
    <b v="1"/>
    <s v="theater/plays"/>
    <n v="29"/>
    <x v="6"/>
    <s v="plays"/>
    <d v="2015-04-24T21:52:21"/>
    <x v="2801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x v="2802"/>
    <b v="0"/>
    <n v="12"/>
    <b v="0"/>
    <s v="theater/plays"/>
    <n v="350"/>
    <x v="6"/>
    <s v="plays"/>
    <d v="2015-03-08T12:57:05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x v="2803"/>
    <b v="0"/>
    <n v="9"/>
    <b v="0"/>
    <s v="technology/web"/>
    <n v="1"/>
    <x v="0"/>
    <s v="web"/>
    <d v="2015-01-18T01:12:00"/>
    <x v="2803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x v="2804"/>
    <b v="0"/>
    <n v="5"/>
    <b v="0"/>
    <s v="film &amp; video/drama"/>
    <n v="0"/>
    <x v="5"/>
    <s v="drama"/>
    <d v="2016-09-03T16:34:37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x v="2805"/>
    <b v="0"/>
    <n v="5"/>
    <b v="0"/>
    <s v="music/jazz"/>
    <n v="2"/>
    <x v="7"/>
    <s v="jazz"/>
    <d v="2010-06-25T21:32:00"/>
    <x v="2805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x v="2806"/>
    <b v="0"/>
    <n v="9"/>
    <b v="0"/>
    <s v="technology/web"/>
    <n v="1"/>
    <x v="0"/>
    <s v="web"/>
    <d v="2016-07-01T18:35:38"/>
    <x v="2806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x v="2807"/>
    <b v="0"/>
    <n v="17"/>
    <b v="1"/>
    <s v="theater/plays"/>
    <n v="34"/>
    <x v="6"/>
    <s v="plays"/>
    <d v="2014-11-03T00:00:00"/>
    <x v="2807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x v="2808"/>
    <b v="0"/>
    <n v="9"/>
    <b v="0"/>
    <s v="film &amp; video/science fiction"/>
    <n v="0"/>
    <x v="5"/>
    <s v="science fiction"/>
    <d v="2015-08-11T13:00:52"/>
    <x v="2808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x v="2809"/>
    <b v="0"/>
    <n v="5"/>
    <b v="0"/>
    <s v="film &amp; video/animation"/>
    <n v="1"/>
    <x v="5"/>
    <s v="animation"/>
    <d v="2012-04-10T22:36:27"/>
    <x v="2809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x v="2810"/>
    <b v="1"/>
    <n v="4"/>
    <b v="0"/>
    <s v="photography/photobooks"/>
    <n v="5"/>
    <x v="2"/>
    <s v="photobooks"/>
    <d v="2014-10-29T22:57:51"/>
    <x v="281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x v="2811"/>
    <b v="0"/>
    <n v="6"/>
    <b v="0"/>
    <s v="food/food trucks"/>
    <n v="9"/>
    <x v="4"/>
    <s v="food trucks"/>
    <d v="2016-07-15T20:42:26"/>
    <x v="2811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x v="2812"/>
    <b v="0"/>
    <n v="6"/>
    <b v="0"/>
    <s v="theater/spaces"/>
    <n v="17"/>
    <x v="6"/>
    <s v="spaces"/>
    <d v="2015-09-28T06:35:34"/>
    <x v="2812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x v="2813"/>
    <b v="0"/>
    <n v="16"/>
    <b v="0"/>
    <s v="theater/spaces"/>
    <n v="17"/>
    <x v="6"/>
    <s v="spaces"/>
    <d v="2016-12-07T17:36:09"/>
    <x v="28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x v="2814"/>
    <b v="0"/>
    <n v="6"/>
    <b v="0"/>
    <s v="music/jazz"/>
    <n v="2"/>
    <x v="7"/>
    <s v="jazz"/>
    <d v="2014-11-22T00:02:03"/>
    <x v="2814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x v="2815"/>
    <b v="0"/>
    <n v="15"/>
    <b v="0"/>
    <s v="music/jazz"/>
    <n v="2"/>
    <x v="7"/>
    <s v="jazz"/>
    <d v="2013-02-13T22:37:49"/>
    <x v="2815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x v="2816"/>
    <b v="0"/>
    <n v="4"/>
    <b v="0"/>
    <s v="technology/web"/>
    <n v="8"/>
    <x v="0"/>
    <s v="web"/>
    <d v="2015-12-10T22:12:46"/>
    <x v="2816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x v="2817"/>
    <b v="0"/>
    <n v="3"/>
    <b v="0"/>
    <s v="film &amp; video/drama"/>
    <n v="0"/>
    <x v="5"/>
    <s v="drama"/>
    <d v="2015-03-19T19:02:50"/>
    <x v="2817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x v="2818"/>
    <b v="0"/>
    <n v="10"/>
    <b v="0"/>
    <s v="film &amp; video/drama"/>
    <n v="0"/>
    <x v="5"/>
    <s v="drama"/>
    <d v="2015-08-30T05:28:00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x v="2819"/>
    <b v="0"/>
    <n v="12"/>
    <b v="0"/>
    <s v="music/jazz"/>
    <n v="2"/>
    <x v="7"/>
    <s v="jazz"/>
    <d v="2013-11-29T14:28:15"/>
    <x v="2819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x v="2820"/>
    <b v="0"/>
    <n v="3"/>
    <b v="0"/>
    <s v="food/food trucks"/>
    <n v="2"/>
    <x v="4"/>
    <s v="food trucks"/>
    <d v="2015-09-06T02:36:46"/>
    <x v="282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x v="2821"/>
    <b v="0"/>
    <n v="13"/>
    <b v="0"/>
    <s v="publishing/translations"/>
    <n v="3"/>
    <x v="1"/>
    <s v="translations"/>
    <d v="2014-12-04T01:31:39"/>
    <x v="2821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x v="2822"/>
    <b v="0"/>
    <n v="8"/>
    <b v="1"/>
    <s v="theater/plays"/>
    <n v="64"/>
    <x v="6"/>
    <s v="plays"/>
    <d v="2016-04-21T22:36:48"/>
    <x v="2822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x v="2823"/>
    <b v="0"/>
    <n v="11"/>
    <b v="0"/>
    <s v="theater/plays"/>
    <n v="91"/>
    <x v="6"/>
    <s v="plays"/>
    <d v="2016-06-02T13:07:28"/>
    <x v="2823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x v="2824"/>
    <b v="0"/>
    <n v="14"/>
    <b v="1"/>
    <s v="music/electronic music"/>
    <n v="6"/>
    <x v="7"/>
    <s v="electronic music"/>
    <d v="2015-07-23T18:02:25"/>
    <x v="2824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x v="2825"/>
    <b v="0"/>
    <n v="12"/>
    <b v="0"/>
    <s v="theater/plays"/>
    <n v="13"/>
    <x v="6"/>
    <s v="plays"/>
    <d v="2015-10-31T15:57:33"/>
    <x v="2825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x v="2826"/>
    <b v="0"/>
    <n v="6"/>
    <b v="1"/>
    <s v="theater/plays"/>
    <n v="31"/>
    <x v="6"/>
    <s v="plays"/>
    <d v="2014-10-27T03:00:00"/>
    <x v="282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x v="2827"/>
    <b v="0"/>
    <n v="13"/>
    <b v="0"/>
    <s v="theater/plays"/>
    <n v="12"/>
    <x v="6"/>
    <s v="plays"/>
    <d v="2014-09-06T00:10:11"/>
    <x v="2827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x v="2828"/>
    <b v="0"/>
    <n v="11"/>
    <b v="1"/>
    <s v="music/rock"/>
    <n v="2"/>
    <x v="7"/>
    <s v="rock"/>
    <d v="2012-02-14T19:49:00"/>
    <x v="2828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x v="2829"/>
    <b v="0"/>
    <n v="3"/>
    <b v="0"/>
    <s v="games/video games"/>
    <n v="6"/>
    <x v="3"/>
    <s v="video games"/>
    <d v="2017-01-07T07:12:49"/>
    <x v="2829"/>
  </r>
  <r>
    <n v="2424"/>
    <s v="Lily and Memphs"/>
    <s v="Great and creative food from the heart in the form of a sweet food truck!"/>
    <n v="3500"/>
    <n v="310"/>
    <x v="2"/>
    <s v="US"/>
    <s v="USD"/>
    <n v="1414445108"/>
    <x v="2830"/>
    <b v="0"/>
    <n v="9"/>
    <b v="0"/>
    <s v="food/food trucks"/>
    <n v="9"/>
    <x v="4"/>
    <s v="food trucks"/>
    <d v="2014-10-27T21:25:08"/>
    <x v="2830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x v="2831"/>
    <b v="0"/>
    <n v="17"/>
    <b v="1"/>
    <s v="technology/hardware"/>
    <n v="11"/>
    <x v="0"/>
    <s v="hardware"/>
    <d v="2015-03-11T23:45:52"/>
    <x v="2831"/>
  </r>
  <r>
    <n v="717"/>
    <s v="cool air belt"/>
    <s v="Cool air flowing under clothing keeps you cool."/>
    <n v="25000"/>
    <n v="305"/>
    <x v="2"/>
    <s v="US"/>
    <s v="USD"/>
    <n v="1409949002"/>
    <x v="2832"/>
    <b v="0"/>
    <n v="4"/>
    <b v="0"/>
    <s v="technology/wearables"/>
    <n v="1"/>
    <x v="0"/>
    <s v="wearables"/>
    <d v="2014-09-05T20:30:02"/>
    <x v="2832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x v="2833"/>
    <b v="0"/>
    <n v="14"/>
    <b v="0"/>
    <s v="music/indie rock"/>
    <n v="2"/>
    <x v="7"/>
    <s v="indie rock"/>
    <d v="2011-09-06T20:39:10"/>
    <x v="2833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x v="2834"/>
    <b v="0"/>
    <n v="6"/>
    <b v="0"/>
    <s v="film &amp; video/animation"/>
    <n v="1"/>
    <x v="5"/>
    <s v="animation"/>
    <d v="2015-08-21T11:47:36"/>
    <x v="2834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x v="2835"/>
    <b v="0"/>
    <n v="2"/>
    <b v="0"/>
    <s v="technology/web"/>
    <n v="1"/>
    <x v="0"/>
    <s v="web"/>
    <d v="2016-11-17T19:28:06"/>
    <x v="2835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x v="2836"/>
    <b v="0"/>
    <n v="8"/>
    <b v="1"/>
    <s v="music/rock"/>
    <n v="5"/>
    <x v="7"/>
    <s v="rock"/>
    <d v="2012-10-17T20:17:39"/>
    <x v="2836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x v="2837"/>
    <b v="0"/>
    <n v="13"/>
    <b v="1"/>
    <s v="music/indie rock"/>
    <n v="6"/>
    <x v="7"/>
    <s v="indie rock"/>
    <d v="2011-09-27T04:59:00"/>
    <x v="2837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x v="2838"/>
    <b v="0"/>
    <n v="4"/>
    <b v="0"/>
    <s v="theater/plays"/>
    <n v="120"/>
    <x v="6"/>
    <s v="plays"/>
    <d v="2014-10-17T19:10:10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x v="0"/>
    <s v="web"/>
    <d v="2014-08-25T17:12:18"/>
    <x v="2839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x v="2840"/>
    <b v="0"/>
    <n v="16"/>
    <b v="1"/>
    <s v="music/metal"/>
    <n v="2"/>
    <x v="7"/>
    <s v="metal"/>
    <d v="2015-04-14T19:00:33"/>
    <x v="2840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x v="2841"/>
    <b v="0"/>
    <n v="10"/>
    <b v="1"/>
    <s v="music/metal"/>
    <n v="2"/>
    <x v="7"/>
    <s v="metal"/>
    <d v="2015-02-16T19:58:29"/>
    <x v="2841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x v="2842"/>
    <b v="0"/>
    <n v="11"/>
    <b v="1"/>
    <s v="music/rock"/>
    <n v="5"/>
    <x v="7"/>
    <s v="rock"/>
    <d v="2014-01-31T19:01:00"/>
    <x v="2842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x v="2843"/>
    <b v="0"/>
    <n v="11"/>
    <b v="1"/>
    <s v="music/indie rock"/>
    <n v="6"/>
    <x v="7"/>
    <s v="indie rock"/>
    <d v="2013-04-15T22:16:33"/>
    <x v="2843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x v="2844"/>
    <b v="0"/>
    <n v="1"/>
    <b v="0"/>
    <s v="technology/web"/>
    <n v="8"/>
    <x v="0"/>
    <s v="web"/>
    <d v="2016-01-08T19:47:00"/>
    <x v="2844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x v="2845"/>
    <b v="0"/>
    <n v="5"/>
    <b v="0"/>
    <s v="theater/plays"/>
    <n v="12"/>
    <x v="6"/>
    <s v="plays"/>
    <d v="2016-01-29T23:34:00"/>
    <x v="2845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x v="2846"/>
    <b v="0"/>
    <n v="10"/>
    <b v="1"/>
    <s v="theater/musical"/>
    <n v="12"/>
    <x v="6"/>
    <s v="musical"/>
    <d v="2015-01-24T03:00:00"/>
    <x v="2846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x v="2847"/>
    <b v="0"/>
    <n v="12"/>
    <b v="0"/>
    <s v="theater/spaces"/>
    <n v="15"/>
    <x v="6"/>
    <s v="spaces"/>
    <d v="2015-07-16T07:56:00"/>
    <x v="2847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x v="2848"/>
    <b v="0"/>
    <n v="1"/>
    <b v="0"/>
    <s v="theater/spaces"/>
    <n v="15"/>
    <x v="6"/>
    <s v="spaces"/>
    <d v="2016-06-05T10:43:47"/>
    <x v="2848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x v="2849"/>
    <b v="0"/>
    <n v="5"/>
    <b v="0"/>
    <s v="theater/plays"/>
    <n v="120"/>
    <x v="6"/>
    <s v="plays"/>
    <d v="2015-12-01T05:59:00"/>
    <x v="2849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x v="2850"/>
    <b v="0"/>
    <n v="3"/>
    <b v="0"/>
    <s v="technology/wearables"/>
    <n v="1"/>
    <x v="0"/>
    <s v="wearables"/>
    <d v="2016-10-31T21:36:04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x v="2851"/>
    <b v="0"/>
    <n v="6"/>
    <b v="0"/>
    <s v="technology/wearables"/>
    <n v="2"/>
    <x v="0"/>
    <s v="wearables"/>
    <d v="2016-10-26T03:59:00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x v="2852"/>
    <b v="0"/>
    <n v="12"/>
    <b v="0"/>
    <s v="theater/plays"/>
    <n v="73"/>
    <x v="6"/>
    <s v="plays"/>
    <d v="2014-09-28T18:55:56"/>
    <x v="2852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x v="2853"/>
    <b v="0"/>
    <n v="15"/>
    <b v="1"/>
    <s v="photography/photobooks"/>
    <n v="2"/>
    <x v="2"/>
    <s v="photobooks"/>
    <d v="2017-02-11T12:09:38"/>
    <x v="2853"/>
  </r>
  <r>
    <n v="943"/>
    <s v="SleepMode"/>
    <s v="A mask for home or travel that will give you the best, undisturbed sleep of your life."/>
    <n v="19500"/>
    <n v="289"/>
    <x v="2"/>
    <s v="US"/>
    <s v="USD"/>
    <n v="1480438905"/>
    <x v="2854"/>
    <b v="0"/>
    <n v="12"/>
    <b v="0"/>
    <s v="technology/wearables"/>
    <n v="1"/>
    <x v="0"/>
    <s v="wearables"/>
    <d v="2016-11-29T17:01:45"/>
    <x v="2854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x v="2855"/>
    <b v="0"/>
    <n v="11"/>
    <b v="0"/>
    <s v="photography/nature"/>
    <n v="3"/>
    <x v="2"/>
    <s v="nature"/>
    <d v="2014-09-17T05:06:39"/>
    <x v="2855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x v="2856"/>
    <b v="0"/>
    <n v="15"/>
    <b v="1"/>
    <s v="theater/plays"/>
    <n v="19"/>
    <x v="6"/>
    <s v="plays"/>
    <d v="2015-12-04T19:29:08"/>
    <x v="2856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x v="2857"/>
    <b v="0"/>
    <n v="5"/>
    <b v="0"/>
    <s v="technology/wearables"/>
    <n v="2"/>
    <x v="0"/>
    <s v="wearables"/>
    <d v="2016-09-09T18:00:48"/>
    <x v="2857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x v="2858"/>
    <b v="0"/>
    <n v="4"/>
    <b v="0"/>
    <s v="theater/plays"/>
    <n v="71"/>
    <x v="6"/>
    <s v="plays"/>
    <d v="2016-04-14T04:39:40"/>
    <x v="2858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x v="2859"/>
    <b v="0"/>
    <n v="5"/>
    <b v="0"/>
    <s v="theater/plays"/>
    <n v="143"/>
    <x v="6"/>
    <s v="plays"/>
    <d v="2014-06-23T16:00:00"/>
    <x v="2859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x v="2860"/>
    <b v="0"/>
    <n v="10"/>
    <b v="0"/>
    <s v="games/video games"/>
    <n v="6"/>
    <x v="3"/>
    <s v="video games"/>
    <d v="2017-01-11T17:49:08"/>
    <x v="2860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x v="2861"/>
    <b v="0"/>
    <n v="7"/>
    <b v="0"/>
    <s v="food/restaurants"/>
    <n v="8"/>
    <x v="4"/>
    <s v="restaurants"/>
    <d v="2015-09-27T18:38:24"/>
    <x v="2861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x v="2862"/>
    <b v="0"/>
    <n v="8"/>
    <b v="0"/>
    <s v="music/indie rock"/>
    <n v="1"/>
    <x v="7"/>
    <s v="indie rock"/>
    <d v="2011-05-28T02:22:42"/>
    <x v="2862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x v="2863"/>
    <b v="0"/>
    <n v="3"/>
    <b v="0"/>
    <s v="technology/wearables"/>
    <n v="2"/>
    <x v="0"/>
    <s v="wearables"/>
    <d v="2016-03-25T16:59:16"/>
    <x v="2863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x v="2864"/>
    <b v="0"/>
    <n v="7"/>
    <b v="0"/>
    <s v="photography/places"/>
    <n v="4"/>
    <x v="2"/>
    <s v="places"/>
    <d v="2014-06-18T20:13:00"/>
    <x v="2864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x v="2865"/>
    <b v="0"/>
    <n v="8"/>
    <b v="0"/>
    <s v="music/faith"/>
    <n v="4"/>
    <x v="7"/>
    <s v="faith"/>
    <d v="2017-04-09T20:00:00"/>
    <x v="2865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x v="2866"/>
    <b v="0"/>
    <n v="3"/>
    <b v="0"/>
    <s v="theater/spaces"/>
    <n v="13"/>
    <x v="6"/>
    <s v="spaces"/>
    <d v="2015-03-27T23:16:12"/>
    <x v="2866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x v="2867"/>
    <b v="0"/>
    <n v="24"/>
    <b v="1"/>
    <s v="theater/plays"/>
    <n v="22"/>
    <x v="6"/>
    <s v="plays"/>
    <d v="2016-02-18T22:00:00"/>
    <x v="2867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x v="2868"/>
    <b v="0"/>
    <n v="6"/>
    <b v="0"/>
    <s v="film &amp; video/drama"/>
    <n v="0"/>
    <x v="5"/>
    <s v="drama"/>
    <d v="2014-10-05T09:12:02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x v="6"/>
    <s v="spaces"/>
    <d v="2016-02-12T04:33:11"/>
    <x v="286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x v="2870"/>
    <b v="0"/>
    <n v="12"/>
    <b v="0"/>
    <s v="food/food trucks"/>
    <n v="9"/>
    <x v="4"/>
    <s v="food trucks"/>
    <d v="2014-09-15T19:55:03"/>
    <x v="2870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x v="2871"/>
    <b v="0"/>
    <n v="9"/>
    <b v="1"/>
    <s v="theater/plays"/>
    <n v="18"/>
    <x v="6"/>
    <s v="plays"/>
    <d v="2015-12-02T20:59:25"/>
    <x v="2871"/>
  </r>
  <r>
    <n v="2680"/>
    <s v="iHeart Pillow"/>
    <s v="iHeartPillow, Connecting loved ones"/>
    <n v="3000"/>
    <n v="276"/>
    <x v="2"/>
    <s v="ES"/>
    <s v="EUR"/>
    <n v="1459915491"/>
    <x v="2872"/>
    <b v="0"/>
    <n v="4"/>
    <b v="0"/>
    <s v="technology/makerspaces"/>
    <n v="9"/>
    <x v="0"/>
    <s v="makerspaces"/>
    <d v="2016-04-06T04:04:51"/>
    <x v="2872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x v="2873"/>
    <b v="0"/>
    <n v="7"/>
    <b v="0"/>
    <s v="technology/wearables"/>
    <n v="1"/>
    <x v="0"/>
    <s v="wearables"/>
    <d v="2016-02-21T01:02:56"/>
    <x v="2873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x v="2874"/>
    <b v="0"/>
    <n v="10"/>
    <b v="0"/>
    <s v="theater/plays"/>
    <n v="11"/>
    <x v="6"/>
    <s v="plays"/>
    <d v="2016-04-15T20:12:08"/>
    <x v="2874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x v="2875"/>
    <b v="0"/>
    <n v="12"/>
    <b v="0"/>
    <s v="theater/musical"/>
    <n v="15"/>
    <x v="6"/>
    <s v="musical"/>
    <d v="2015-05-01T08:59:32"/>
    <x v="2875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x v="2876"/>
    <b v="0"/>
    <n v="20"/>
    <b v="1"/>
    <s v="theater/plays"/>
    <n v="11"/>
    <x v="6"/>
    <s v="plays"/>
    <d v="2016-02-26T00:00:00"/>
    <x v="2876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x v="2877"/>
    <b v="0"/>
    <n v="3"/>
    <b v="0"/>
    <s v="theater/plays"/>
    <n v="11"/>
    <x v="6"/>
    <s v="plays"/>
    <d v="2017-01-17T20:16:26"/>
    <x v="2877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x v="2878"/>
    <b v="0"/>
    <n v="6"/>
    <b v="0"/>
    <s v="games/mobile games"/>
    <n v="2"/>
    <x v="3"/>
    <s v="mobile games"/>
    <d v="2015-12-19T16:07:09"/>
    <x v="2878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x v="2879"/>
    <b v="0"/>
    <n v="5"/>
    <b v="0"/>
    <s v="technology/web"/>
    <n v="7"/>
    <x v="0"/>
    <s v="web"/>
    <d v="2016-02-20T22:22:18"/>
    <x v="2879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x v="2880"/>
    <b v="0"/>
    <n v="6"/>
    <b v="0"/>
    <s v="theater/plays"/>
    <n v="36"/>
    <x v="6"/>
    <s v="plays"/>
    <d v="2014-07-15T22:00:00"/>
    <x v="288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x v="2881"/>
    <b v="0"/>
    <n v="7"/>
    <b v="1"/>
    <s v="theater/plays"/>
    <n v="54"/>
    <x v="6"/>
    <s v="plays"/>
    <d v="2016-08-01T13:41:00"/>
    <x v="2881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x v="2882"/>
    <b v="0"/>
    <n v="8"/>
    <b v="0"/>
    <s v="journalism/audio"/>
    <n v="2"/>
    <x v="8"/>
    <s v="audio"/>
    <d v="2014-08-23T20:59:10"/>
    <x v="2882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x v="2883"/>
    <b v="0"/>
    <n v="9"/>
    <b v="0"/>
    <s v="theater/plays"/>
    <n v="11"/>
    <x v="6"/>
    <s v="plays"/>
    <d v="2016-06-19T19:12:56"/>
    <x v="2883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x v="2884"/>
    <b v="0"/>
    <n v="5"/>
    <b v="0"/>
    <s v="theater/plays"/>
    <n v="11"/>
    <x v="6"/>
    <s v="plays"/>
    <d v="2016-06-08T17:33:39"/>
    <x v="2884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x v="2885"/>
    <b v="0"/>
    <n v="8"/>
    <b v="0"/>
    <s v="film &amp; video/drama"/>
    <n v="0"/>
    <x v="5"/>
    <s v="drama"/>
    <d v="2017-02-17T21:00:00"/>
    <x v="2885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x v="2886"/>
    <b v="0"/>
    <n v="3"/>
    <b v="0"/>
    <s v="technology/web"/>
    <n v="1"/>
    <x v="0"/>
    <s v="web"/>
    <d v="2016-07-07T23:42:17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x v="2887"/>
    <b v="0"/>
    <n v="12"/>
    <b v="1"/>
    <s v="film &amp; video/shorts"/>
    <n v="0"/>
    <x v="5"/>
    <s v="shorts"/>
    <d v="2014-04-07T17:13:42"/>
    <x v="2887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x v="2888"/>
    <b v="0"/>
    <n v="10"/>
    <b v="0"/>
    <s v="technology/wearables"/>
    <n v="1"/>
    <x v="0"/>
    <s v="wearables"/>
    <d v="2015-07-01T00:40:46"/>
    <x v="2888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x v="2889"/>
    <b v="0"/>
    <n v="9"/>
    <b v="0"/>
    <s v="music/indie rock"/>
    <n v="1"/>
    <x v="7"/>
    <s v="indie rock"/>
    <d v="2014-08-21T00:45:30"/>
    <x v="288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x v="2890"/>
    <b v="0"/>
    <n v="9"/>
    <b v="0"/>
    <s v="technology/gadgets"/>
    <n v="5"/>
    <x v="0"/>
    <s v="gadgets"/>
    <d v="2014-08-12T18:57:31"/>
    <x v="2890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x v="2891"/>
    <b v="0"/>
    <n v="15"/>
    <b v="0"/>
    <s v="publishing/children's books"/>
    <n v="9"/>
    <x v="1"/>
    <s v="children's books"/>
    <d v="2015-04-08T18:58:47"/>
    <x v="2891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x v="2892"/>
    <b v="0"/>
    <n v="4"/>
    <b v="0"/>
    <s v="theater/plays"/>
    <n v="52"/>
    <x v="6"/>
    <s v="plays"/>
    <d v="2014-08-01T17:12:00"/>
    <x v="2892"/>
  </r>
  <r>
    <n v="3891"/>
    <s v="Out of the Box: A Mime Story"/>
    <s v="A comedy about a mime who dreams of becoming a stand up comedian."/>
    <n v="500"/>
    <n v="260"/>
    <x v="2"/>
    <s v="US"/>
    <s v="USD"/>
    <n v="1427086740"/>
    <x v="2893"/>
    <b v="0"/>
    <n v="7"/>
    <b v="0"/>
    <s v="theater/plays"/>
    <n v="52"/>
    <x v="6"/>
    <s v="plays"/>
    <d v="2015-03-23T04:59:00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x v="2894"/>
    <b v="0"/>
    <n v="4"/>
    <b v="0"/>
    <s v="technology/web"/>
    <n v="1"/>
    <x v="0"/>
    <s v="web"/>
    <d v="2015-06-13T16:37:23"/>
    <x v="2894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x v="2895"/>
    <b v="0"/>
    <n v="8"/>
    <b v="0"/>
    <s v="theater/plays"/>
    <n v="13"/>
    <x v="6"/>
    <s v="plays"/>
    <d v="2017-04-16T20:00:00"/>
    <x v="2895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x v="2896"/>
    <b v="0"/>
    <n v="11"/>
    <b v="0"/>
    <s v="games/video games"/>
    <n v="2"/>
    <x v="3"/>
    <s v="video games"/>
    <d v="2012-12-07T22:23:42"/>
    <x v="2896"/>
  </r>
  <r>
    <n v="1150"/>
    <s v="Chef Po's Food Truck"/>
    <s v="Bringing delicious authentic and fusion Taiwanese Food to the West Coast."/>
    <n v="14440"/>
    <n v="252"/>
    <x v="2"/>
    <s v="US"/>
    <s v="USD"/>
    <n v="1452293675"/>
    <x v="2897"/>
    <b v="0"/>
    <n v="6"/>
    <b v="0"/>
    <s v="food/food trucks"/>
    <n v="2"/>
    <x v="4"/>
    <s v="food trucks"/>
    <d v="2016-01-08T22:54:35"/>
    <x v="2897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x v="2898"/>
    <b v="0"/>
    <n v="4"/>
    <b v="0"/>
    <s v="theater/plays"/>
    <n v="10"/>
    <x v="6"/>
    <s v="plays"/>
    <d v="2016-05-01T14:18:38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x v="2899"/>
    <b v="0"/>
    <n v="8"/>
    <b v="1"/>
    <s v="theater/plays"/>
    <n v="25"/>
    <x v="6"/>
    <s v="plays"/>
    <d v="2015-04-11T19:22:39"/>
    <x v="2899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x v="2900"/>
    <b v="0"/>
    <n v="5"/>
    <b v="0"/>
    <s v="theater/plays"/>
    <n v="50"/>
    <x v="6"/>
    <s v="plays"/>
    <d v="2016-06-18T19:32:19"/>
    <x v="2900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x v="2901"/>
    <b v="0"/>
    <n v="3"/>
    <b v="0"/>
    <s v="film &amp; video/drama"/>
    <n v="0"/>
    <x v="5"/>
    <s v="drama"/>
    <d v="2015-10-02T10:35:38"/>
    <x v="2901"/>
  </r>
  <r>
    <n v="226"/>
    <s v="MAGGIE Film"/>
    <s v="A TRUE STORY OF DOMESTIC VILOLENCE THAT SEEKS TO OFFER THE VIEWER OUTLEST OF SUPPORT."/>
    <n v="93500"/>
    <n v="250"/>
    <x v="2"/>
    <s v="GB"/>
    <s v="GBP"/>
    <n v="1433064540"/>
    <x v="2902"/>
    <b v="0"/>
    <n v="2"/>
    <b v="0"/>
    <s v="film &amp; video/drama"/>
    <n v="0"/>
    <x v="5"/>
    <s v="drama"/>
    <d v="2015-05-31T09:29:00"/>
    <x v="2902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x v="2903"/>
    <b v="0"/>
    <n v="5"/>
    <b v="0"/>
    <s v="film &amp; video/drama"/>
    <n v="0"/>
    <x v="5"/>
    <s v="drama"/>
    <d v="2015-11-08T12:00:00"/>
    <x v="2903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x v="2904"/>
    <b v="0"/>
    <n v="1"/>
    <b v="0"/>
    <s v="film &amp; video/animation"/>
    <n v="1"/>
    <x v="5"/>
    <s v="animation"/>
    <d v="2013-08-10T13:15:20"/>
    <x v="2904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x v="2905"/>
    <b v="0"/>
    <n v="1"/>
    <b v="0"/>
    <s v="technology/web"/>
    <n v="1"/>
    <x v="0"/>
    <s v="web"/>
    <d v="2014-12-03T05:34:20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x v="2906"/>
    <b v="0"/>
    <n v="1"/>
    <b v="0"/>
    <s v="technology/wearables"/>
    <n v="2"/>
    <x v="0"/>
    <s v="wearables"/>
    <d v="2016-12-28T19:25:15"/>
    <x v="2906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x v="2907"/>
    <b v="0"/>
    <n v="1"/>
    <b v="0"/>
    <s v="journalism/audio"/>
    <n v="2"/>
    <x v="8"/>
    <s v="audio"/>
    <d v="2016-08-27T17:00:09"/>
    <x v="2907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x v="2908"/>
    <b v="0"/>
    <n v="4"/>
    <b v="0"/>
    <s v="food/food trucks"/>
    <n v="8"/>
    <x v="4"/>
    <s v="food trucks"/>
    <d v="2016-05-19T08:12:01"/>
    <x v="2908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x v="2909"/>
    <b v="0"/>
    <n v="6"/>
    <b v="0"/>
    <s v="theater/musical"/>
    <n v="14"/>
    <x v="6"/>
    <s v="musical"/>
    <d v="2015-09-25T23:43:42"/>
    <x v="2909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x v="2910"/>
    <b v="0"/>
    <n v="9"/>
    <b v="1"/>
    <s v="theater/plays"/>
    <n v="17"/>
    <x v="6"/>
    <s v="plays"/>
    <d v="2016-04-05T08:34:06"/>
    <x v="291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x v="2911"/>
    <b v="0"/>
    <n v="8"/>
    <b v="1"/>
    <s v="theater/plays"/>
    <n v="21"/>
    <x v="6"/>
    <s v="plays"/>
    <d v="2015-05-30T20:11:12"/>
    <x v="2911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x v="2912"/>
    <b v="0"/>
    <n v="22"/>
    <b v="1"/>
    <s v="theater/plays"/>
    <n v="28"/>
    <x v="6"/>
    <s v="plays"/>
    <d v="2014-12-23T21:08:45"/>
    <x v="2912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x v="2913"/>
    <b v="0"/>
    <n v="4"/>
    <b v="0"/>
    <s v="theater/plays"/>
    <n v="100"/>
    <x v="6"/>
    <s v="plays"/>
    <d v="2015-07-26T05:42:16"/>
    <x v="2913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x v="2914"/>
    <b v="0"/>
    <n v="7"/>
    <b v="0"/>
    <s v="theater/plays"/>
    <n v="125"/>
    <x v="6"/>
    <s v="plays"/>
    <d v="2014-09-16T03:00:00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x v="2915"/>
    <b v="0"/>
    <n v="5"/>
    <b v="0"/>
    <s v="technology/web"/>
    <n v="1"/>
    <x v="0"/>
    <s v="web"/>
    <d v="2016-01-16T11:00:00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x v="3"/>
    <s v="video games"/>
    <d v="2016-06-18T05:19:50"/>
    <x v="2916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x v="2917"/>
    <b v="0"/>
    <n v="8"/>
    <b v="0"/>
    <s v="music/world music"/>
    <n v="2"/>
    <x v="7"/>
    <s v="world music"/>
    <d v="2013-07-12T21:51:00"/>
    <x v="2917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x v="2918"/>
    <b v="1"/>
    <n v="5"/>
    <b v="0"/>
    <s v="publishing/translations"/>
    <n v="2"/>
    <x v="1"/>
    <s v="translations"/>
    <d v="2015-02-22T12:14:45"/>
    <x v="2918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x v="2919"/>
    <b v="0"/>
    <n v="12"/>
    <b v="1"/>
    <s v="theater/plays"/>
    <n v="27"/>
    <x v="6"/>
    <s v="plays"/>
    <d v="2015-05-31T23:00:00"/>
    <x v="2919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x v="2920"/>
    <b v="0"/>
    <n v="6"/>
    <b v="0"/>
    <s v="technology/wearables"/>
    <n v="2"/>
    <x v="0"/>
    <s v="wearables"/>
    <d v="2015-11-25T22:04:55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x v="2921"/>
    <b v="0"/>
    <n v="8"/>
    <b v="0"/>
    <s v="theater/plays"/>
    <n v="240"/>
    <x v="6"/>
    <s v="plays"/>
    <d v="2015-05-31T17:35:00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x v="2922"/>
    <b v="0"/>
    <n v="8"/>
    <b v="0"/>
    <s v="technology/gadgets"/>
    <n v="4"/>
    <x v="0"/>
    <s v="gadgets"/>
    <d v="2015-05-19T21:00:49"/>
    <x v="2922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x v="2923"/>
    <b v="0"/>
    <n v="7"/>
    <b v="0"/>
    <s v="photography/people"/>
    <n v="5"/>
    <x v="2"/>
    <s v="people"/>
    <d v="2014-11-13T12:35:08"/>
    <x v="2923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x v="2924"/>
    <b v="0"/>
    <n v="12"/>
    <b v="0"/>
    <s v="games/video games"/>
    <n v="5"/>
    <x v="3"/>
    <s v="video games"/>
    <d v="2016-03-10T00:35:00"/>
    <x v="2924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x v="2925"/>
    <b v="0"/>
    <n v="6"/>
    <b v="0"/>
    <s v="publishing/fiction"/>
    <n v="1"/>
    <x v="1"/>
    <s v="fiction"/>
    <d v="2014-02-02T18:02:06"/>
    <x v="2925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x v="2926"/>
    <b v="0"/>
    <n v="8"/>
    <b v="0"/>
    <s v="technology/wearables"/>
    <n v="1"/>
    <x v="0"/>
    <s v="wearables"/>
    <d v="2014-12-12T07:11:00"/>
    <x v="2926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x v="2927"/>
    <b v="0"/>
    <n v="6"/>
    <b v="0"/>
    <s v="publishing/children's books"/>
    <n v="9"/>
    <x v="1"/>
    <s v="children's books"/>
    <d v="2016-10-10T10:36:23"/>
    <x v="2927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x v="2928"/>
    <b v="0"/>
    <n v="9"/>
    <b v="1"/>
    <s v="theater/plays"/>
    <n v="26"/>
    <x v="6"/>
    <s v="plays"/>
    <d v="2016-12-21T11:50:30"/>
    <x v="2928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x v="2929"/>
    <b v="0"/>
    <n v="7"/>
    <b v="0"/>
    <s v="technology/wearables"/>
    <n v="1"/>
    <x v="0"/>
    <s v="wearables"/>
    <d v="2016-11-17T14:15:33"/>
    <x v="292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x v="2930"/>
    <b v="0"/>
    <n v="8"/>
    <b v="0"/>
    <s v="food/food trucks"/>
    <n v="8"/>
    <x v="4"/>
    <s v="food trucks"/>
    <d v="2015-03-31T13:14:00"/>
    <x v="2930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x v="2931"/>
    <b v="0"/>
    <n v="4"/>
    <b v="0"/>
    <s v="film &amp; video/animation"/>
    <n v="1"/>
    <x v="5"/>
    <s v="animation"/>
    <d v="2012-03-18T12:17:05"/>
    <x v="2931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x v="2932"/>
    <b v="0"/>
    <n v="17"/>
    <b v="1"/>
    <s v="theater/plays"/>
    <n v="23"/>
    <x v="6"/>
    <s v="plays"/>
    <d v="2015-12-20T11:59:00"/>
    <x v="2932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x v="2933"/>
    <b v="0"/>
    <n v="5"/>
    <b v="0"/>
    <s v="technology/wearables"/>
    <n v="1"/>
    <x v="0"/>
    <s v="wearables"/>
    <d v="2015-06-01T17:01:00"/>
    <x v="2933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x v="2934"/>
    <b v="0"/>
    <n v="8"/>
    <b v="0"/>
    <s v="music/faith"/>
    <n v="3"/>
    <x v="7"/>
    <s v="faith"/>
    <d v="2014-11-09T19:47:51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x v="2935"/>
    <b v="0"/>
    <n v="5"/>
    <b v="0"/>
    <s v="games/video games"/>
    <n v="5"/>
    <x v="3"/>
    <s v="video games"/>
    <d v="2010-07-21T19:00:00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x v="2936"/>
    <b v="0"/>
    <n v="12"/>
    <b v="0"/>
    <s v="theater/plays"/>
    <n v="11"/>
    <x v="6"/>
    <s v="plays"/>
    <d v="2017-03-27T16:16:59"/>
    <x v="2936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x v="2937"/>
    <b v="0"/>
    <n v="3"/>
    <b v="1"/>
    <s v="theater/plays"/>
    <n v="45"/>
    <x v="6"/>
    <s v="plays"/>
    <d v="2016-05-27T17:46:51"/>
    <x v="2937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x v="2938"/>
    <b v="0"/>
    <n v="4"/>
    <b v="0"/>
    <s v="theater/plays"/>
    <n v="90"/>
    <x v="6"/>
    <s v="plays"/>
    <d v="2015-04-10T05:00:00"/>
    <x v="2938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x v="2939"/>
    <b v="0"/>
    <n v="9"/>
    <b v="0"/>
    <s v="technology/web"/>
    <n v="1"/>
    <x v="0"/>
    <s v="web"/>
    <d v="2016-02-08T13:01:00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x v="2940"/>
    <b v="0"/>
    <n v="3"/>
    <b v="0"/>
    <s v="publishing/art books"/>
    <n v="3"/>
    <x v="1"/>
    <s v="art books"/>
    <d v="2017-04-01T03:59:00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x v="2941"/>
    <b v="0"/>
    <n v="4"/>
    <b v="0"/>
    <s v="technology/wearables"/>
    <n v="1"/>
    <x v="0"/>
    <s v="wearables"/>
    <d v="2016-09-05T02:59:00"/>
    <x v="2941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x v="2942"/>
    <b v="0"/>
    <n v="4"/>
    <b v="0"/>
    <s v="music/faith"/>
    <n v="3"/>
    <x v="7"/>
    <s v="faith"/>
    <d v="2017-04-11T20:44:05"/>
    <x v="2942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x v="2943"/>
    <b v="0"/>
    <n v="2"/>
    <b v="0"/>
    <s v="theater/musical"/>
    <n v="22"/>
    <x v="6"/>
    <s v="musical"/>
    <d v="2015-04-19T15:08:52"/>
    <x v="2943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x v="2944"/>
    <b v="0"/>
    <n v="3"/>
    <b v="0"/>
    <s v="theater/plays"/>
    <n v="216"/>
    <x v="6"/>
    <s v="plays"/>
    <d v="2015-01-16T10:26:00"/>
    <x v="2944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x v="2945"/>
    <b v="0"/>
    <n v="3"/>
    <b v="0"/>
    <s v="film &amp; video/animation"/>
    <n v="1"/>
    <x v="5"/>
    <s v="animation"/>
    <d v="2012-01-05T11:33:00"/>
    <x v="294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x v="2946"/>
    <b v="0"/>
    <n v="4"/>
    <b v="0"/>
    <s v="film &amp; video/animation"/>
    <n v="1"/>
    <x v="5"/>
    <s v="animation"/>
    <d v="2010-05-08T22:16:00"/>
    <x v="294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x v="2947"/>
    <b v="0"/>
    <n v="7"/>
    <b v="0"/>
    <s v="theater/plays"/>
    <n v="86"/>
    <x v="6"/>
    <s v="plays"/>
    <d v="2017-02-23T01:00:00"/>
    <x v="2947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x v="2948"/>
    <b v="0"/>
    <n v="8"/>
    <b v="0"/>
    <s v="theater/plays"/>
    <n v="61"/>
    <x v="6"/>
    <s v="plays"/>
    <d v="2015-01-31T15:25:53"/>
    <x v="2948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x v="2949"/>
    <b v="0"/>
    <n v="7"/>
    <b v="0"/>
    <s v="technology/wearables"/>
    <n v="1"/>
    <x v="0"/>
    <s v="wearables"/>
    <d v="2016-07-12T18:51:00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x v="8"/>
    <s v="audio"/>
    <d v="2016-09-25T01:16:29"/>
    <x v="2950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x v="2951"/>
    <b v="0"/>
    <n v="13"/>
    <b v="0"/>
    <s v="games/mobile games"/>
    <n v="4"/>
    <x v="3"/>
    <s v="mobile games"/>
    <d v="2015-06-30T03:06:42"/>
    <x v="2951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x v="2952"/>
    <b v="0"/>
    <n v="6"/>
    <b v="0"/>
    <s v="theater/plays"/>
    <n v="60"/>
    <x v="6"/>
    <s v="plays"/>
    <d v="2016-08-29T03:55:00"/>
    <x v="2952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x v="2953"/>
    <b v="0"/>
    <n v="8"/>
    <b v="0"/>
    <s v="theater/plays"/>
    <n v="60"/>
    <x v="6"/>
    <s v="plays"/>
    <d v="2015-02-06T01:37:14"/>
    <x v="2953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x v="2954"/>
    <b v="0"/>
    <n v="6"/>
    <b v="0"/>
    <s v="music/world music"/>
    <n v="2"/>
    <x v="7"/>
    <s v="world music"/>
    <d v="2013-12-15T03:14:59"/>
    <x v="2954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x v="2955"/>
    <b v="0"/>
    <n v="4"/>
    <b v="0"/>
    <s v="food/restaurants"/>
    <n v="6"/>
    <x v="4"/>
    <s v="restaurants"/>
    <d v="2014-08-20T09:21:17"/>
    <x v="2955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x v="2956"/>
    <b v="0"/>
    <n v="13"/>
    <b v="1"/>
    <s v="film &amp; video/shorts"/>
    <n v="0"/>
    <x v="5"/>
    <s v="shorts"/>
    <d v="2015-02-22T11:30:00"/>
    <x v="2956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x v="2957"/>
    <b v="0"/>
    <n v="3"/>
    <b v="0"/>
    <s v="film &amp; video/animation"/>
    <n v="1"/>
    <x v="5"/>
    <s v="animation"/>
    <d v="2017-02-02T14:46:01"/>
    <x v="2957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x v="2958"/>
    <b v="0"/>
    <n v="3"/>
    <b v="0"/>
    <s v="technology/wearables"/>
    <n v="1"/>
    <x v="0"/>
    <s v="wearables"/>
    <d v="2014-09-01T20:10:17"/>
    <x v="2958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x v="2959"/>
    <b v="0"/>
    <n v="7"/>
    <b v="0"/>
    <s v="music/indie rock"/>
    <n v="1"/>
    <x v="7"/>
    <s v="indie rock"/>
    <d v="2016-09-15T20:53:33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x v="2960"/>
    <b v="0"/>
    <n v="4"/>
    <b v="0"/>
    <s v="publishing/art books"/>
    <n v="3"/>
    <x v="1"/>
    <s v="art books"/>
    <d v="2010-09-02T02:00:00"/>
    <x v="2960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x v="2961"/>
    <b v="0"/>
    <n v="10"/>
    <b v="0"/>
    <s v="photography/places"/>
    <n v="3"/>
    <x v="2"/>
    <s v="places"/>
    <d v="2016-05-15T16:21:00"/>
    <x v="2961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x v="2962"/>
    <b v="0"/>
    <n v="8"/>
    <b v="0"/>
    <s v="theater/plays"/>
    <n v="255"/>
    <x v="6"/>
    <s v="plays"/>
    <d v="2015-01-16T12:09:11"/>
    <x v="2962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x v="2963"/>
    <b v="0"/>
    <n v="5"/>
    <b v="0"/>
    <s v="film &amp; video/animation"/>
    <n v="0"/>
    <x v="5"/>
    <s v="animation"/>
    <d v="2012-03-26T08:01:39"/>
    <x v="2963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x v="2964"/>
    <b v="0"/>
    <n v="12"/>
    <b v="0"/>
    <s v="food/food trucks"/>
    <n v="5"/>
    <x v="4"/>
    <s v="food trucks"/>
    <d v="2016-03-30T20:10:58"/>
    <x v="2964"/>
  </r>
  <r>
    <n v="3746"/>
    <s v="Stage Play Production - &quot;I Love You to Death&quot;"/>
    <s v="Generational curses CAN be broken...right?"/>
    <n v="700"/>
    <n v="202"/>
    <x v="2"/>
    <s v="US"/>
    <s v="USD"/>
    <n v="1475918439"/>
    <x v="2965"/>
    <b v="0"/>
    <n v="1"/>
    <b v="0"/>
    <s v="theater/plays"/>
    <n v="29"/>
    <x v="6"/>
    <s v="plays"/>
    <d v="2016-10-08T09:20:39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x v="2966"/>
    <b v="0"/>
    <n v="9"/>
    <b v="0"/>
    <s v="food/food trucks"/>
    <n v="5"/>
    <x v="4"/>
    <s v="food trucks"/>
    <d v="2016-03-05T19:44:56"/>
    <x v="2966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x v="2967"/>
    <b v="0"/>
    <n v="11"/>
    <b v="1"/>
    <s v="theater/plays"/>
    <n v="20"/>
    <x v="6"/>
    <s v="plays"/>
    <d v="2015-04-29T23:00:00"/>
    <x v="2967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x v="2968"/>
    <b v="0"/>
    <n v="2"/>
    <b v="0"/>
    <s v="theater/plays"/>
    <n v="67"/>
    <x v="6"/>
    <s v="plays"/>
    <d v="2015-02-15T14:05:47"/>
    <x v="2968"/>
  </r>
  <r>
    <n v="179"/>
    <s v="Sustain: A Film About Survival"/>
    <s v="A feature-length film about how three people survive in a diseased world."/>
    <n v="100000"/>
    <n v="200"/>
    <x v="2"/>
    <s v="US"/>
    <s v="USD"/>
    <n v="1457056555"/>
    <x v="2969"/>
    <b v="0"/>
    <n v="2"/>
    <b v="0"/>
    <s v="film &amp; video/drama"/>
    <n v="0"/>
    <x v="5"/>
    <s v="drama"/>
    <d v="2016-03-04T01:55:55"/>
    <x v="2969"/>
  </r>
  <r>
    <n v="556"/>
    <s v="Braille Academy"/>
    <s v="An educational platform for learning Unified English Braille Code"/>
    <n v="35000"/>
    <n v="200"/>
    <x v="2"/>
    <s v="US"/>
    <s v="USD"/>
    <n v="1452112717"/>
    <x v="2970"/>
    <b v="0"/>
    <n v="1"/>
    <b v="0"/>
    <s v="technology/web"/>
    <n v="1"/>
    <x v="0"/>
    <s v="web"/>
    <d v="2016-01-06T20:38:37"/>
    <x v="2970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x v="2971"/>
    <b v="0"/>
    <n v="5"/>
    <b v="0"/>
    <s v="music/indie rock"/>
    <n v="1"/>
    <x v="7"/>
    <s v="indie rock"/>
    <d v="2015-04-01T20:32:43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x v="2972"/>
    <b v="0"/>
    <n v="5"/>
    <b v="1"/>
    <s v="publishing/nonfiction"/>
    <n v="2"/>
    <x v="1"/>
    <s v="nonfiction"/>
    <d v="2016-02-15T07:59:00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x v="2973"/>
    <b v="0"/>
    <n v="2"/>
    <b v="0"/>
    <s v="publishing/translations"/>
    <n v="2"/>
    <x v="1"/>
    <s v="translations"/>
    <d v="2015-02-08T21:58:29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x v="2974"/>
    <b v="0"/>
    <n v="1"/>
    <b v="0"/>
    <s v="theater/spaces"/>
    <n v="10"/>
    <x v="6"/>
    <s v="spaces"/>
    <d v="2015-09-09T22:31:19"/>
    <x v="2974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x v="2975"/>
    <b v="0"/>
    <n v="9"/>
    <b v="1"/>
    <s v="theater/plays"/>
    <n v="17"/>
    <x v="6"/>
    <s v="plays"/>
    <d v="2016-04-17T23:30:00"/>
    <x v="2975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x v="2976"/>
    <b v="0"/>
    <n v="2"/>
    <b v="0"/>
    <s v="theater/plays"/>
    <n v="80"/>
    <x v="6"/>
    <s v="plays"/>
    <d v="2015-04-03T21:44:10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x v="0"/>
    <s v="wearables"/>
    <d v="2016-06-05T12:42:12"/>
    <x v="2977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x v="2978"/>
    <b v="0"/>
    <n v="6"/>
    <b v="0"/>
    <s v="music/jazz"/>
    <n v="1"/>
    <x v="7"/>
    <s v="jazz"/>
    <d v="2011-01-24T05:45:26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x v="2979"/>
    <b v="0"/>
    <n v="10"/>
    <b v="0"/>
    <s v="music/jazz"/>
    <n v="1"/>
    <x v="7"/>
    <s v="jazz"/>
    <d v="2014-12-01T22:59:21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x v="2980"/>
    <b v="0"/>
    <n v="7"/>
    <b v="0"/>
    <s v="music/indie rock"/>
    <n v="1"/>
    <x v="7"/>
    <s v="indie rock"/>
    <d v="2010-10-25T03:03:49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x v="2981"/>
    <b v="0"/>
    <n v="12"/>
    <b v="1"/>
    <s v="theater/plays"/>
    <n v="16"/>
    <x v="6"/>
    <s v="plays"/>
    <d v="2016-11-02T00:31:01"/>
    <x v="2981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x v="2982"/>
    <b v="0"/>
    <n v="5"/>
    <b v="0"/>
    <s v="theater/plays"/>
    <n v="43"/>
    <x v="6"/>
    <s v="plays"/>
    <d v="2015-02-28T08:00:00"/>
    <x v="2982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x v="2983"/>
    <b v="0"/>
    <n v="10"/>
    <b v="0"/>
    <s v="technology/wearables"/>
    <n v="1"/>
    <x v="0"/>
    <s v="wearables"/>
    <d v="2016-02-23T00:57:56"/>
    <x v="2983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x v="2984"/>
    <b v="0"/>
    <n v="4"/>
    <b v="0"/>
    <s v="film &amp; video/science fiction"/>
    <n v="0"/>
    <x v="5"/>
    <s v="science fiction"/>
    <d v="2015-04-03T13:59:01"/>
    <x v="2984"/>
  </r>
  <r>
    <n v="1062"/>
    <s v="RETURNING AT A LATER DATE"/>
    <s v="SEE US ON PATREON www.badgirlartwork.com"/>
    <n v="15000"/>
    <n v="190"/>
    <x v="1"/>
    <s v="US"/>
    <s v="USD"/>
    <n v="1468351341"/>
    <x v="2985"/>
    <b v="0"/>
    <n v="4"/>
    <b v="0"/>
    <s v="journalism/audio"/>
    <n v="1"/>
    <x v="8"/>
    <s v="audio"/>
    <d v="2016-07-12T19:22:21"/>
    <x v="2985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x v="2986"/>
    <b v="1"/>
    <n v="8"/>
    <b v="0"/>
    <s v="theater/plays"/>
    <n v="38"/>
    <x v="6"/>
    <s v="plays"/>
    <d v="2014-10-04T06:59:00"/>
    <x v="298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x v="2987"/>
    <b v="0"/>
    <n v="8"/>
    <b v="0"/>
    <s v="food/food trucks"/>
    <n v="1"/>
    <x v="4"/>
    <s v="food trucks"/>
    <d v="2014-08-14T18:20:08"/>
    <x v="2987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x v="2988"/>
    <b v="1"/>
    <n v="15"/>
    <b v="0"/>
    <s v="photography/photobooks"/>
    <n v="3"/>
    <x v="2"/>
    <s v="photobooks"/>
    <d v="2014-09-27T13:27:24"/>
    <x v="2988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x v="2989"/>
    <b v="0"/>
    <n v="8"/>
    <b v="0"/>
    <s v="games/mobile games"/>
    <n v="1"/>
    <x v="3"/>
    <s v="mobile games"/>
    <d v="2015-12-17T04:38:46"/>
    <x v="2989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x v="2990"/>
    <b v="0"/>
    <n v="4"/>
    <b v="0"/>
    <s v="theater/plays"/>
    <n v="7"/>
    <x v="6"/>
    <s v="plays"/>
    <d v="2014-12-05T17:27:15"/>
    <x v="2990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x v="2991"/>
    <b v="0"/>
    <n v="3"/>
    <b v="0"/>
    <s v="theater/plays"/>
    <n v="37"/>
    <x v="6"/>
    <s v="plays"/>
    <d v="2015-09-07T18:09:57"/>
    <x v="2991"/>
  </r>
  <r>
    <n v="177"/>
    <s v="The Good Samaritan"/>
    <s v="I'm making a modern day version of the bible story &quot; The Good Samaritan&quot;"/>
    <n v="100000"/>
    <n v="180"/>
    <x v="2"/>
    <s v="US"/>
    <s v="USD"/>
    <n v="1427155726"/>
    <x v="2992"/>
    <b v="0"/>
    <n v="7"/>
    <b v="0"/>
    <s v="film &amp; video/drama"/>
    <n v="0"/>
    <x v="5"/>
    <s v="drama"/>
    <d v="2015-03-24T00:08:46"/>
    <x v="299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x v="2993"/>
    <b v="0"/>
    <n v="6"/>
    <b v="0"/>
    <s v="publishing/translations"/>
    <n v="2"/>
    <x v="1"/>
    <s v="translations"/>
    <d v="2015-03-07T19:55:01"/>
    <x v="2993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x v="2994"/>
    <b v="0"/>
    <n v="8"/>
    <b v="1"/>
    <s v="music/rock"/>
    <n v="4"/>
    <x v="7"/>
    <s v="rock"/>
    <d v="2012-09-15T01:35:37"/>
    <x v="2994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x v="2995"/>
    <b v="0"/>
    <n v="6"/>
    <b v="0"/>
    <s v="technology/web"/>
    <n v="5"/>
    <x v="0"/>
    <s v="web"/>
    <d v="2015-04-24T01:39:31"/>
    <x v="2995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x v="2996"/>
    <b v="0"/>
    <n v="15"/>
    <b v="1"/>
    <s v="theater/plays"/>
    <n v="18"/>
    <x v="6"/>
    <s v="plays"/>
    <d v="2016-05-10T21:00:00"/>
    <x v="2996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x v="2997"/>
    <b v="0"/>
    <n v="10"/>
    <b v="0"/>
    <s v="games/video games"/>
    <n v="1"/>
    <x v="3"/>
    <s v="video games"/>
    <d v="2012-06-09T20:20:08"/>
    <x v="2997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x v="2998"/>
    <b v="0"/>
    <n v="3"/>
    <b v="0"/>
    <s v="music/world music"/>
    <n v="1"/>
    <x v="7"/>
    <s v="world music"/>
    <d v="2011-08-06T14:38:56"/>
    <x v="2998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x v="2999"/>
    <b v="0"/>
    <n v="3"/>
    <b v="0"/>
    <s v="publishing/fiction"/>
    <n v="1"/>
    <x v="1"/>
    <s v="fiction"/>
    <d v="2015-05-21T03:26:50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x v="3000"/>
    <b v="0"/>
    <n v="5"/>
    <b v="0"/>
    <s v="theater/plays"/>
    <n v="7"/>
    <x v="6"/>
    <s v="plays"/>
    <d v="2016-07-19T14:14:41"/>
    <x v="3000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x v="3001"/>
    <b v="0"/>
    <n v="5"/>
    <b v="0"/>
    <s v="technology/web"/>
    <n v="1"/>
    <x v="0"/>
    <s v="web"/>
    <d v="2014-12-25T20:27:03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x v="3002"/>
    <b v="0"/>
    <n v="2"/>
    <b v="0"/>
    <s v="theater/spaces"/>
    <n v="9"/>
    <x v="6"/>
    <s v="spaces"/>
    <d v="2015-10-16T16:35:52"/>
    <x v="3002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x v="3003"/>
    <b v="0"/>
    <n v="7"/>
    <b v="0"/>
    <s v="theater/plays"/>
    <n v="35"/>
    <x v="6"/>
    <s v="plays"/>
    <d v="2015-06-11T23:00:00"/>
    <x v="3003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x v="3004"/>
    <b v="0"/>
    <n v="5"/>
    <b v="0"/>
    <s v="publishing/fiction"/>
    <n v="1"/>
    <x v="1"/>
    <s v="fiction"/>
    <d v="2011-12-16T01:26:35"/>
    <x v="3004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x v="3005"/>
    <b v="0"/>
    <n v="4"/>
    <b v="0"/>
    <s v="music/jazz"/>
    <n v="1"/>
    <x v="7"/>
    <s v="jazz"/>
    <d v="2013-11-11T14:19:08"/>
    <x v="3005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x v="3006"/>
    <b v="0"/>
    <n v="6"/>
    <b v="0"/>
    <s v="photography/nature"/>
    <n v="2"/>
    <x v="2"/>
    <s v="nature"/>
    <d v="2015-11-03T04:15:59"/>
    <x v="3006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x v="3007"/>
    <b v="0"/>
    <n v="4"/>
    <b v="0"/>
    <s v="theater/plays"/>
    <n v="34"/>
    <x v="6"/>
    <s v="plays"/>
    <d v="2014-06-17T04:36:18"/>
    <x v="3007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x v="3008"/>
    <b v="0"/>
    <n v="5"/>
    <b v="0"/>
    <s v="theater/plays"/>
    <n v="49"/>
    <x v="6"/>
    <s v="plays"/>
    <d v="2015-07-07T19:26:20"/>
    <x v="3008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x v="3009"/>
    <b v="0"/>
    <n v="7"/>
    <b v="0"/>
    <s v="games/video games"/>
    <n v="1"/>
    <x v="3"/>
    <s v="video games"/>
    <d v="2012-04-04T16:46:15"/>
    <x v="3009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x v="3010"/>
    <b v="0"/>
    <n v="6"/>
    <b v="0"/>
    <s v="theater/plays"/>
    <n v="110"/>
    <x v="6"/>
    <s v="plays"/>
    <d v="2015-03-01T03:00:00"/>
    <x v="3010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x v="3011"/>
    <b v="0"/>
    <n v="7"/>
    <b v="0"/>
    <s v="theater/plays"/>
    <n v="8"/>
    <x v="6"/>
    <s v="plays"/>
    <d v="2017-04-04T03:38:41"/>
    <x v="3011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x v="3012"/>
    <b v="0"/>
    <n v="4"/>
    <b v="0"/>
    <s v="music/jazz"/>
    <n v="1"/>
    <x v="7"/>
    <s v="jazz"/>
    <d v="2012-09-23T02:25:00"/>
    <x v="3012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x v="3013"/>
    <b v="0"/>
    <n v="5"/>
    <b v="0"/>
    <s v="music/jazz"/>
    <n v="1"/>
    <x v="7"/>
    <s v="jazz"/>
    <d v="2013-11-27T22:08:31"/>
    <x v="3013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x v="3014"/>
    <b v="0"/>
    <n v="4"/>
    <b v="0"/>
    <s v="technology/wearables"/>
    <n v="1"/>
    <x v="0"/>
    <s v="wearables"/>
    <d v="2015-01-16T10:30:47"/>
    <x v="3014"/>
  </r>
  <r>
    <n v="1761"/>
    <s v="I Wanted To See Boobs"/>
    <s v="A hardcover photobook telling the naked truth of a young photographers journey."/>
    <n v="7000"/>
    <n v="155"/>
    <x v="0"/>
    <s v="GB"/>
    <s v="GBP"/>
    <n v="1442065060"/>
    <x v="3015"/>
    <b v="0"/>
    <n v="3"/>
    <b v="1"/>
    <s v="photography/photobooks"/>
    <n v="2"/>
    <x v="2"/>
    <s v="photobooks"/>
    <d v="2015-09-12T13:37:40"/>
    <x v="3015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x v="3016"/>
    <b v="0"/>
    <n v="13"/>
    <b v="0"/>
    <s v="film &amp; video/animation"/>
    <n v="0"/>
    <x v="5"/>
    <s v="animation"/>
    <d v="2013-06-05T22:13:50"/>
    <x v="3016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x v="3017"/>
    <b v="0"/>
    <n v="7"/>
    <b v="1"/>
    <s v="music/rock"/>
    <n v="3"/>
    <x v="7"/>
    <s v="rock"/>
    <d v="2017-03-02T16:49:11"/>
    <x v="3017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x v="3018"/>
    <b v="0"/>
    <n v="4"/>
    <b v="0"/>
    <s v="theater/plays"/>
    <n v="31"/>
    <x v="6"/>
    <s v="plays"/>
    <d v="2014-10-26T20:08:00"/>
    <x v="3018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x v="3019"/>
    <b v="0"/>
    <n v="6"/>
    <b v="0"/>
    <s v="film &amp; video/science fiction"/>
    <n v="0"/>
    <x v="5"/>
    <s v="science fiction"/>
    <d v="2014-10-28T22:00:00"/>
    <x v="3019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x v="3020"/>
    <b v="0"/>
    <n v="3"/>
    <b v="0"/>
    <s v="music/jazz"/>
    <n v="1"/>
    <x v="7"/>
    <s v="jazz"/>
    <d v="2016-01-03T01:55:37"/>
    <x v="302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x v="3021"/>
    <b v="0"/>
    <n v="3"/>
    <b v="0"/>
    <s v="food/food trucks"/>
    <n v="1"/>
    <x v="4"/>
    <s v="food trucks"/>
    <d v="2014-12-05T16:04:40"/>
    <x v="3021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x v="3022"/>
    <b v="0"/>
    <n v="3"/>
    <b v="0"/>
    <s v="food/food trucks"/>
    <n v="4"/>
    <x v="4"/>
    <s v="food trucks"/>
    <d v="2015-08-25T17:34:42"/>
    <x v="3022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x v="3023"/>
    <b v="0"/>
    <n v="4"/>
    <b v="0"/>
    <s v="theater/musical"/>
    <n v="8"/>
    <x v="6"/>
    <s v="musical"/>
    <d v="2016-08-16T18:07:49"/>
    <x v="3023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x v="3024"/>
    <b v="0"/>
    <n v="13"/>
    <b v="0"/>
    <s v="theater/plays"/>
    <n v="50"/>
    <x v="6"/>
    <s v="plays"/>
    <d v="2014-05-16T22:11:30"/>
    <x v="3024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x v="3025"/>
    <b v="0"/>
    <n v="5"/>
    <b v="0"/>
    <s v="film &amp; video/animation"/>
    <n v="0"/>
    <x v="5"/>
    <s v="animation"/>
    <d v="2013-04-06T06:16:22"/>
    <x v="3025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x v="3026"/>
    <b v="0"/>
    <n v="3"/>
    <b v="0"/>
    <s v="publishing/fiction"/>
    <n v="2"/>
    <x v="1"/>
    <s v="fiction"/>
    <d v="2015-06-20T19:06:13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x v="3027"/>
    <b v="0"/>
    <n v="3"/>
    <b v="0"/>
    <s v="music/faith"/>
    <n v="2"/>
    <x v="7"/>
    <s v="faith"/>
    <d v="2016-12-09T14:51:39"/>
    <x v="3027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x v="3028"/>
    <b v="0"/>
    <n v="2"/>
    <b v="0"/>
    <s v="publishing/children's books"/>
    <n v="6"/>
    <x v="1"/>
    <s v="children's books"/>
    <d v="2011-12-16T00:19:14"/>
    <x v="3028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x v="3029"/>
    <b v="0"/>
    <n v="4"/>
    <b v="0"/>
    <s v="theater/plays"/>
    <n v="20"/>
    <x v="6"/>
    <s v="plays"/>
    <d v="2015-11-12T06:59:00"/>
    <x v="3029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x v="3030"/>
    <b v="0"/>
    <n v="11"/>
    <b v="0"/>
    <s v="film &amp; video/animation"/>
    <n v="0"/>
    <x v="5"/>
    <s v="animation"/>
    <d v="2015-11-05T23:32:52"/>
    <x v="3030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x v="3031"/>
    <b v="0"/>
    <n v="6"/>
    <b v="0"/>
    <s v="theater/plays"/>
    <n v="6"/>
    <x v="6"/>
    <s v="plays"/>
    <d v="2015-08-08T21:34:00"/>
    <x v="3031"/>
  </r>
  <r>
    <n v="1456"/>
    <s v="Sometimes you don't need love (Canceled)"/>
    <s v="English Version of my auto-published novel"/>
    <n v="10000"/>
    <n v="145"/>
    <x v="1"/>
    <s v="IT"/>
    <s v="EUR"/>
    <n v="1483459365"/>
    <x v="3032"/>
    <b v="0"/>
    <n v="3"/>
    <b v="0"/>
    <s v="publishing/translations"/>
    <n v="1"/>
    <x v="1"/>
    <s v="translations"/>
    <d v="2017-01-03T16:02:45"/>
    <x v="3032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x v="3033"/>
    <b v="0"/>
    <n v="2"/>
    <b v="0"/>
    <s v="food/food trucks"/>
    <n v="5"/>
    <x v="4"/>
    <s v="food trucks"/>
    <d v="2015-09-17T02:31:52"/>
    <x v="3033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x v="3034"/>
    <b v="0"/>
    <n v="7"/>
    <b v="0"/>
    <s v="theater/plays"/>
    <n v="6"/>
    <x v="6"/>
    <s v="plays"/>
    <d v="2014-05-19T11:26:29"/>
    <x v="3034"/>
  </r>
  <r>
    <n v="570"/>
    <s v="Relaunching in May"/>
    <s v="Humans have AM/FM/Satellite radio, kids have radio Disney, pets have DogCatRadio."/>
    <n v="33500"/>
    <n v="142"/>
    <x v="2"/>
    <s v="US"/>
    <s v="USD"/>
    <n v="1455822569"/>
    <x v="3035"/>
    <b v="0"/>
    <n v="1"/>
    <b v="0"/>
    <s v="technology/web"/>
    <n v="0"/>
    <x v="0"/>
    <s v="web"/>
    <d v="2016-02-18T19:09:29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x v="3036"/>
    <b v="0"/>
    <n v="5"/>
    <b v="0"/>
    <s v="film &amp; video/animation"/>
    <n v="0"/>
    <x v="5"/>
    <s v="animation"/>
    <d v="2014-08-23T22:08:38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x v="3037"/>
    <b v="0"/>
    <n v="7"/>
    <b v="0"/>
    <s v="theater/spaces"/>
    <n v="7"/>
    <x v="6"/>
    <s v="spaces"/>
    <d v="2014-12-14T20:00:34"/>
    <x v="3037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x v="3038"/>
    <b v="0"/>
    <n v="5"/>
    <b v="0"/>
    <s v="film &amp; video/science fiction"/>
    <n v="0"/>
    <x v="5"/>
    <s v="science fiction"/>
    <d v="2015-06-18T13:13:11"/>
    <x v="3038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x v="3039"/>
    <b v="0"/>
    <n v="6"/>
    <b v="0"/>
    <s v="technology/web"/>
    <n v="0"/>
    <x v="0"/>
    <s v="web"/>
    <d v="2014-12-26T20:35:39"/>
    <x v="3039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x v="3040"/>
    <b v="0"/>
    <n v="3"/>
    <b v="0"/>
    <s v="photography/people"/>
    <n v="3"/>
    <x v="2"/>
    <s v="people"/>
    <d v="2015-07-03T21:26:26"/>
    <x v="3040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x v="3041"/>
    <b v="0"/>
    <n v="4"/>
    <b v="0"/>
    <s v="publishing/children's books"/>
    <n v="5"/>
    <x v="1"/>
    <s v="children's books"/>
    <d v="2012-06-16T03:10:00"/>
    <x v="3041"/>
  </r>
  <r>
    <n v="465"/>
    <s v="&quot;Amp&quot; A Story About a Robot"/>
    <s v="&quot;Amp&quot; is a short film about a robot with needs."/>
    <n v="45000"/>
    <n v="138"/>
    <x v="2"/>
    <s v="US"/>
    <s v="USD"/>
    <n v="1403837574"/>
    <x v="3042"/>
    <b v="0"/>
    <n v="8"/>
    <b v="0"/>
    <s v="film &amp; video/animation"/>
    <n v="0"/>
    <x v="5"/>
    <s v="animation"/>
    <d v="2014-06-27T02:52:54"/>
    <x v="304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x v="3043"/>
    <b v="0"/>
    <n v="6"/>
    <b v="0"/>
    <s v="theater/plays"/>
    <n v="548"/>
    <x v="6"/>
    <s v="plays"/>
    <d v="2016-05-15T20:21:13"/>
    <x v="3043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x v="3044"/>
    <b v="0"/>
    <n v="6"/>
    <b v="0"/>
    <s v="theater/plays"/>
    <n v="39"/>
    <x v="6"/>
    <s v="plays"/>
    <d v="2014-07-21T12:52:06"/>
    <x v="3044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x v="3045"/>
    <b v="0"/>
    <n v="5"/>
    <b v="0"/>
    <s v="theater/plays"/>
    <n v="27"/>
    <x v="6"/>
    <s v="plays"/>
    <d v="2015-06-11T02:13:11"/>
    <x v="3045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x v="3046"/>
    <b v="0"/>
    <n v="4"/>
    <b v="0"/>
    <s v="theater/plays"/>
    <n v="27"/>
    <x v="6"/>
    <s v="plays"/>
    <d v="2014-09-11T08:37:22"/>
    <x v="3046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x v="3047"/>
    <b v="0"/>
    <n v="3"/>
    <b v="0"/>
    <s v="theater/plays"/>
    <n v="27"/>
    <x v="6"/>
    <s v="plays"/>
    <d v="2016-11-13T10:17:40"/>
    <x v="3047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x v="3048"/>
    <b v="0"/>
    <n v="9"/>
    <b v="0"/>
    <s v="theater/plays"/>
    <n v="68"/>
    <x v="6"/>
    <s v="plays"/>
    <d v="2014-06-27T16:21:24"/>
    <x v="3048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x v="3049"/>
    <b v="0"/>
    <n v="8"/>
    <b v="0"/>
    <s v="film &amp; video/animation"/>
    <n v="0"/>
    <x v="5"/>
    <s v="animation"/>
    <d v="2016-03-01T17:05:14"/>
    <x v="3049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x v="3050"/>
    <b v="0"/>
    <n v="3"/>
    <b v="0"/>
    <s v="music/world music"/>
    <n v="1"/>
    <x v="7"/>
    <s v="world music"/>
    <d v="2013-10-22T21:44:38"/>
    <x v="3050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x v="3051"/>
    <b v="0"/>
    <n v="3"/>
    <b v="0"/>
    <s v="technology/makerspaces"/>
    <n v="4"/>
    <x v="0"/>
    <s v="makerspaces"/>
    <d v="2015-02-28T00:01:34"/>
    <x v="3051"/>
  </r>
  <r>
    <n v="605"/>
    <s v="Teach Your Parents iPad (Canceled)"/>
    <s v="An iPad support care package for your parents / seniors."/>
    <n v="30000"/>
    <n v="131"/>
    <x v="1"/>
    <s v="US"/>
    <s v="USD"/>
    <n v="1440318908"/>
    <x v="3052"/>
    <b v="0"/>
    <n v="8"/>
    <b v="0"/>
    <s v="technology/web"/>
    <n v="0"/>
    <x v="0"/>
    <s v="web"/>
    <d v="2015-08-23T08:35:08"/>
    <x v="3052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x v="3053"/>
    <b v="0"/>
    <n v="7"/>
    <b v="0"/>
    <s v="music/jazz"/>
    <n v="1"/>
    <x v="7"/>
    <s v="jazz"/>
    <d v="2014-03-16T22:00:00"/>
    <x v="3053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x v="3054"/>
    <b v="0"/>
    <n v="4"/>
    <b v="0"/>
    <s v="theater/plays"/>
    <n v="17"/>
    <x v="6"/>
    <s v="plays"/>
    <d v="2015-01-24T12:00:00"/>
    <x v="305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x v="3055"/>
    <b v="0"/>
    <n v="2"/>
    <b v="0"/>
    <s v="film &amp; video/drama"/>
    <n v="0"/>
    <x v="5"/>
    <s v="drama"/>
    <d v="2015-03-27T02:39:00"/>
    <x v="3055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x v="3056"/>
    <b v="0"/>
    <n v="10"/>
    <b v="0"/>
    <s v="games/video games"/>
    <n v="1"/>
    <x v="3"/>
    <s v="video games"/>
    <d v="2013-12-21T20:32:11"/>
    <x v="3056"/>
  </r>
  <r>
    <n v="2885"/>
    <s v="The Wedding"/>
    <s v="An historic and proud work of Polish nationalistic literature performed on stage."/>
    <n v="2500"/>
    <n v="130"/>
    <x v="2"/>
    <s v="US"/>
    <s v="USD"/>
    <n v="1426294201"/>
    <x v="3057"/>
    <b v="0"/>
    <n v="5"/>
    <b v="0"/>
    <s v="theater/plays"/>
    <n v="5"/>
    <x v="6"/>
    <s v="plays"/>
    <d v="2015-03-14T00:50:01"/>
    <x v="3057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x v="3058"/>
    <b v="0"/>
    <n v="9"/>
    <b v="0"/>
    <s v="theater/musical"/>
    <n v="7"/>
    <x v="6"/>
    <s v="musical"/>
    <d v="2015-06-10T09:58:22"/>
    <x v="3058"/>
  </r>
  <r>
    <n v="4018"/>
    <s v="Time Please Fringe"/>
    <s v="Funding for a production of Time Please at the Brighton Fringe 2017... and beyond."/>
    <n v="300"/>
    <n v="130"/>
    <x v="2"/>
    <s v="GB"/>
    <s v="GBP"/>
    <n v="1475877108"/>
    <x v="3059"/>
    <b v="0"/>
    <n v="4"/>
    <b v="0"/>
    <s v="theater/plays"/>
    <n v="43"/>
    <x v="6"/>
    <s v="plays"/>
    <d v="2016-10-07T21:51:48"/>
    <x v="3059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x v="3060"/>
    <b v="0"/>
    <n v="3"/>
    <b v="1"/>
    <s v="theater/musical"/>
    <n v="5"/>
    <x v="6"/>
    <s v="musical"/>
    <d v="2014-09-25T21:16:44"/>
    <x v="3060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x v="3061"/>
    <b v="0"/>
    <n v="12"/>
    <b v="0"/>
    <s v="games/video games"/>
    <n v="3"/>
    <x v="3"/>
    <s v="video games"/>
    <d v="2013-11-09T01:18:59"/>
    <x v="3061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x v="3062"/>
    <b v="0"/>
    <n v="10"/>
    <b v="0"/>
    <s v="theater/spaces"/>
    <n v="6"/>
    <x v="6"/>
    <s v="spaces"/>
    <d v="2016-05-05T21:36:36"/>
    <x v="306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x v="3063"/>
    <b v="0"/>
    <n v="5"/>
    <b v="0"/>
    <s v="technology/wearables"/>
    <n v="1"/>
    <x v="0"/>
    <s v="wearables"/>
    <d v="2015-01-25T03:56:39"/>
    <x v="3063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x v="3064"/>
    <b v="0"/>
    <n v="3"/>
    <b v="0"/>
    <s v="theater/spaces"/>
    <n v="6"/>
    <x v="6"/>
    <s v="spaces"/>
    <d v="2015-01-08T13:41:00"/>
    <x v="3064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x v="3065"/>
    <b v="0"/>
    <n v="3"/>
    <b v="0"/>
    <s v="theater/plays"/>
    <n v="32"/>
    <x v="6"/>
    <s v="plays"/>
    <d v="2015-04-19T16:19:46"/>
    <x v="3065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x v="3066"/>
    <b v="0"/>
    <n v="2"/>
    <b v="0"/>
    <s v="film &amp; video/animation"/>
    <n v="0"/>
    <x v="5"/>
    <s v="animation"/>
    <d v="2013-12-01T21:01:42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x v="3067"/>
    <b v="0"/>
    <n v="4"/>
    <b v="0"/>
    <s v="music/indie rock"/>
    <n v="1"/>
    <x v="7"/>
    <s v="indie rock"/>
    <d v="2013-11-21T17:46:19"/>
    <x v="3067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x v="3068"/>
    <b v="0"/>
    <n v="4"/>
    <b v="0"/>
    <s v="games/mobile games"/>
    <n v="1"/>
    <x v="3"/>
    <s v="mobile games"/>
    <d v="2017-01-21T21:45:31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x v="3069"/>
    <b v="0"/>
    <n v="3"/>
    <b v="0"/>
    <s v="publishing/art books"/>
    <n v="1"/>
    <x v="1"/>
    <s v="art books"/>
    <d v="2016-02-28T23:59:00"/>
    <x v="3069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x v="3070"/>
    <b v="0"/>
    <n v="2"/>
    <b v="0"/>
    <s v="games/mobile games"/>
    <n v="2"/>
    <x v="3"/>
    <s v="mobile games"/>
    <d v="2017-03-01T04:00:00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x v="3071"/>
    <b v="0"/>
    <n v="2"/>
    <b v="0"/>
    <s v="theater/spaces"/>
    <n v="6"/>
    <x v="6"/>
    <s v="spaces"/>
    <d v="2016-12-21T04:36:30"/>
    <x v="3071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x v="3072"/>
    <b v="0"/>
    <n v="2"/>
    <b v="0"/>
    <s v="theater/plays"/>
    <n v="25"/>
    <x v="6"/>
    <s v="plays"/>
    <d v="2014-08-12T18:36:01"/>
    <x v="3072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x v="3073"/>
    <b v="0"/>
    <n v="2"/>
    <b v="0"/>
    <s v="theater/plays"/>
    <n v="50"/>
    <x v="6"/>
    <s v="plays"/>
    <d v="2014-10-26T21:52:38"/>
    <x v="3073"/>
  </r>
  <r>
    <n v="2649"/>
    <s v="The Mission - Please Check Back Soon (Canceled)"/>
    <s v="They have launched a Kickstarter."/>
    <n v="3000"/>
    <n v="124"/>
    <x v="1"/>
    <s v="US"/>
    <s v="USD"/>
    <n v="1454370941"/>
    <x v="3074"/>
    <b v="0"/>
    <n v="3"/>
    <b v="0"/>
    <s v="technology/space exploration"/>
    <n v="4"/>
    <x v="0"/>
    <s v="space exploration"/>
    <d v="2016-02-01T23:55:41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x v="3075"/>
    <b v="0"/>
    <n v="14"/>
    <b v="1"/>
    <s v="theater/plays"/>
    <n v="5"/>
    <x v="6"/>
    <s v="plays"/>
    <d v="2015-03-31T22:59:00"/>
    <x v="3075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x v="3076"/>
    <b v="0"/>
    <n v="6"/>
    <b v="0"/>
    <s v="technology/web"/>
    <n v="0"/>
    <x v="0"/>
    <s v="web"/>
    <d v="2014-11-14T18:16:31"/>
    <x v="3076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x v="3077"/>
    <b v="0"/>
    <n v="5"/>
    <b v="0"/>
    <s v="music/jazz"/>
    <n v="1"/>
    <x v="7"/>
    <s v="jazz"/>
    <d v="2017-03-03T13:05:19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x v="3078"/>
    <b v="0"/>
    <n v="2"/>
    <b v="0"/>
    <s v="music/jazz"/>
    <n v="1"/>
    <x v="7"/>
    <s v="jazz"/>
    <d v="2014-05-12T04:03:29"/>
    <x v="3078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x v="3079"/>
    <b v="0"/>
    <n v="4"/>
    <b v="0"/>
    <s v="food/small batch"/>
    <n v="3"/>
    <x v="4"/>
    <s v="small batch"/>
    <d v="2017-03-20T18:07:27"/>
    <x v="3079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x v="3080"/>
    <b v="0"/>
    <n v="2"/>
    <b v="0"/>
    <s v="technology/web"/>
    <n v="3"/>
    <x v="0"/>
    <s v="web"/>
    <d v="2014-12-11T16:31:10"/>
    <x v="3080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x v="3081"/>
    <b v="0"/>
    <n v="2"/>
    <b v="0"/>
    <s v="food/food trucks"/>
    <n v="4"/>
    <x v="4"/>
    <s v="food trucks"/>
    <d v="2015-04-23T21:05:38"/>
    <x v="3081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x v="3082"/>
    <b v="0"/>
    <n v="14"/>
    <b v="1"/>
    <s v="theater/plays"/>
    <n v="6"/>
    <x v="6"/>
    <s v="plays"/>
    <d v="2016-03-13T12:00:00"/>
    <x v="3082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x v="3083"/>
    <b v="0"/>
    <n v="3"/>
    <b v="0"/>
    <s v="theater/plays"/>
    <n v="24"/>
    <x v="6"/>
    <s v="plays"/>
    <d v="2014-08-04T16:00:00"/>
    <x v="3083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x v="3084"/>
    <b v="0"/>
    <n v="6"/>
    <b v="0"/>
    <s v="games/video games"/>
    <n v="2"/>
    <x v="3"/>
    <s v="video games"/>
    <d v="2016-06-29T20:20:14"/>
    <x v="3084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x v="3085"/>
    <b v="0"/>
    <n v="9"/>
    <b v="0"/>
    <s v="theater/plays"/>
    <n v="24"/>
    <x v="6"/>
    <s v="plays"/>
    <d v="2015-01-04T23:26:00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x v="3086"/>
    <b v="0"/>
    <n v="6"/>
    <b v="0"/>
    <s v="music/world music"/>
    <n v="1"/>
    <x v="7"/>
    <s v="world music"/>
    <d v="2012-02-21T22:46:14"/>
    <x v="3086"/>
  </r>
  <r>
    <n v="3122"/>
    <s v="be back soon (Canceled)"/>
    <s v="cancelled until further notice"/>
    <n v="2000"/>
    <n v="116"/>
    <x v="1"/>
    <s v="US"/>
    <s v="USD"/>
    <n v="1478733732"/>
    <x v="3087"/>
    <b v="0"/>
    <n v="2"/>
    <b v="0"/>
    <s v="theater/spaces"/>
    <n v="6"/>
    <x v="6"/>
    <s v="spaces"/>
    <d v="2016-11-09T23:22:12"/>
    <x v="3087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x v="3088"/>
    <b v="0"/>
    <n v="4"/>
    <b v="0"/>
    <s v="theater/musical"/>
    <n v="19"/>
    <x v="6"/>
    <s v="musical"/>
    <d v="2015-06-15T19:10:18"/>
    <x v="3088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x v="3089"/>
    <b v="0"/>
    <n v="3"/>
    <b v="0"/>
    <s v="film &amp; video/science fiction"/>
    <n v="0"/>
    <x v="5"/>
    <s v="science fiction"/>
    <d v="2017-01-18T00:23:18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x v="3090"/>
    <b v="0"/>
    <n v="7"/>
    <b v="0"/>
    <s v="technology/web"/>
    <n v="0"/>
    <x v="0"/>
    <s v="web"/>
    <d v="2015-04-06T15:15:45"/>
    <x v="3090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x v="3091"/>
    <b v="0"/>
    <n v="5"/>
    <b v="0"/>
    <s v="games/video games"/>
    <n v="2"/>
    <x v="3"/>
    <s v="video games"/>
    <d v="2010-11-30T05:00:00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x v="3"/>
    <s v="video games"/>
    <d v="2016-03-31T16:56:25"/>
    <x v="3092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x v="3093"/>
    <b v="0"/>
    <n v="9"/>
    <b v="0"/>
    <s v="film &amp; video/animation"/>
    <n v="0"/>
    <x v="5"/>
    <s v="animation"/>
    <d v="2015-01-17T12:38:23"/>
    <x v="309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x v="3094"/>
    <b v="0"/>
    <n v="8"/>
    <b v="0"/>
    <s v="music/indie rock"/>
    <n v="1"/>
    <x v="7"/>
    <s v="indie rock"/>
    <d v="2012-10-30T07:42:18"/>
    <x v="3094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x v="3095"/>
    <b v="0"/>
    <n v="7"/>
    <b v="0"/>
    <s v="film &amp; video/drama"/>
    <n v="0"/>
    <x v="5"/>
    <s v="drama"/>
    <d v="2015-02-27T19:49:06"/>
    <x v="3095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x v="3096"/>
    <b v="0"/>
    <n v="2"/>
    <b v="0"/>
    <s v="music/faith"/>
    <n v="2"/>
    <x v="7"/>
    <s v="faith"/>
    <d v="2016-08-07T19:32:25"/>
    <x v="3096"/>
  </r>
  <r>
    <n v="2749"/>
    <s v="A Tree is a Tree, no matter what you see.  CHILDREN'S BOOK"/>
    <s v="Self-publishing my children's book."/>
    <n v="2800"/>
    <n v="110"/>
    <x v="2"/>
    <s v="US"/>
    <s v="USD"/>
    <n v="1428171037"/>
    <x v="3097"/>
    <b v="0"/>
    <n v="2"/>
    <b v="0"/>
    <s v="publishing/children's books"/>
    <n v="4"/>
    <x v="1"/>
    <s v="children's books"/>
    <d v="2015-04-04T18:10:37"/>
    <x v="3097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x v="3098"/>
    <b v="0"/>
    <n v="3"/>
    <b v="0"/>
    <s v="theater/musical"/>
    <n v="6"/>
    <x v="6"/>
    <s v="musical"/>
    <d v="2015-02-16T10:11:17"/>
    <x v="3098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x v="3099"/>
    <b v="0"/>
    <n v="6"/>
    <b v="0"/>
    <s v="theater/plays"/>
    <n v="31"/>
    <x v="6"/>
    <s v="plays"/>
    <d v="2015-03-29T20:00:00"/>
    <x v="3099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x v="3100"/>
    <b v="0"/>
    <n v="4"/>
    <b v="0"/>
    <s v="theater/plays"/>
    <n v="55"/>
    <x v="6"/>
    <s v="plays"/>
    <d v="2015-01-11T01:00:00"/>
    <x v="3100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x v="3101"/>
    <b v="0"/>
    <n v="2"/>
    <b v="0"/>
    <s v="theater/plays"/>
    <n v="55"/>
    <x v="6"/>
    <s v="plays"/>
    <d v="2014-11-15T20:00:00"/>
    <x v="310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x v="3102"/>
    <b v="0"/>
    <n v="3"/>
    <b v="0"/>
    <s v="games/video games"/>
    <n v="1"/>
    <x v="3"/>
    <s v="video games"/>
    <d v="2014-04-05T02:59:39"/>
    <x v="3102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x v="3103"/>
    <b v="0"/>
    <n v="1"/>
    <b v="0"/>
    <s v="food/small batch"/>
    <n v="3"/>
    <x v="4"/>
    <s v="small batch"/>
    <d v="2017-04-30T17:00:00"/>
    <x v="3103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x v="3104"/>
    <b v="0"/>
    <n v="7"/>
    <b v="0"/>
    <s v="technology/web"/>
    <n v="3"/>
    <x v="0"/>
    <s v="web"/>
    <d v="2015-04-30T02:25:39"/>
    <x v="3104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x v="3105"/>
    <b v="1"/>
    <n v="4"/>
    <b v="0"/>
    <s v="photography/photobooks"/>
    <n v="2"/>
    <x v="2"/>
    <s v="photobooks"/>
    <d v="2015-01-29T17:46:05"/>
    <x v="3105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x v="3106"/>
    <b v="0"/>
    <n v="2"/>
    <b v="0"/>
    <s v="technology/web"/>
    <n v="0"/>
    <x v="0"/>
    <s v="web"/>
    <d v="2015-07-27T03:59:00"/>
    <x v="3106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x v="3107"/>
    <b v="0"/>
    <n v="4"/>
    <b v="0"/>
    <s v="technology/wearables"/>
    <n v="1"/>
    <x v="0"/>
    <s v="wearables"/>
    <d v="2014-08-15T20:20:34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x v="3108"/>
    <b v="0"/>
    <n v="3"/>
    <b v="0"/>
    <s v="technology/wearables"/>
    <n v="1"/>
    <x v="0"/>
    <s v="wearables"/>
    <d v="2015-03-28T01:46:48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x v="3109"/>
    <b v="0"/>
    <n v="4"/>
    <b v="0"/>
    <s v="technology/wearables"/>
    <n v="1"/>
    <x v="0"/>
    <s v="wearables"/>
    <d v="2015-05-21T15:45:25"/>
    <x v="3109"/>
  </r>
  <r>
    <n v="1380"/>
    <s v="BARNFEST 2015"/>
    <s v="A DIY MUSIC FESTIVAL FROM ST. LOUIS MO! Bands make their own festival, help make it legit!"/>
    <n v="10000"/>
    <n v="106"/>
    <x v="0"/>
    <s v="US"/>
    <s v="USD"/>
    <n v="1433815200"/>
    <x v="3110"/>
    <b v="0"/>
    <n v="5"/>
    <b v="1"/>
    <s v="music/rock"/>
    <n v="1"/>
    <x v="7"/>
    <s v="rock"/>
    <d v="2015-06-09T02:00:00"/>
    <x v="3110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x v="3111"/>
    <b v="0"/>
    <n v="6"/>
    <b v="0"/>
    <s v="technology/space exploration"/>
    <n v="4"/>
    <x v="0"/>
    <s v="space exploration"/>
    <d v="2016-03-09T17:09:20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x v="3112"/>
    <b v="0"/>
    <n v="4"/>
    <b v="0"/>
    <s v="technology/wearables"/>
    <n v="0"/>
    <x v="0"/>
    <s v="wearables"/>
    <d v="2016-02-14T16:20:32"/>
    <x v="3112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x v="3113"/>
    <b v="1"/>
    <n v="17"/>
    <b v="0"/>
    <s v="publishing/translations"/>
    <n v="1"/>
    <x v="1"/>
    <s v="translations"/>
    <d v="2014-11-28T17:20:01"/>
    <x v="311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x v="3114"/>
    <b v="0"/>
    <n v="6"/>
    <b v="0"/>
    <s v="publishing/fiction"/>
    <n v="1"/>
    <x v="1"/>
    <s v="fiction"/>
    <d v="2013-11-02T22:09:05"/>
    <x v="3114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x v="3115"/>
    <b v="0"/>
    <n v="2"/>
    <b v="0"/>
    <s v="publishing/children's books"/>
    <n v="4"/>
    <x v="1"/>
    <s v="children's books"/>
    <d v="2016-07-16T08:47:46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x v="3116"/>
    <b v="0"/>
    <n v="2"/>
    <b v="0"/>
    <s v="theater/spaces"/>
    <n v="5"/>
    <x v="6"/>
    <s v="spaces"/>
    <d v="2017-03-02T22:57:58"/>
    <x v="311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x v="3117"/>
    <b v="0"/>
    <n v="2"/>
    <b v="0"/>
    <s v="theater/plays"/>
    <n v="35"/>
    <x v="6"/>
    <s v="plays"/>
    <d v="2014-09-04T16:07:54"/>
    <x v="3117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x v="3118"/>
    <b v="0"/>
    <n v="3"/>
    <b v="0"/>
    <s v="games/video games"/>
    <n v="2"/>
    <x v="3"/>
    <s v="video games"/>
    <d v="2013-04-27T21:16:31"/>
    <x v="3118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x v="3119"/>
    <b v="0"/>
    <n v="6"/>
    <b v="0"/>
    <s v="technology/gadgets"/>
    <n v="2"/>
    <x v="0"/>
    <s v="gadgets"/>
    <d v="2016-11-07T18:12:55"/>
    <x v="3119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x v="3120"/>
    <b v="0"/>
    <n v="8"/>
    <b v="0"/>
    <s v="theater/musical"/>
    <n v="5"/>
    <x v="6"/>
    <s v="musical"/>
    <d v="2015-02-28T22:00:00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x v="3121"/>
    <b v="0"/>
    <n v="2"/>
    <b v="1"/>
    <s v="technology/wearables"/>
    <n v="0"/>
    <x v="0"/>
    <s v="wearables"/>
    <d v="2016-11-24T23:00:00"/>
    <x v="3121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x v="3122"/>
    <b v="0"/>
    <n v="2"/>
    <b v="0"/>
    <s v="music/jazz"/>
    <n v="1"/>
    <x v="7"/>
    <s v="jazz"/>
    <d v="2016-09-16T23:10:04"/>
    <x v="3122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x v="3123"/>
    <b v="0"/>
    <n v="7"/>
    <b v="0"/>
    <s v="photography/nature"/>
    <n v="1"/>
    <x v="2"/>
    <s v="nature"/>
    <d v="2016-05-12T10:47:14"/>
    <x v="3123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x v="3124"/>
    <b v="0"/>
    <n v="2"/>
    <b v="0"/>
    <s v="theater/plays"/>
    <n v="22"/>
    <x v="6"/>
    <s v="plays"/>
    <d v="2016-10-02T03:25:44"/>
    <x v="3124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x v="3125"/>
    <b v="0"/>
    <n v="1"/>
    <b v="0"/>
    <s v="film &amp; video/drama"/>
    <n v="0"/>
    <x v="5"/>
    <s v="drama"/>
    <d v="2015-05-15T15:04:49"/>
    <x v="3125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x v="3126"/>
    <b v="0"/>
    <n v="1"/>
    <b v="0"/>
    <s v="technology/web"/>
    <n v="0"/>
    <x v="0"/>
    <s v="web"/>
    <d v="2015-05-09T19:09:22"/>
    <x v="3126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x v="7"/>
    <s v="jazz"/>
    <d v="2012-12-19T15:24:05"/>
    <x v="3127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x v="3128"/>
    <b v="0"/>
    <n v="10"/>
    <b v="0"/>
    <s v="games/video games"/>
    <n v="1"/>
    <x v="3"/>
    <s v="video games"/>
    <d v="2016-02-14T02:39:31"/>
    <x v="3128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x v="3129"/>
    <b v="0"/>
    <n v="1"/>
    <b v="0"/>
    <s v="food/food trucks"/>
    <n v="1"/>
    <x v="4"/>
    <s v="food trucks"/>
    <d v="2014-10-02T17:56:32"/>
    <x v="3129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x v="3130"/>
    <b v="0"/>
    <n v="2"/>
    <b v="0"/>
    <s v="food/food trucks"/>
    <n v="1"/>
    <x v="4"/>
    <s v="food trucks"/>
    <d v="2015-05-30T21:26:11"/>
    <x v="313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x v="3131"/>
    <b v="0"/>
    <n v="3"/>
    <b v="0"/>
    <s v="food/food trucks"/>
    <n v="1"/>
    <x v="4"/>
    <s v="food trucks"/>
    <d v="2016-11-02T03:59:00"/>
    <x v="3131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x v="3132"/>
    <b v="0"/>
    <n v="1"/>
    <b v="0"/>
    <s v="technology/wearables"/>
    <n v="1"/>
    <x v="0"/>
    <s v="wearables"/>
    <d v="2015-07-17T19:35:39"/>
    <x v="313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x v="3133"/>
    <b v="0"/>
    <n v="1"/>
    <b v="0"/>
    <s v="publishing/translations"/>
    <n v="1"/>
    <x v="1"/>
    <s v="translations"/>
    <d v="2016-02-20T10:29:30"/>
    <x v="3133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x v="3134"/>
    <b v="0"/>
    <n v="1"/>
    <b v="0"/>
    <s v="publishing/translations"/>
    <n v="1"/>
    <x v="1"/>
    <s v="translations"/>
    <d v="2016-01-01T08:38:51"/>
    <x v="313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x v="3135"/>
    <b v="0"/>
    <n v="1"/>
    <b v="0"/>
    <s v="publishing/fiction"/>
    <n v="1"/>
    <x v="1"/>
    <s v="fiction"/>
    <d v="2015-02-15T15:38:00"/>
    <x v="3135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x v="3136"/>
    <b v="0"/>
    <n v="1"/>
    <b v="0"/>
    <s v="photography/nature"/>
    <n v="1"/>
    <x v="2"/>
    <s v="nature"/>
    <d v="2014-09-20T15:40:33"/>
    <x v="3136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x v="3137"/>
    <b v="0"/>
    <n v="1"/>
    <b v="0"/>
    <s v="publishing/art books"/>
    <n v="1"/>
    <x v="1"/>
    <s v="art books"/>
    <d v="2011-06-08T17:31:01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x v="3138"/>
    <b v="0"/>
    <n v="2"/>
    <b v="0"/>
    <s v="technology/web"/>
    <n v="3"/>
    <x v="0"/>
    <s v="web"/>
    <d v="2015-04-14T16:19:25"/>
    <x v="3138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x v="3139"/>
    <b v="0"/>
    <n v="1"/>
    <b v="0"/>
    <s v="food/food trucks"/>
    <n v="3"/>
    <x v="4"/>
    <s v="food trucks"/>
    <d v="2016-05-09T20:50:00"/>
    <x v="3139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x v="3140"/>
    <b v="0"/>
    <n v="4"/>
    <b v="0"/>
    <s v="publishing/children's books"/>
    <n v="4"/>
    <x v="1"/>
    <s v="children's books"/>
    <d v="2011-08-11T16:01:58"/>
    <x v="314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x v="3141"/>
    <b v="0"/>
    <n v="1"/>
    <b v="0"/>
    <s v="theater/spaces"/>
    <n v="4"/>
    <x v="6"/>
    <s v="spaces"/>
    <d v="2015-06-07T21:56:38"/>
    <x v="3141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x v="3142"/>
    <b v="0"/>
    <n v="5"/>
    <b v="1"/>
    <s v="theater/plays"/>
    <n v="10"/>
    <x v="6"/>
    <s v="plays"/>
    <d v="2016-12-05T14:10:54"/>
    <x v="3142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x v="3143"/>
    <b v="0"/>
    <n v="1"/>
    <b v="0"/>
    <s v="theater/musical"/>
    <n v="10"/>
    <x v="6"/>
    <s v="musical"/>
    <d v="2014-11-23T22:29:09"/>
    <x v="3143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x v="3144"/>
    <b v="0"/>
    <n v="1"/>
    <b v="0"/>
    <s v="theater/plays"/>
    <n v="13"/>
    <x v="6"/>
    <s v="plays"/>
    <d v="2015-08-17T16:15:59"/>
    <x v="3144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x v="3145"/>
    <b v="0"/>
    <n v="4"/>
    <b v="0"/>
    <s v="theater/plays"/>
    <n v="14"/>
    <x v="6"/>
    <s v="plays"/>
    <d v="2014-09-06T05:09:04"/>
    <x v="3145"/>
  </r>
  <r>
    <n v="3861"/>
    <s v="READY OR NOT HERE I COME"/>
    <s v="THE COMING OF THE LORD!"/>
    <n v="500"/>
    <n v="100"/>
    <x v="2"/>
    <s v="US"/>
    <s v="USD"/>
    <n v="1415828820"/>
    <x v="3146"/>
    <b v="0"/>
    <n v="1"/>
    <b v="0"/>
    <s v="theater/plays"/>
    <n v="20"/>
    <x v="6"/>
    <s v="plays"/>
    <d v="2014-11-12T21:47:00"/>
    <x v="3146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x v="3147"/>
    <b v="0"/>
    <n v="1"/>
    <b v="0"/>
    <s v="theater/plays"/>
    <n v="33"/>
    <x v="6"/>
    <s v="plays"/>
    <d v="2015-05-31T15:28:02"/>
    <x v="3147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x v="3148"/>
    <b v="0"/>
    <n v="3"/>
    <b v="0"/>
    <s v="theater/plays"/>
    <n v="37"/>
    <x v="6"/>
    <s v="plays"/>
    <d v="2015-03-24T03:34:59"/>
    <x v="3148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x v="3149"/>
    <b v="0"/>
    <n v="6"/>
    <b v="0"/>
    <s v="theater/plays"/>
    <n v="400"/>
    <x v="6"/>
    <s v="plays"/>
    <d v="2015-08-26T18:32:00"/>
    <x v="3149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x v="3150"/>
    <b v="0"/>
    <n v="4"/>
    <b v="0"/>
    <s v="theater/plays"/>
    <n v="5"/>
    <x v="6"/>
    <s v="plays"/>
    <d v="2017-04-07T16:15:03"/>
    <x v="3150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x v="3151"/>
    <b v="0"/>
    <n v="9"/>
    <b v="0"/>
    <s v="technology/wearables"/>
    <n v="0"/>
    <x v="0"/>
    <s v="wearables"/>
    <d v="2016-10-23T15:29:19"/>
    <x v="3151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x v="3152"/>
    <b v="0"/>
    <n v="6"/>
    <b v="0"/>
    <s v="theater/plays"/>
    <n v="4"/>
    <x v="6"/>
    <s v="plays"/>
    <d v="2014-06-21T01:05:03"/>
    <x v="3152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x v="3153"/>
    <b v="0"/>
    <n v="10"/>
    <b v="0"/>
    <s v="theater/plays"/>
    <n v="30"/>
    <x v="6"/>
    <s v="plays"/>
    <d v="2014-11-08T00:00:00"/>
    <x v="3153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x v="3154"/>
    <b v="0"/>
    <n v="4"/>
    <b v="0"/>
    <s v="theater/plays"/>
    <n v="48"/>
    <x v="6"/>
    <s v="plays"/>
    <d v="2016-04-01T03:59:00"/>
    <x v="3154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x v="3155"/>
    <b v="0"/>
    <n v="4"/>
    <b v="0"/>
    <s v="photography/nature"/>
    <n v="1"/>
    <x v="2"/>
    <s v="nature"/>
    <d v="2014-11-13T01:29:53"/>
    <x v="3155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x v="3156"/>
    <b v="0"/>
    <n v="6"/>
    <b v="0"/>
    <s v="theater/plays"/>
    <n v="9400"/>
    <x v="6"/>
    <s v="plays"/>
    <d v="2015-02-24T03:15:40"/>
    <x v="3156"/>
  </r>
  <r>
    <n v="1582"/>
    <s v="Scenes from New Orleans"/>
    <s v="I create canvas prints of images from in and around New Orleans"/>
    <n v="8000"/>
    <n v="93"/>
    <x v="2"/>
    <s v="US"/>
    <s v="USD"/>
    <n v="1445894400"/>
    <x v="3157"/>
    <b v="0"/>
    <n v="3"/>
    <b v="0"/>
    <s v="photography/places"/>
    <n v="1"/>
    <x v="2"/>
    <s v="places"/>
    <d v="2015-10-26T21:20:00"/>
    <x v="3157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x v="3158"/>
    <b v="0"/>
    <n v="6"/>
    <b v="0"/>
    <s v="film &amp; video/science fiction"/>
    <n v="0"/>
    <x v="5"/>
    <s v="science fiction"/>
    <d v="2014-12-25T08:00:00"/>
    <x v="3158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x v="3159"/>
    <b v="0"/>
    <n v="4"/>
    <b v="0"/>
    <s v="technology/space exploration"/>
    <n v="3"/>
    <x v="0"/>
    <s v="space exploration"/>
    <d v="2016-07-30T21:13:14"/>
    <x v="3159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x v="3160"/>
    <b v="0"/>
    <n v="1"/>
    <b v="0"/>
    <s v="technology/web"/>
    <n v="0"/>
    <x v="0"/>
    <s v="web"/>
    <d v="2016-03-14T23:00:00"/>
    <x v="3160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x v="3161"/>
    <b v="0"/>
    <n v="4"/>
    <b v="0"/>
    <s v="technology/wearables"/>
    <n v="0"/>
    <x v="0"/>
    <s v="wearables"/>
    <d v="2017-02-18T05:59:00"/>
    <x v="3161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x v="3162"/>
    <b v="0"/>
    <n v="5"/>
    <b v="0"/>
    <s v="music/jazz"/>
    <n v="0"/>
    <x v="7"/>
    <s v="jazz"/>
    <d v="2012-02-12T02:49:26"/>
    <x v="3162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x v="3163"/>
    <b v="0"/>
    <n v="3"/>
    <b v="0"/>
    <s v="music/jazz"/>
    <n v="0"/>
    <x v="7"/>
    <s v="jazz"/>
    <d v="2014-08-30T15:30:00"/>
    <x v="3163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x v="3164"/>
    <b v="0"/>
    <n v="5"/>
    <b v="0"/>
    <s v="food/food trucks"/>
    <n v="3"/>
    <x v="4"/>
    <s v="food trucks"/>
    <d v="2014-08-03T18:05:47"/>
    <x v="3164"/>
  </r>
  <r>
    <n v="2763"/>
    <s v="My Christmas Star"/>
    <s v="How Santa finds childrens homes without getting lost by following certain stars."/>
    <n v="2750"/>
    <n v="90"/>
    <x v="2"/>
    <s v="US"/>
    <s v="USD"/>
    <n v="1369403684"/>
    <x v="3165"/>
    <b v="0"/>
    <n v="3"/>
    <b v="0"/>
    <s v="publishing/children's books"/>
    <n v="3"/>
    <x v="1"/>
    <s v="children's books"/>
    <d v="2013-05-24T13:54:44"/>
    <x v="3165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x v="3166"/>
    <b v="0"/>
    <n v="3"/>
    <b v="0"/>
    <s v="theater/plays"/>
    <n v="18"/>
    <x v="6"/>
    <s v="plays"/>
    <d v="2016-01-18T00:00:00"/>
    <x v="3166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x v="3167"/>
    <b v="0"/>
    <n v="5"/>
    <b v="0"/>
    <s v="food/restaurants"/>
    <n v="3"/>
    <x v="4"/>
    <s v="restaurants"/>
    <d v="2014-09-21T19:48:38"/>
    <x v="3167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x v="3168"/>
    <b v="0"/>
    <n v="6"/>
    <b v="0"/>
    <s v="theater/plays"/>
    <n v="4300"/>
    <x v="6"/>
    <s v="plays"/>
    <d v="2016-07-21T15:02:31"/>
    <x v="3168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x v="3169"/>
    <b v="0"/>
    <n v="2"/>
    <b v="0"/>
    <s v="publishing/art books"/>
    <n v="1"/>
    <x v="1"/>
    <s v="art books"/>
    <d v="2014-03-14T16:49:11"/>
    <x v="3169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x v="3170"/>
    <b v="0"/>
    <n v="4"/>
    <b v="0"/>
    <s v="music/faith"/>
    <n v="1"/>
    <x v="7"/>
    <s v="faith"/>
    <d v="2014-08-31T19:39:00"/>
    <x v="3170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x v="3171"/>
    <b v="0"/>
    <n v="4"/>
    <b v="0"/>
    <s v="technology/gadgets"/>
    <n v="2"/>
    <x v="0"/>
    <s v="gadgets"/>
    <d v="2014-05-23T14:05:25"/>
    <x v="3171"/>
  </r>
  <r>
    <n v="2130"/>
    <s v="Wondrous Adventures: A Kid's Game"/>
    <s v="You are the hero tasked to save your home from the villainous Sanword."/>
    <n v="5000"/>
    <n v="85"/>
    <x v="2"/>
    <s v="US"/>
    <s v="USD"/>
    <n v="1408154663"/>
    <x v="3172"/>
    <b v="0"/>
    <n v="4"/>
    <b v="0"/>
    <s v="games/video games"/>
    <n v="2"/>
    <x v="3"/>
    <s v="video games"/>
    <d v="2014-08-16T02:04:23"/>
    <x v="3172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x v="3173"/>
    <b v="0"/>
    <n v="16"/>
    <b v="0"/>
    <s v="games/video games"/>
    <n v="2"/>
    <x v="3"/>
    <s v="video games"/>
    <d v="2012-05-19T17:05:05"/>
    <x v="3173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x v="3174"/>
    <b v="0"/>
    <n v="4"/>
    <b v="0"/>
    <s v="food/small batch"/>
    <n v="2"/>
    <x v="4"/>
    <s v="small batch"/>
    <d v="2017-04-09T20:29:29"/>
    <x v="3174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x v="3175"/>
    <b v="0"/>
    <n v="7"/>
    <b v="0"/>
    <s v="food/food trucks"/>
    <n v="3"/>
    <x v="4"/>
    <s v="food trucks"/>
    <d v="2016-06-19T08:11:57"/>
    <x v="3175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x v="3176"/>
    <b v="0"/>
    <n v="8"/>
    <b v="0"/>
    <s v="games/video games"/>
    <n v="1"/>
    <x v="3"/>
    <s v="video games"/>
    <d v="2015-12-25T14:21:53"/>
    <x v="3176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x v="3177"/>
    <b v="0"/>
    <n v="4"/>
    <b v="0"/>
    <s v="film &amp; video/animation"/>
    <n v="0"/>
    <x v="5"/>
    <s v="animation"/>
    <d v="2014-05-14T18:11:35"/>
    <x v="3177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x v="3178"/>
    <b v="0"/>
    <n v="5"/>
    <b v="0"/>
    <s v="film &amp; video/animation"/>
    <n v="0"/>
    <x v="5"/>
    <s v="animation"/>
    <d v="2014-11-26T13:14:00"/>
    <x v="3178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x v="3179"/>
    <b v="0"/>
    <n v="4"/>
    <b v="0"/>
    <s v="technology/web"/>
    <n v="2"/>
    <x v="0"/>
    <s v="web"/>
    <d v="2014-12-18T04:32:21"/>
    <x v="3179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x v="3180"/>
    <b v="0"/>
    <n v="4"/>
    <b v="0"/>
    <s v="film &amp; video/science fiction"/>
    <n v="0"/>
    <x v="5"/>
    <s v="science fiction"/>
    <d v="2015-07-23T13:25:35"/>
    <x v="3180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x v="3181"/>
    <b v="0"/>
    <n v="5"/>
    <b v="0"/>
    <s v="games/video games"/>
    <n v="1"/>
    <x v="3"/>
    <s v="video games"/>
    <d v="2014-02-19T09:08:42"/>
    <x v="3181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x v="3182"/>
    <b v="0"/>
    <n v="4"/>
    <b v="0"/>
    <s v="technology/web"/>
    <n v="0"/>
    <x v="0"/>
    <s v="web"/>
    <d v="2016-10-19T10:38:27"/>
    <x v="318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x v="3183"/>
    <b v="0"/>
    <n v="4"/>
    <b v="0"/>
    <s v="publishing/art books"/>
    <n v="1"/>
    <x v="1"/>
    <s v="art books"/>
    <d v="2015-06-19T18:28:03"/>
    <x v="3183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x v="3184"/>
    <b v="0"/>
    <n v="7"/>
    <b v="0"/>
    <s v="food/small batch"/>
    <n v="2"/>
    <x v="4"/>
    <s v="small batch"/>
    <d v="2017-03-29T23:32:11"/>
    <x v="3184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x v="3185"/>
    <b v="0"/>
    <n v="3"/>
    <b v="0"/>
    <s v="theater/plays"/>
    <n v="3"/>
    <x v="6"/>
    <s v="plays"/>
    <d v="2015-09-24T14:10:48"/>
    <x v="3185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x v="3186"/>
    <b v="0"/>
    <n v="2"/>
    <b v="0"/>
    <s v="theater/plays"/>
    <n v="32"/>
    <x v="6"/>
    <s v="plays"/>
    <d v="2016-05-24T14:25:00"/>
    <x v="3186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x v="3187"/>
    <b v="0"/>
    <n v="3"/>
    <b v="0"/>
    <s v="photography/people"/>
    <n v="2"/>
    <x v="2"/>
    <s v="people"/>
    <d v="2015-07-16T21:38:5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x v="1"/>
    <s v="translations"/>
    <d v="2016-02-21T08:24:17"/>
    <x v="3188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x v="3189"/>
    <b v="0"/>
    <n v="5"/>
    <b v="0"/>
    <s v="film &amp; video/animation"/>
    <n v="0"/>
    <x v="5"/>
    <s v="animation"/>
    <d v="2012-09-07T22:37:44"/>
    <x v="3189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x v="3190"/>
    <b v="1"/>
    <n v="4"/>
    <b v="0"/>
    <s v="photography/photobooks"/>
    <n v="1"/>
    <x v="2"/>
    <s v="photobooks"/>
    <d v="2014-10-31T22:45:42"/>
    <x v="319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x v="3191"/>
    <b v="0"/>
    <n v="1"/>
    <b v="0"/>
    <s v="technology/wearables"/>
    <n v="0"/>
    <x v="0"/>
    <s v="wearables"/>
    <d v="2014-12-18T21:33:15"/>
    <x v="3191"/>
  </r>
  <r>
    <n v="1149"/>
    <s v="The Floridian Food Truck"/>
    <s v="Bringing culturally diverse Floridian cuisine to the people!"/>
    <n v="14500"/>
    <n v="75"/>
    <x v="2"/>
    <s v="US"/>
    <s v="USD"/>
    <n v="1466096566"/>
    <x v="3192"/>
    <b v="0"/>
    <n v="2"/>
    <b v="0"/>
    <s v="food/food trucks"/>
    <n v="1"/>
    <x v="4"/>
    <s v="food trucks"/>
    <d v="2016-06-16T17:02:46"/>
    <x v="3192"/>
  </r>
  <r>
    <n v="1447"/>
    <s v="Indian Language Dictionary"/>
    <s v="I'm creating a dictionary of multiple Indian languages."/>
    <n v="10000"/>
    <n v="75"/>
    <x v="2"/>
    <s v="US"/>
    <s v="USD"/>
    <n v="1467999134"/>
    <x v="3193"/>
    <b v="0"/>
    <n v="3"/>
    <b v="0"/>
    <s v="publishing/translations"/>
    <n v="1"/>
    <x v="1"/>
    <s v="translations"/>
    <d v="2016-07-08T17:32:14"/>
    <x v="3193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x v="3194"/>
    <b v="0"/>
    <n v="3"/>
    <b v="0"/>
    <s v="photography/places"/>
    <n v="1"/>
    <x v="2"/>
    <s v="places"/>
    <d v="2014-12-13T11:19:29"/>
    <x v="3194"/>
  </r>
  <r>
    <n v="1718"/>
    <s v="The Prodigal Son"/>
    <s v="A melody for the galaxy."/>
    <n v="7175"/>
    <n v="75"/>
    <x v="2"/>
    <s v="US"/>
    <s v="USD"/>
    <n v="1463201940"/>
    <x v="3195"/>
    <b v="0"/>
    <n v="2"/>
    <b v="0"/>
    <s v="music/faith"/>
    <n v="1"/>
    <x v="7"/>
    <s v="faith"/>
    <d v="2016-05-14T04:59:00"/>
    <x v="3195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x v="3196"/>
    <b v="0"/>
    <n v="2"/>
    <b v="0"/>
    <s v="technology/web"/>
    <n v="2"/>
    <x v="0"/>
    <s v="web"/>
    <d v="2015-08-04T04:30:03"/>
    <x v="3196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x v="3197"/>
    <b v="0"/>
    <n v="2"/>
    <b v="0"/>
    <s v="food/restaurants"/>
    <n v="2"/>
    <x v="4"/>
    <s v="restaurants"/>
    <d v="2015-05-14T23:56:12"/>
    <x v="3197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x v="3198"/>
    <b v="0"/>
    <n v="3"/>
    <b v="0"/>
    <s v="food/food trucks"/>
    <n v="3"/>
    <x v="4"/>
    <s v="food trucks"/>
    <d v="2016-10-11T12:35:39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x v="3199"/>
    <b v="0"/>
    <n v="3"/>
    <b v="1"/>
    <s v="theater/plays"/>
    <n v="3"/>
    <x v="6"/>
    <s v="plays"/>
    <d v="2016-03-03T19:00:00"/>
    <x v="3199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x v="3200"/>
    <b v="0"/>
    <n v="4"/>
    <b v="0"/>
    <s v="theater/plays"/>
    <n v="3"/>
    <x v="6"/>
    <s v="plays"/>
    <d v="2014-11-09T12:00:00"/>
    <x v="3200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x v="3201"/>
    <b v="0"/>
    <n v="2"/>
    <b v="0"/>
    <s v="theater/spaces"/>
    <n v="4"/>
    <x v="6"/>
    <s v="spaces"/>
    <d v="2015-05-28T15:59:00"/>
    <x v="3201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x v="3202"/>
    <b v="0"/>
    <n v="3"/>
    <b v="0"/>
    <s v="theater/plays"/>
    <n v="25"/>
    <x v="6"/>
    <s v="plays"/>
    <d v="2014-09-09T16:49:20"/>
    <x v="3202"/>
  </r>
  <r>
    <n v="2688"/>
    <s v="Mac N Cheez Food Truck"/>
    <s v="The amazing gourmet Mac N Cheez Food Truck Campaigne!"/>
    <n v="3000"/>
    <n v="74"/>
    <x v="2"/>
    <s v="US"/>
    <s v="USD"/>
    <n v="1424746800"/>
    <x v="3203"/>
    <b v="0"/>
    <n v="14"/>
    <b v="0"/>
    <s v="food/food trucks"/>
    <n v="2"/>
    <x v="4"/>
    <s v="food trucks"/>
    <d v="2015-02-24T03:00:00"/>
    <x v="320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x v="3204"/>
    <b v="0"/>
    <n v="3"/>
    <b v="0"/>
    <s v="food/food trucks"/>
    <n v="1"/>
    <x v="4"/>
    <s v="food trucks"/>
    <d v="2016-12-01T05:06:21"/>
    <x v="3204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x v="3205"/>
    <b v="0"/>
    <n v="4"/>
    <b v="0"/>
    <s v="music/indie rock"/>
    <n v="0"/>
    <x v="7"/>
    <s v="indie rock"/>
    <d v="2011-09-01T06:00:00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x v="3206"/>
    <b v="0"/>
    <n v="6"/>
    <b v="0"/>
    <s v="publishing/translations"/>
    <n v="1"/>
    <x v="1"/>
    <s v="translations"/>
    <d v="2015-11-13T21:55:56"/>
    <x v="3206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x v="3207"/>
    <b v="0"/>
    <n v="3"/>
    <b v="0"/>
    <s v="food/food trucks"/>
    <n v="2"/>
    <x v="4"/>
    <s v="food trucks"/>
    <d v="2015-04-14T03:21:58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x v="3208"/>
    <b v="0"/>
    <n v="3"/>
    <b v="0"/>
    <s v="theater/spaces"/>
    <n v="4"/>
    <x v="6"/>
    <s v="spaces"/>
    <d v="2015-02-26T03:19:55"/>
    <x v="3208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x v="3209"/>
    <b v="0"/>
    <n v="6"/>
    <b v="0"/>
    <s v="film &amp; video/science fiction"/>
    <n v="0"/>
    <x v="5"/>
    <s v="science fiction"/>
    <d v="2017-02-03T23:51:20"/>
    <x v="3209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x v="3210"/>
    <b v="0"/>
    <n v="2"/>
    <b v="0"/>
    <s v="technology/web"/>
    <n v="0"/>
    <x v="0"/>
    <s v="web"/>
    <d v="2014-11-01T02:12:42"/>
    <x v="3210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x v="3211"/>
    <b v="0"/>
    <n v="2"/>
    <b v="0"/>
    <s v="music/indie rock"/>
    <n v="0"/>
    <x v="7"/>
    <s v="indie rock"/>
    <d v="2012-01-15T18:11:50"/>
    <x v="3211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x v="3212"/>
    <b v="0"/>
    <n v="2"/>
    <b v="0"/>
    <s v="games/video games"/>
    <n v="0"/>
    <x v="3"/>
    <s v="video games"/>
    <d v="2012-10-01T00:17:02"/>
    <x v="3212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x v="3213"/>
    <b v="0"/>
    <n v="4"/>
    <b v="0"/>
    <s v="food/food trucks"/>
    <n v="2"/>
    <x v="4"/>
    <s v="food trucks"/>
    <d v="2014-09-18T20:59:32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x v="3214"/>
    <b v="0"/>
    <n v="3"/>
    <b v="0"/>
    <s v="theater/plays"/>
    <n v="3"/>
    <x v="6"/>
    <s v="plays"/>
    <d v="2015-05-29T15:34:19"/>
    <x v="3214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x v="3215"/>
    <b v="0"/>
    <n v="3"/>
    <b v="1"/>
    <s v="theater/plays"/>
    <n v="8"/>
    <x v="6"/>
    <s v="plays"/>
    <d v="2016-05-15T23:00:00"/>
    <x v="3215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x v="3216"/>
    <b v="0"/>
    <n v="4"/>
    <b v="0"/>
    <s v="theater/plays"/>
    <n v="23"/>
    <x v="6"/>
    <s v="plays"/>
    <d v="2015-02-14T11:27:00"/>
    <x v="3216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x v="3217"/>
    <b v="0"/>
    <n v="7"/>
    <b v="0"/>
    <s v="theater/plays"/>
    <n v="23"/>
    <x v="6"/>
    <s v="plays"/>
    <d v="2014-09-17T20:56:40"/>
    <x v="3217"/>
  </r>
  <r>
    <n v="1799"/>
    <s v="The UnDiscovered Image"/>
    <s v="The UnDiscovered Image, a monthly publication dedicated to photographers."/>
    <n v="6000"/>
    <n v="69.83"/>
    <x v="2"/>
    <s v="GB"/>
    <s v="GBP"/>
    <n v="1415740408"/>
    <x v="3218"/>
    <b v="1"/>
    <n v="6"/>
    <b v="0"/>
    <s v="photography/photobooks"/>
    <n v="1"/>
    <x v="2"/>
    <s v="photobooks"/>
    <d v="2014-11-11T21:13:28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x v="3219"/>
    <b v="0"/>
    <n v="3"/>
    <b v="0"/>
    <s v="theater/plays"/>
    <n v="23"/>
    <x v="6"/>
    <s v="plays"/>
    <d v="2016-03-02T16:08:13"/>
    <x v="3219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x v="3220"/>
    <b v="0"/>
    <n v="8"/>
    <b v="0"/>
    <s v="technology/web"/>
    <n v="0"/>
    <x v="0"/>
    <s v="web"/>
    <d v="2015-07-08T15:17:02"/>
    <x v="3220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x v="3221"/>
    <b v="0"/>
    <n v="2"/>
    <b v="0"/>
    <s v="technology/web"/>
    <n v="0"/>
    <x v="0"/>
    <s v="web"/>
    <d v="2015-02-17T01:40:47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x v="3222"/>
    <b v="0"/>
    <n v="1"/>
    <b v="0"/>
    <s v="publishing/art books"/>
    <n v="1"/>
    <x v="1"/>
    <s v="art books"/>
    <d v="2013-11-07T02:00:03"/>
    <x v="3222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x v="3223"/>
    <b v="0"/>
    <n v="2"/>
    <b v="0"/>
    <s v="music/jazz"/>
    <n v="0"/>
    <x v="7"/>
    <s v="jazz"/>
    <d v="2011-03-10T19:48:47"/>
    <x v="3223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x v="3224"/>
    <b v="0"/>
    <n v="2"/>
    <b v="0"/>
    <s v="music/jazz"/>
    <n v="0"/>
    <x v="7"/>
    <s v="jazz"/>
    <d v="2010-12-23T05:35:24"/>
    <x v="3224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x v="3225"/>
    <b v="0"/>
    <n v="5"/>
    <b v="0"/>
    <s v="technology/wearables"/>
    <n v="0"/>
    <x v="0"/>
    <s v="wearables"/>
    <d v="2014-07-27T15:27:00"/>
    <x v="3225"/>
  </r>
  <r>
    <n v="997"/>
    <s v="iPhanny"/>
    <s v="The iPhanny keeps your iPhone 6 safe from bending in those dangerous pants pockets."/>
    <n v="16870"/>
    <n v="65"/>
    <x v="2"/>
    <s v="US"/>
    <s v="USD"/>
    <n v="1417145297"/>
    <x v="3226"/>
    <b v="0"/>
    <n v="8"/>
    <b v="0"/>
    <s v="technology/wearables"/>
    <n v="0"/>
    <x v="0"/>
    <s v="wearables"/>
    <d v="2014-11-28T03:28:17"/>
    <x v="3226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x v="3227"/>
    <b v="0"/>
    <n v="4"/>
    <b v="0"/>
    <s v="food/restaurants"/>
    <n v="2"/>
    <x v="4"/>
    <s v="restaurants"/>
    <d v="2014-07-19T03:43:24"/>
    <x v="3227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x v="3228"/>
    <b v="0"/>
    <n v="3"/>
    <b v="1"/>
    <s v="theater/plays"/>
    <n v="13"/>
    <x v="6"/>
    <s v="plays"/>
    <d v="2016-03-28T15:50:29"/>
    <x v="3228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x v="3229"/>
    <b v="0"/>
    <n v="4"/>
    <b v="0"/>
    <s v="theater/plays"/>
    <n v="13"/>
    <x v="6"/>
    <s v="plays"/>
    <d v="2014-07-29T03:14:56"/>
    <x v="3229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x v="3230"/>
    <b v="0"/>
    <n v="13"/>
    <b v="1"/>
    <s v="publishing/nonfiction"/>
    <n v="0"/>
    <x v="1"/>
    <s v="nonfiction"/>
    <d v="2013-09-29T10:11:01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x v="3231"/>
    <b v="0"/>
    <n v="4"/>
    <b v="0"/>
    <s v="theater/plays"/>
    <n v="3"/>
    <x v="6"/>
    <s v="plays"/>
    <d v="2015-07-03T14:46:35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x v="7"/>
    <s v="jazz"/>
    <d v="2013-09-01T00:32:03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x v="3233"/>
    <b v="0"/>
    <n v="3"/>
    <b v="0"/>
    <s v="film &amp; video/animation"/>
    <n v="0"/>
    <x v="5"/>
    <s v="animation"/>
    <d v="2013-10-22T03:59:00"/>
    <x v="3233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x v="3234"/>
    <b v="0"/>
    <n v="2"/>
    <b v="0"/>
    <s v="technology/web"/>
    <n v="0"/>
    <x v="0"/>
    <s v="web"/>
    <d v="2015-07-22T13:02:10"/>
    <x v="3234"/>
  </r>
  <r>
    <n v="709"/>
    <s v="lumiglove"/>
    <s v="A &quot;handheld&quot; light, which eases the way you illuminate objects and/or paths."/>
    <n v="25000"/>
    <n v="61"/>
    <x v="2"/>
    <s v="US"/>
    <s v="USD"/>
    <n v="1417741159"/>
    <x v="3235"/>
    <b v="0"/>
    <n v="2"/>
    <b v="0"/>
    <s v="technology/wearables"/>
    <n v="0"/>
    <x v="0"/>
    <s v="wearables"/>
    <d v="2014-12-05T00:59:19"/>
    <x v="3235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x v="3236"/>
    <b v="0"/>
    <n v="6"/>
    <b v="0"/>
    <s v="theater/plays"/>
    <n v="12"/>
    <x v="6"/>
    <s v="plays"/>
    <d v="2015-03-02T23:00:00"/>
    <x v="3236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x v="3237"/>
    <b v="0"/>
    <n v="2"/>
    <b v="0"/>
    <s v="film &amp; video/drama"/>
    <n v="0"/>
    <x v="5"/>
    <s v="drama"/>
    <d v="2015-06-04T18:39:11"/>
    <x v="323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x v="3238"/>
    <b v="0"/>
    <n v="3"/>
    <b v="0"/>
    <s v="technology/web"/>
    <n v="0"/>
    <x v="0"/>
    <s v="web"/>
    <d v="2015-05-08T08:14:03"/>
    <x v="3238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x v="3239"/>
    <b v="0"/>
    <n v="1"/>
    <b v="0"/>
    <s v="photography/nature"/>
    <n v="1"/>
    <x v="2"/>
    <s v="nature"/>
    <d v="2015-11-08T22:10:20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x v="3240"/>
    <b v="0"/>
    <n v="2"/>
    <b v="0"/>
    <s v="technology/gadgets"/>
    <n v="1"/>
    <x v="0"/>
    <s v="gadgets"/>
    <d v="2014-11-01T03:59:00"/>
    <x v="3240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x v="3241"/>
    <b v="0"/>
    <n v="3"/>
    <b v="0"/>
    <s v="theater/plays"/>
    <n v="12"/>
    <x v="6"/>
    <s v="plays"/>
    <d v="2015-11-17T22:24:14"/>
    <x v="3241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x v="3242"/>
    <b v="0"/>
    <n v="4"/>
    <b v="0"/>
    <s v="theater/plays"/>
    <n v="20"/>
    <x v="6"/>
    <s v="plays"/>
    <d v="2015-07-22T23:08:27"/>
    <x v="3242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x v="3243"/>
    <b v="0"/>
    <n v="4"/>
    <b v="0"/>
    <s v="theater/plays"/>
    <n v="86"/>
    <x v="6"/>
    <s v="plays"/>
    <d v="2015-08-22T19:34:53"/>
    <x v="3243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x v="3244"/>
    <b v="0"/>
    <n v="2"/>
    <b v="0"/>
    <s v="food/food trucks"/>
    <n v="2"/>
    <x v="4"/>
    <s v="food trucks"/>
    <d v="2017-02-08T21:40:35"/>
    <x v="3244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x v="3245"/>
    <b v="0"/>
    <n v="1"/>
    <b v="0"/>
    <s v="theater/plays"/>
    <n v="590"/>
    <x v="6"/>
    <s v="plays"/>
    <d v="2017-03-03T05:00:00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x v="3246"/>
    <b v="0"/>
    <n v="3"/>
    <b v="0"/>
    <s v="publishing/fiction"/>
    <n v="1"/>
    <x v="1"/>
    <s v="fiction"/>
    <d v="2014-09-03T23:36:18"/>
    <x v="3246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x v="3247"/>
    <b v="0"/>
    <n v="4"/>
    <b v="0"/>
    <s v="technology/web"/>
    <n v="0"/>
    <x v="0"/>
    <s v="web"/>
    <d v="2015-02-15T20:30:07"/>
    <x v="3247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x v="3248"/>
    <b v="0"/>
    <n v="3"/>
    <b v="0"/>
    <s v="games/video games"/>
    <n v="0"/>
    <x v="3"/>
    <s v="video games"/>
    <d v="2012-08-10T21:44:48"/>
    <x v="324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x v="3249"/>
    <b v="0"/>
    <n v="3"/>
    <b v="0"/>
    <s v="theater/spaces"/>
    <n v="3"/>
    <x v="6"/>
    <s v="spaces"/>
    <d v="2014-09-01T05:00:00"/>
    <x v="3249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x v="3250"/>
    <b v="0"/>
    <n v="2"/>
    <b v="0"/>
    <s v="technology/web"/>
    <n v="0"/>
    <x v="0"/>
    <s v="web"/>
    <d v="2015-10-26T15:48:33"/>
    <x v="3250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x v="3251"/>
    <b v="0"/>
    <n v="2"/>
    <b v="0"/>
    <s v="publishing/translations"/>
    <n v="1"/>
    <x v="1"/>
    <s v="translations"/>
    <d v="2015-09-15T11:11:00"/>
    <x v="3251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x v="3252"/>
    <b v="0"/>
    <n v="2"/>
    <b v="0"/>
    <s v="publishing/art books"/>
    <n v="1"/>
    <x v="1"/>
    <s v="art books"/>
    <d v="2012-07-24T20:20:48"/>
    <x v="3252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x v="3253"/>
    <b v="0"/>
    <n v="2"/>
    <b v="0"/>
    <s v="technology/web"/>
    <n v="1"/>
    <x v="0"/>
    <s v="web"/>
    <d v="2015-05-02T22:02:16"/>
    <x v="3253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x v="3254"/>
    <b v="0"/>
    <n v="3"/>
    <b v="0"/>
    <s v="technology/web"/>
    <n v="1"/>
    <x v="0"/>
    <s v="web"/>
    <d v="2015-10-01T19:02:22"/>
    <x v="3254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x v="3255"/>
    <b v="0"/>
    <n v="2"/>
    <b v="0"/>
    <s v="food/food trucks"/>
    <n v="2"/>
    <x v="4"/>
    <s v="food trucks"/>
    <d v="2014-07-10T21:29:10"/>
    <x v="3255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x v="3256"/>
    <b v="0"/>
    <n v="3"/>
    <b v="0"/>
    <s v="theater/plays"/>
    <n v="2"/>
    <x v="6"/>
    <s v="plays"/>
    <d v="2014-06-24T18:57:09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x v="6"/>
    <s v="musical"/>
    <d v="2015-05-10T18:45:30"/>
    <x v="3257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x v="3258"/>
    <b v="0"/>
    <n v="4"/>
    <b v="0"/>
    <s v="technology/wearables"/>
    <n v="0"/>
    <x v="0"/>
    <s v="wearables"/>
    <d v="2017-03-14T17:22:02"/>
    <x v="3258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x v="3259"/>
    <b v="0"/>
    <n v="4"/>
    <b v="0"/>
    <s v="games/video games"/>
    <n v="0"/>
    <x v="3"/>
    <s v="video games"/>
    <d v="2016-03-30T15:41:35"/>
    <x v="3259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x v="3260"/>
    <b v="0"/>
    <n v="4"/>
    <b v="0"/>
    <s v="publishing/children's books"/>
    <n v="2"/>
    <x v="1"/>
    <s v="children's books"/>
    <d v="2016-09-02T17:03:22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x v="1"/>
    <s v="children's books"/>
    <d v="2015-11-22T15:03:41"/>
    <x v="3261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x v="3262"/>
    <b v="0"/>
    <n v="14"/>
    <b v="0"/>
    <s v="film &amp; video/animation"/>
    <n v="0"/>
    <x v="5"/>
    <s v="animation"/>
    <d v="2015-12-25T02:21:26"/>
    <x v="3262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x v="3263"/>
    <b v="0"/>
    <n v="2"/>
    <b v="0"/>
    <s v="technology/web"/>
    <n v="0"/>
    <x v="0"/>
    <s v="web"/>
    <d v="2015-10-17T16:01:55"/>
    <x v="3263"/>
  </r>
  <r>
    <n v="2402"/>
    <s v="Cupcake Truck Unite"/>
    <s v="Small town, delicious treats, and a mobile truck"/>
    <n v="3800"/>
    <n v="52"/>
    <x v="2"/>
    <s v="US"/>
    <s v="USD"/>
    <n v="1431533931"/>
    <x v="3264"/>
    <b v="0"/>
    <n v="1"/>
    <b v="0"/>
    <s v="food/food trucks"/>
    <n v="1"/>
    <x v="4"/>
    <s v="food trucks"/>
    <d v="2015-05-13T16:18:51"/>
    <x v="3264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x v="3265"/>
    <b v="0"/>
    <n v="2"/>
    <b v="0"/>
    <s v="film &amp; video/drama"/>
    <n v="0"/>
    <x v="5"/>
    <s v="drama"/>
    <d v="2014-09-01T03:59:00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x v="3266"/>
    <b v="0"/>
    <n v="2"/>
    <b v="0"/>
    <s v="film &amp; video/animation"/>
    <n v="0"/>
    <x v="5"/>
    <s v="animation"/>
    <d v="2014-01-16T04:00:00"/>
    <x v="3266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x v="3267"/>
    <b v="0"/>
    <n v="4"/>
    <b v="0"/>
    <s v="games/video games"/>
    <n v="0"/>
    <x v="3"/>
    <s v="video games"/>
    <d v="2014-02-05T19:58:17"/>
    <x v="3267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x v="3268"/>
    <b v="0"/>
    <n v="2"/>
    <b v="0"/>
    <s v="music/faith"/>
    <n v="1"/>
    <x v="7"/>
    <s v="faith"/>
    <d v="2015-08-31T06:45:37"/>
    <x v="3268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x v="3269"/>
    <b v="0"/>
    <n v="3"/>
    <b v="0"/>
    <s v="games/mobile games"/>
    <n v="1"/>
    <x v="3"/>
    <s v="mobile games"/>
    <d v="2016-08-06T21:35:08"/>
    <x v="3269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x v="3270"/>
    <b v="0"/>
    <n v="4"/>
    <b v="0"/>
    <s v="photography/people"/>
    <n v="1"/>
    <x v="2"/>
    <s v="people"/>
    <d v="2016-08-02T23:00:00"/>
    <x v="3270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x v="3271"/>
    <b v="0"/>
    <n v="2"/>
    <b v="0"/>
    <s v="food/food trucks"/>
    <n v="2"/>
    <x v="4"/>
    <s v="food trucks"/>
    <d v="2015-05-16T03:00:00"/>
    <x v="3271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x v="3272"/>
    <b v="0"/>
    <n v="6"/>
    <b v="0"/>
    <s v="technology/space exploration"/>
    <n v="2"/>
    <x v="0"/>
    <s v="space exploration"/>
    <d v="2015-04-21T13:25:26"/>
    <x v="3272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x v="3273"/>
    <b v="0"/>
    <n v="6"/>
    <b v="0"/>
    <s v="theater/plays"/>
    <n v="2"/>
    <x v="6"/>
    <s v="plays"/>
    <d v="2014-08-05T14:52:09"/>
    <x v="3273"/>
  </r>
  <r>
    <n v="190"/>
    <s v="REGIONRAT, the movie"/>
    <s v="Because hope can be a 4 letter word"/>
    <n v="100000"/>
    <n v="50"/>
    <x v="2"/>
    <s v="US"/>
    <s v="USD"/>
    <n v="1466091446"/>
    <x v="3274"/>
    <b v="0"/>
    <n v="1"/>
    <b v="0"/>
    <s v="film &amp; video/drama"/>
    <n v="0"/>
    <x v="5"/>
    <s v="drama"/>
    <d v="2016-06-16T15:37:26"/>
    <x v="3274"/>
  </r>
  <r>
    <n v="237"/>
    <s v="Making The Choice"/>
    <s v="Making The Choice is a christian short film series."/>
    <n v="85000"/>
    <n v="50"/>
    <x v="2"/>
    <s v="US"/>
    <s v="USD"/>
    <n v="1457445069"/>
    <x v="3275"/>
    <b v="0"/>
    <n v="1"/>
    <b v="0"/>
    <s v="film &amp; video/drama"/>
    <n v="0"/>
    <x v="5"/>
    <s v="drama"/>
    <d v="2016-03-08T13:51:09"/>
    <x v="3275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x v="3276"/>
    <b v="0"/>
    <n v="1"/>
    <b v="0"/>
    <s v="film &amp; video/animation"/>
    <n v="0"/>
    <x v="5"/>
    <s v="animation"/>
    <d v="2012-02-15T21:46:01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x v="3277"/>
    <b v="0"/>
    <n v="1"/>
    <b v="0"/>
    <s v="film &amp; video/animation"/>
    <n v="0"/>
    <x v="5"/>
    <s v="animation"/>
    <d v="2014-06-01T22:37:19"/>
    <x v="3277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x v="3278"/>
    <b v="0"/>
    <n v="3"/>
    <b v="0"/>
    <s v="film &amp; video/animation"/>
    <n v="0"/>
    <x v="5"/>
    <s v="animation"/>
    <d v="2014-08-09T14:44:07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x v="3279"/>
    <b v="0"/>
    <n v="1"/>
    <b v="0"/>
    <s v="technology/web"/>
    <n v="0"/>
    <x v="0"/>
    <s v="web"/>
    <d v="2015-12-13T06:47:40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x v="3280"/>
    <b v="0"/>
    <n v="1"/>
    <b v="0"/>
    <s v="publishing/fiction"/>
    <n v="0"/>
    <x v="1"/>
    <s v="fiction"/>
    <d v="2009-11-01T03:59:00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x v="3281"/>
    <b v="0"/>
    <n v="1"/>
    <b v="0"/>
    <s v="music/jazz"/>
    <n v="0"/>
    <x v="7"/>
    <s v="jazz"/>
    <d v="2014-01-07T00:39:58"/>
    <x v="3281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x v="3282"/>
    <b v="0"/>
    <n v="2"/>
    <b v="0"/>
    <s v="music/jazz"/>
    <n v="0"/>
    <x v="7"/>
    <s v="jazz"/>
    <d v="2016-01-29T08:00:29"/>
    <x v="3282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x v="3283"/>
    <b v="0"/>
    <n v="1"/>
    <b v="0"/>
    <s v="journalism/audio"/>
    <n v="0"/>
    <x v="8"/>
    <s v="audio"/>
    <d v="2015-04-15T21:54:53"/>
    <x v="3283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x v="3284"/>
    <b v="0"/>
    <n v="1"/>
    <b v="0"/>
    <s v="games/mobile games"/>
    <n v="0"/>
    <x v="3"/>
    <s v="mobile games"/>
    <d v="2016-08-06T23:44:54"/>
    <x v="3284"/>
  </r>
  <r>
    <n v="1153"/>
    <s v="The Cold Spot Mobile Trailer"/>
    <s v="A mobile concession trailer for snow cones, ice cream, smoothies and more"/>
    <n v="14000"/>
    <n v="50"/>
    <x v="2"/>
    <s v="US"/>
    <s v="USD"/>
    <n v="1434647305"/>
    <x v="3285"/>
    <b v="0"/>
    <n v="1"/>
    <b v="0"/>
    <s v="food/food trucks"/>
    <n v="0"/>
    <x v="4"/>
    <s v="food trucks"/>
    <d v="2015-06-18T17:08:25"/>
    <x v="3285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x v="3286"/>
    <b v="0"/>
    <n v="2"/>
    <b v="0"/>
    <s v="publishing/fiction"/>
    <n v="1"/>
    <x v="1"/>
    <s v="fiction"/>
    <d v="2016-07-22T04:37:55"/>
    <x v="3286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x v="3287"/>
    <b v="0"/>
    <n v="1"/>
    <b v="0"/>
    <s v="photography/nature"/>
    <n v="1"/>
    <x v="2"/>
    <s v="nature"/>
    <d v="2015-04-29T01:16:39"/>
    <x v="3287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x v="3288"/>
    <b v="0"/>
    <n v="1"/>
    <b v="0"/>
    <s v="music/faith"/>
    <n v="1"/>
    <x v="7"/>
    <s v="faith"/>
    <d v="2014-10-05T19:13:32"/>
    <x v="3288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x v="3289"/>
    <b v="0"/>
    <n v="2"/>
    <b v="0"/>
    <s v="technology/gadgets"/>
    <n v="1"/>
    <x v="0"/>
    <s v="gadgets"/>
    <d v="2016-01-02T16:27:01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x v="2"/>
    <s v="people"/>
    <d v="2016-12-11T16:20:08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x v="3291"/>
    <b v="0"/>
    <n v="5"/>
    <b v="0"/>
    <s v="games/video games"/>
    <n v="1"/>
    <x v="3"/>
    <s v="video games"/>
    <d v="2010-03-15T06:59:00"/>
    <x v="3291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x v="3292"/>
    <b v="0"/>
    <n v="4"/>
    <b v="0"/>
    <s v="games/video games"/>
    <n v="1"/>
    <x v="3"/>
    <s v="video games"/>
    <d v="2014-03-15T18:58:29"/>
    <x v="3292"/>
  </r>
  <r>
    <n v="2373"/>
    <s v="Cykelauktion.com (Canceled)"/>
    <s v="We want to create a safe marketplace for buying and selling bicycles."/>
    <n v="4000"/>
    <n v="50"/>
    <x v="1"/>
    <s v="SE"/>
    <s v="SEK"/>
    <n v="1440863624"/>
    <x v="3293"/>
    <b v="0"/>
    <n v="1"/>
    <b v="0"/>
    <s v="technology/web"/>
    <n v="1"/>
    <x v="0"/>
    <s v="web"/>
    <d v="2015-08-29T15:53:44"/>
    <x v="3293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x v="3294"/>
    <b v="0"/>
    <n v="1"/>
    <b v="0"/>
    <s v="technology/web"/>
    <n v="1"/>
    <x v="0"/>
    <s v="web"/>
    <d v="2015-08-08T15:33:37"/>
    <x v="3294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x v="3295"/>
    <b v="0"/>
    <n v="1"/>
    <b v="0"/>
    <s v="food/food trucks"/>
    <n v="1"/>
    <x v="4"/>
    <s v="food trucks"/>
    <d v="2015-12-07T22:57:42"/>
    <x v="3295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x v="3296"/>
    <b v="0"/>
    <n v="1"/>
    <b v="0"/>
    <s v="food/food trucks"/>
    <n v="2"/>
    <x v="4"/>
    <s v="food trucks"/>
    <d v="2016-09-01T15:59:54"/>
    <x v="3296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x v="3297"/>
    <b v="0"/>
    <n v="1"/>
    <b v="0"/>
    <s v="food/food trucks"/>
    <n v="2"/>
    <x v="4"/>
    <s v="food trucks"/>
    <d v="2014-07-05T23:07:12"/>
    <x v="3297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x v="3298"/>
    <b v="0"/>
    <n v="1"/>
    <b v="0"/>
    <s v="food/food trucks"/>
    <n v="2"/>
    <x v="4"/>
    <s v="food trucks"/>
    <d v="2014-10-05T19:13:41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x v="3299"/>
    <b v="0"/>
    <n v="3"/>
    <b v="0"/>
    <s v="theater/spaces"/>
    <n v="3"/>
    <x v="6"/>
    <s v="spaces"/>
    <d v="2015-08-17T16:05:59"/>
    <x v="3299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x v="3300"/>
    <b v="0"/>
    <n v="1"/>
    <b v="0"/>
    <s v="theater/spaces"/>
    <n v="3"/>
    <x v="6"/>
    <s v="spaces"/>
    <d v="2016-08-01T00:36:20"/>
    <x v="33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x v="3301"/>
    <b v="0"/>
    <n v="1"/>
    <b v="0"/>
    <s v="theater/plays"/>
    <n v="3"/>
    <x v="6"/>
    <s v="plays"/>
    <d v="2017-05-03T19:12:00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x v="3302"/>
    <b v="0"/>
    <n v="1"/>
    <b v="0"/>
    <s v="theater/musical"/>
    <n v="8"/>
    <x v="6"/>
    <s v="musical"/>
    <d v="2015-06-07T13:55:54"/>
    <x v="3302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x v="3303"/>
    <b v="0"/>
    <n v="1"/>
    <b v="0"/>
    <s v="theater/plays"/>
    <n v="10"/>
    <x v="6"/>
    <s v="plays"/>
    <d v="2015-02-28T06:00:18"/>
    <x v="3303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x v="3304"/>
    <b v="0"/>
    <n v="2"/>
    <b v="0"/>
    <s v="theater/plays"/>
    <n v="10"/>
    <x v="6"/>
    <s v="plays"/>
    <d v="2014-11-25T01:00:00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x v="3305"/>
    <b v="0"/>
    <n v="1"/>
    <b v="0"/>
    <s v="theater/plays"/>
    <n v="125"/>
    <x v="6"/>
    <s v="plays"/>
    <d v="2016-09-02T20:24:33"/>
    <x v="3305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x v="3306"/>
    <b v="0"/>
    <n v="3"/>
    <b v="0"/>
    <s v="publishing/fiction"/>
    <n v="0"/>
    <x v="1"/>
    <s v="fiction"/>
    <d v="2015-02-27T04:02:41"/>
    <x v="3306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x v="3307"/>
    <b v="0"/>
    <n v="4"/>
    <b v="0"/>
    <s v="games/video games"/>
    <n v="1"/>
    <x v="3"/>
    <s v="video games"/>
    <d v="2013-10-19T12:13:06"/>
    <x v="3307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x v="3308"/>
    <b v="0"/>
    <n v="7"/>
    <b v="0"/>
    <s v="games/video games"/>
    <n v="0"/>
    <x v="3"/>
    <s v="video games"/>
    <d v="2014-03-02T19:01:17"/>
    <x v="3308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x v="3309"/>
    <b v="0"/>
    <n v="5"/>
    <b v="0"/>
    <s v="theater/plays"/>
    <n v="47"/>
    <x v="6"/>
    <s v="plays"/>
    <d v="2015-11-21T04:00:00"/>
    <x v="3309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x v="3310"/>
    <b v="0"/>
    <n v="5"/>
    <b v="0"/>
    <s v="film &amp; video/animation"/>
    <n v="0"/>
    <x v="5"/>
    <s v="animation"/>
    <d v="2013-10-17T13:38:05"/>
    <x v="331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x v="3311"/>
    <b v="0"/>
    <n v="2"/>
    <b v="0"/>
    <s v="film &amp; video/animation"/>
    <n v="0"/>
    <x v="5"/>
    <s v="animation"/>
    <d v="2012-04-17T00:31:00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x v="3312"/>
    <b v="0"/>
    <n v="2"/>
    <b v="0"/>
    <s v="music/jazz"/>
    <n v="0"/>
    <x v="7"/>
    <s v="jazz"/>
    <d v="2013-01-16T18:33:17"/>
    <x v="3312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x v="3313"/>
    <b v="0"/>
    <n v="5"/>
    <b v="0"/>
    <s v="music/jazz"/>
    <n v="0"/>
    <x v="7"/>
    <s v="jazz"/>
    <d v="2012-11-11T05:00:40"/>
    <x v="3313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x v="3314"/>
    <b v="0"/>
    <n v="4"/>
    <b v="0"/>
    <s v="games/video games"/>
    <n v="0"/>
    <x v="3"/>
    <s v="video games"/>
    <d v="2016-04-10T07:54:24"/>
    <x v="3314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x v="3315"/>
    <b v="0"/>
    <n v="3"/>
    <b v="0"/>
    <s v="games/video games"/>
    <n v="0"/>
    <x v="3"/>
    <s v="video games"/>
    <d v="2012-05-06T21:41:56"/>
    <x v="3315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x v="3316"/>
    <b v="0"/>
    <n v="5"/>
    <b v="0"/>
    <s v="games/video games"/>
    <n v="0"/>
    <x v="3"/>
    <s v="video games"/>
    <d v="2011-07-22T04:42:01"/>
    <x v="3316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x v="3317"/>
    <b v="0"/>
    <n v="3"/>
    <b v="0"/>
    <s v="games/video games"/>
    <n v="0"/>
    <x v="3"/>
    <s v="video games"/>
    <d v="2016-11-18T19:03:10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x v="3318"/>
    <b v="0"/>
    <n v="3"/>
    <b v="0"/>
    <s v="publishing/translations"/>
    <n v="0"/>
    <x v="1"/>
    <s v="translations"/>
    <d v="2016-04-02T08:06:57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x v="3319"/>
    <b v="0"/>
    <n v="2"/>
    <b v="0"/>
    <s v="food/food trucks"/>
    <n v="1"/>
    <x v="4"/>
    <s v="food trucks"/>
    <d v="2016-01-29T14:46:10"/>
    <x v="3319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x v="3320"/>
    <b v="0"/>
    <n v="4"/>
    <b v="0"/>
    <s v="publishing/children's books"/>
    <n v="2"/>
    <x v="1"/>
    <s v="children's books"/>
    <d v="2012-05-30T19:00:00"/>
    <x v="3320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x v="3321"/>
    <b v="0"/>
    <n v="2"/>
    <b v="0"/>
    <s v="theater/plays"/>
    <n v="2"/>
    <x v="6"/>
    <s v="plays"/>
    <d v="2016-10-14T22:00:00"/>
    <x v="3321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x v="3322"/>
    <b v="0"/>
    <n v="3"/>
    <b v="0"/>
    <s v="theater/plays"/>
    <n v="2"/>
    <x v="6"/>
    <s v="plays"/>
    <d v="2017-03-19T11:18:59"/>
    <x v="3322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x v="3323"/>
    <b v="0"/>
    <n v="4"/>
    <b v="0"/>
    <s v="theater/plays"/>
    <n v="11"/>
    <x v="6"/>
    <s v="plays"/>
    <d v="2016-01-03T20:17:36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x v="3324"/>
    <b v="0"/>
    <n v="3"/>
    <b v="0"/>
    <s v="theater/plays"/>
    <n v="11"/>
    <x v="6"/>
    <s v="plays"/>
    <d v="2015-11-28T14:54:54"/>
    <x v="3324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x v="3325"/>
    <b v="0"/>
    <n v="2"/>
    <b v="0"/>
    <s v="theater/plays"/>
    <n v="11"/>
    <x v="6"/>
    <s v="plays"/>
    <d v="2014-07-24T02:59:00"/>
    <x v="3325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x v="3326"/>
    <b v="0"/>
    <n v="4"/>
    <b v="0"/>
    <s v="games/video games"/>
    <n v="0"/>
    <x v="3"/>
    <s v="video games"/>
    <d v="2016-02-11T23:22:17"/>
    <x v="3326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x v="3327"/>
    <b v="0"/>
    <n v="4"/>
    <b v="0"/>
    <s v="food/food trucks"/>
    <n v="0"/>
    <x v="4"/>
    <s v="food trucks"/>
    <d v="2017-01-12T16:42:00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x v="3328"/>
    <b v="0"/>
    <n v="4"/>
    <b v="0"/>
    <s v="technology/gadgets"/>
    <n v="1"/>
    <x v="0"/>
    <s v="gadgets"/>
    <d v="2014-09-07T22:13:14"/>
    <x v="3328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x v="3329"/>
    <b v="0"/>
    <n v="6"/>
    <b v="0"/>
    <s v="games/video games"/>
    <n v="0"/>
    <x v="3"/>
    <s v="video games"/>
    <d v="2016-07-14T18:12:00"/>
    <x v="3329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x v="3330"/>
    <b v="0"/>
    <n v="4"/>
    <b v="0"/>
    <s v="theater/spaces"/>
    <n v="2"/>
    <x v="6"/>
    <s v="spaces"/>
    <d v="2015-09-16T22:00:00"/>
    <x v="333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x v="3331"/>
    <b v="0"/>
    <n v="4"/>
    <b v="0"/>
    <s v="theater/plays"/>
    <n v="410"/>
    <x v="6"/>
    <s v="plays"/>
    <d v="2014-09-24T22:00:01"/>
    <x v="3331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x v="3332"/>
    <b v="0"/>
    <n v="2"/>
    <b v="0"/>
    <s v="film &amp; video/science fiction"/>
    <n v="0"/>
    <x v="5"/>
    <s v="science fiction"/>
    <d v="2016-02-27T06:45:36"/>
    <x v="3332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x v="3333"/>
    <b v="0"/>
    <n v="3"/>
    <b v="0"/>
    <s v="film &amp; video/science fiction"/>
    <n v="0"/>
    <x v="5"/>
    <s v="science fiction"/>
    <d v="2015-06-03T13:08:15"/>
    <x v="333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x v="3334"/>
    <b v="0"/>
    <n v="2"/>
    <b v="0"/>
    <s v="music/jazz"/>
    <n v="0"/>
    <x v="7"/>
    <s v="jazz"/>
    <d v="2013-11-03T20:09:17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x v="3335"/>
    <b v="0"/>
    <n v="2"/>
    <b v="0"/>
    <s v="music/jazz"/>
    <n v="0"/>
    <x v="7"/>
    <s v="jazz"/>
    <d v="2013-06-30T19:58:00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x v="3336"/>
    <b v="0"/>
    <n v="1"/>
    <b v="0"/>
    <s v="music/world music"/>
    <n v="0"/>
    <x v="7"/>
    <s v="world music"/>
    <d v="2013-10-06T20:21:10"/>
    <x v="3336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x v="3337"/>
    <b v="1"/>
    <n v="4"/>
    <b v="0"/>
    <s v="photography/photobooks"/>
    <n v="1"/>
    <x v="2"/>
    <s v="photobooks"/>
    <d v="2015-01-12T06:00:03"/>
    <x v="3337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x v="3338"/>
    <b v="1"/>
    <n v="2"/>
    <b v="0"/>
    <s v="photography/photobooks"/>
    <n v="1"/>
    <x v="2"/>
    <s v="photobooks"/>
    <d v="2014-11-27T22:24:00"/>
    <x v="3338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x v="3339"/>
    <b v="0"/>
    <n v="26"/>
    <b v="0"/>
    <s v="photography/photobooks"/>
    <n v="1"/>
    <x v="2"/>
    <s v="photobooks"/>
    <d v="2014-10-24T04:00:00"/>
    <x v="3339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x v="3340"/>
    <b v="0"/>
    <n v="3"/>
    <b v="0"/>
    <s v="food/food trucks"/>
    <n v="1"/>
    <x v="4"/>
    <s v="food trucks"/>
    <d v="2014-08-13T03:19:26"/>
    <x v="3340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x v="6"/>
    <s v="plays"/>
    <d v="2015-07-17T13:18:00"/>
    <x v="3341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x v="3342"/>
    <b v="0"/>
    <n v="3"/>
    <b v="0"/>
    <s v="theater/spaces"/>
    <n v="2"/>
    <x v="6"/>
    <s v="spaces"/>
    <d v="2014-10-02T03:59:00"/>
    <x v="3342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x v="3343"/>
    <b v="0"/>
    <n v="3"/>
    <b v="0"/>
    <s v="theater/musical"/>
    <n v="8"/>
    <x v="6"/>
    <s v="musical"/>
    <d v="2017-03-29T17:44:10"/>
    <x v="3343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x v="3344"/>
    <b v="0"/>
    <n v="2"/>
    <b v="0"/>
    <s v="theater/plays"/>
    <n v="13"/>
    <x v="6"/>
    <s v="plays"/>
    <d v="2014-10-20T19:23:05"/>
    <x v="3344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x v="3345"/>
    <b v="0"/>
    <n v="3"/>
    <b v="0"/>
    <s v="technology/web"/>
    <n v="1"/>
    <x v="0"/>
    <s v="web"/>
    <d v="2016-10-17T19:10:31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x v="3346"/>
    <b v="0"/>
    <n v="4"/>
    <b v="0"/>
    <s v="theater/plays"/>
    <n v="2"/>
    <x v="6"/>
    <s v="plays"/>
    <d v="2015-09-09T04:00:18"/>
    <x v="3346"/>
  </r>
  <r>
    <n v="3850"/>
    <s v="The Vagina Monologues 2015"/>
    <s v="V-Day is a global activist movement to end violence against women and girls."/>
    <n v="500"/>
    <n v="38"/>
    <x v="2"/>
    <s v="US"/>
    <s v="USD"/>
    <n v="1420081143"/>
    <x v="3347"/>
    <b v="1"/>
    <n v="4"/>
    <b v="0"/>
    <s v="theater/plays"/>
    <n v="8"/>
    <x v="6"/>
    <s v="plays"/>
    <d v="2015-01-01T02:59:03"/>
    <x v="3347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x v="3348"/>
    <b v="0"/>
    <n v="2"/>
    <b v="0"/>
    <s v="theater/plays"/>
    <n v="25"/>
    <x v="6"/>
    <s v="plays"/>
    <d v="2015-05-09T04:00:00"/>
    <x v="3348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x v="3349"/>
    <b v="0"/>
    <n v="2"/>
    <b v="0"/>
    <s v="games/mobile games"/>
    <n v="1"/>
    <x v="3"/>
    <s v="mobile games"/>
    <d v="2015-07-08T16:45:00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x v="3350"/>
    <b v="0"/>
    <n v="3"/>
    <b v="0"/>
    <s v="technology/space exploration"/>
    <n v="1"/>
    <x v="0"/>
    <s v="space exploration"/>
    <d v="2015-08-14T06:16:59"/>
    <x v="3350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x v="3351"/>
    <b v="0"/>
    <n v="3"/>
    <b v="0"/>
    <s v="food/food trucks"/>
    <n v="1"/>
    <x v="4"/>
    <s v="food trucks"/>
    <d v="2015-03-01T18:07:20"/>
    <x v="3351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x v="3352"/>
    <b v="0"/>
    <n v="4"/>
    <b v="0"/>
    <s v="publishing/children's books"/>
    <n v="1"/>
    <x v="1"/>
    <s v="children's books"/>
    <d v="2013-01-03T01:31:33"/>
    <x v="3352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x v="3353"/>
    <b v="0"/>
    <n v="4"/>
    <b v="0"/>
    <s v="technology/web"/>
    <n v="0"/>
    <x v="0"/>
    <s v="web"/>
    <d v="2017-01-31T05:00:00"/>
    <x v="3353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x v="3354"/>
    <b v="0"/>
    <n v="3"/>
    <b v="0"/>
    <s v="food/food trucks"/>
    <n v="0"/>
    <x v="4"/>
    <s v="food trucks"/>
    <d v="2014-12-09T02:12:08"/>
    <x v="3354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x v="3355"/>
    <b v="0"/>
    <n v="2"/>
    <b v="0"/>
    <s v="food/food trucks"/>
    <n v="0"/>
    <x v="4"/>
    <s v="food trucks"/>
    <d v="2014-09-25T16:24:24"/>
    <x v="3355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x v="3356"/>
    <b v="0"/>
    <n v="3"/>
    <b v="0"/>
    <s v="photography/nature"/>
    <n v="0"/>
    <x v="2"/>
    <s v="nature"/>
    <d v="2015-08-28T12:12:00"/>
    <x v="3356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x v="3357"/>
    <b v="0"/>
    <n v="3"/>
    <b v="0"/>
    <s v="music/faith"/>
    <n v="1"/>
    <x v="7"/>
    <s v="faith"/>
    <d v="2014-09-17T12:49:51"/>
    <x v="3357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x v="3358"/>
    <b v="0"/>
    <n v="4"/>
    <b v="0"/>
    <s v="music/faith"/>
    <n v="1"/>
    <x v="7"/>
    <s v="faith"/>
    <d v="2014-10-30T22:22:42"/>
    <x v="3358"/>
  </r>
  <r>
    <n v="2691"/>
    <s v="Cook"/>
    <s v="A Great New local Food Truck serving up ethnic fusion inspired eats in Ottawa."/>
    <n v="3000"/>
    <n v="35"/>
    <x v="2"/>
    <s v="CA"/>
    <s v="CAD"/>
    <n v="1431278557"/>
    <x v="3359"/>
    <b v="0"/>
    <n v="2"/>
    <b v="0"/>
    <s v="food/food trucks"/>
    <n v="1"/>
    <x v="4"/>
    <s v="food trucks"/>
    <d v="2015-05-10T17:22:37"/>
    <x v="3359"/>
  </r>
  <r>
    <n v="2741"/>
    <s v="Mrs. Brown and Her Lost Puppy."/>
    <s v="Help me publish my 1st children's book as an aspiring author!"/>
    <n v="2900"/>
    <n v="35"/>
    <x v="2"/>
    <s v="US"/>
    <s v="USD"/>
    <n v="1413770820"/>
    <x v="3360"/>
    <b v="0"/>
    <n v="4"/>
    <b v="0"/>
    <s v="publishing/children's books"/>
    <n v="1"/>
    <x v="1"/>
    <s v="children's books"/>
    <d v="2014-10-20T02:07:00"/>
    <x v="3360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x v="3361"/>
    <b v="0"/>
    <n v="1"/>
    <b v="0"/>
    <s v="theater/plays"/>
    <n v="1"/>
    <x v="6"/>
    <s v="plays"/>
    <d v="2015-10-16T08:41:44"/>
    <x v="3361"/>
  </r>
  <r>
    <n v="3792"/>
    <s v="BorikÃ©n: The Show"/>
    <s v="A cultural and historic journey through Puerto Rico's music and dance!"/>
    <n v="600"/>
    <n v="35"/>
    <x v="2"/>
    <s v="US"/>
    <s v="USD"/>
    <n v="1436957022"/>
    <x v="3362"/>
    <b v="0"/>
    <n v="2"/>
    <b v="0"/>
    <s v="theater/musical"/>
    <n v="6"/>
    <x v="6"/>
    <s v="musical"/>
    <d v="2015-07-15T10:43:42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x v="3363"/>
    <b v="0"/>
    <n v="2"/>
    <b v="0"/>
    <s v="theater/musical"/>
    <n v="7"/>
    <x v="6"/>
    <s v="musical"/>
    <d v="2015-05-01T22:00:00"/>
    <x v="3363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x v="3364"/>
    <b v="0"/>
    <n v="1"/>
    <b v="0"/>
    <s v="theater/plays"/>
    <n v="23"/>
    <x v="6"/>
    <s v="plays"/>
    <d v="2017-01-13T23:05:00"/>
    <x v="3364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x v="3365"/>
    <b v="0"/>
    <n v="1"/>
    <b v="0"/>
    <s v="music/faith"/>
    <n v="0"/>
    <x v="7"/>
    <s v="faith"/>
    <d v="2016-01-18T13:00:00"/>
    <x v="3365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x v="3366"/>
    <b v="0"/>
    <n v="4"/>
    <b v="0"/>
    <s v="games/video games"/>
    <n v="1"/>
    <x v="3"/>
    <s v="video games"/>
    <d v="2015-01-10T07:59:00"/>
    <x v="3366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x v="3367"/>
    <b v="0"/>
    <n v="3"/>
    <b v="0"/>
    <s v="publishing/children's books"/>
    <n v="1"/>
    <x v="1"/>
    <s v="children's books"/>
    <d v="2015-08-16T23:00:50"/>
    <x v="3367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x v="3368"/>
    <b v="0"/>
    <n v="2"/>
    <b v="0"/>
    <s v="publishing/fiction"/>
    <n v="0"/>
    <x v="1"/>
    <s v="fiction"/>
    <d v="2015-05-10T23:01:00"/>
    <x v="3368"/>
  </r>
  <r>
    <n v="3988"/>
    <s v="Folk-Tales: What Stories Do Your Folks Tell?"/>
    <s v="An evening of of stories based both in myth and truth."/>
    <n v="300"/>
    <n v="32"/>
    <x v="2"/>
    <s v="US"/>
    <s v="USD"/>
    <n v="1440813413"/>
    <x v="3369"/>
    <b v="0"/>
    <n v="4"/>
    <b v="0"/>
    <s v="theater/plays"/>
    <n v="11"/>
    <x v="6"/>
    <s v="plays"/>
    <d v="2015-08-29T01:56:53"/>
    <x v="3369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x v="3370"/>
    <b v="0"/>
    <n v="3"/>
    <b v="0"/>
    <s v="theater/plays"/>
    <n v="32"/>
    <x v="6"/>
    <s v="plays"/>
    <d v="2015-08-07T15:00:00"/>
    <x v="3370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x v="3371"/>
    <b v="0"/>
    <n v="3"/>
    <b v="0"/>
    <s v="film &amp; video/animation"/>
    <n v="0"/>
    <x v="5"/>
    <s v="animation"/>
    <d v="2014-07-03T03:00:00"/>
    <x v="3371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x v="3372"/>
    <b v="0"/>
    <n v="2"/>
    <b v="0"/>
    <s v="technology/web"/>
    <n v="0"/>
    <x v="0"/>
    <s v="web"/>
    <d v="2015-03-08T15:16:00"/>
    <x v="3372"/>
  </r>
  <r>
    <n v="152"/>
    <s v="The Great Dark (Canceled)"/>
    <s v="The Great Dark is a journey through the unimaginable...and un foreseeable..."/>
    <n v="110000"/>
    <n v="30"/>
    <x v="1"/>
    <s v="US"/>
    <s v="USD"/>
    <n v="1411437100"/>
    <x v="3373"/>
    <b v="0"/>
    <n v="2"/>
    <b v="0"/>
    <s v="film &amp; video/science fiction"/>
    <n v="0"/>
    <x v="5"/>
    <s v="science fiction"/>
    <d v="2014-09-23T01:51:40"/>
    <x v="3373"/>
  </r>
  <r>
    <n v="497"/>
    <s v="Galaxy Probe Kids"/>
    <s v="live-action/animated series pilot."/>
    <n v="40000"/>
    <n v="30"/>
    <x v="2"/>
    <s v="US"/>
    <s v="USD"/>
    <n v="1419483600"/>
    <x v="3374"/>
    <b v="0"/>
    <n v="3"/>
    <b v="0"/>
    <s v="film &amp; video/animation"/>
    <n v="0"/>
    <x v="5"/>
    <s v="animation"/>
    <d v="2014-12-25T05:00:00"/>
    <x v="3374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x v="3375"/>
    <b v="0"/>
    <n v="1"/>
    <b v="0"/>
    <s v="music/indie rock"/>
    <n v="0"/>
    <x v="7"/>
    <s v="indie rock"/>
    <d v="2012-01-14T06:01:26"/>
    <x v="3375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x v="3376"/>
    <b v="0"/>
    <n v="2"/>
    <b v="0"/>
    <s v="music/jazz"/>
    <n v="0"/>
    <x v="7"/>
    <s v="jazz"/>
    <d v="2012-12-11T03:37:27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x v="3377"/>
    <b v="0"/>
    <n v="1"/>
    <b v="0"/>
    <s v="music/jazz"/>
    <n v="0"/>
    <x v="7"/>
    <s v="jazz"/>
    <d v="2014-07-14T02:30:00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x v="3378"/>
    <b v="0"/>
    <n v="1"/>
    <b v="0"/>
    <s v="food/food trucks"/>
    <n v="0"/>
    <x v="4"/>
    <s v="food trucks"/>
    <d v="2015-08-03T04:27:37"/>
    <x v="3378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x v="3379"/>
    <b v="0"/>
    <n v="2"/>
    <b v="0"/>
    <s v="publishing/fiction"/>
    <n v="0"/>
    <x v="1"/>
    <s v="fiction"/>
    <d v="2011-06-18T21:14:06"/>
    <x v="3379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x v="3380"/>
    <b v="0"/>
    <n v="4"/>
    <b v="1"/>
    <s v="photography/photobooks"/>
    <n v="0"/>
    <x v="2"/>
    <s v="photobooks"/>
    <d v="2015-10-05T18:56:01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x v="3381"/>
    <b v="0"/>
    <n v="1"/>
    <b v="0"/>
    <s v="technology/web"/>
    <n v="1"/>
    <x v="0"/>
    <s v="web"/>
    <d v="2015-07-25T21:59:00"/>
    <x v="3381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x v="3382"/>
    <b v="0"/>
    <n v="2"/>
    <b v="0"/>
    <s v="food/food trucks"/>
    <n v="1"/>
    <x v="4"/>
    <s v="food trucks"/>
    <d v="2014-11-06T04:22:37"/>
    <x v="3382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x v="3383"/>
    <b v="0"/>
    <n v="2"/>
    <b v="0"/>
    <s v="food/restaurants"/>
    <n v="1"/>
    <x v="4"/>
    <s v="restaurants"/>
    <d v="2015-10-03T21:00:00"/>
    <x v="3383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x v="3384"/>
    <b v="0"/>
    <n v="1"/>
    <b v="0"/>
    <s v="theater/plays"/>
    <n v="1"/>
    <x v="6"/>
    <s v="plays"/>
    <d v="2017-01-04T13:06:20"/>
    <x v="3384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x v="3385"/>
    <b v="0"/>
    <n v="2"/>
    <b v="0"/>
    <s v="theater/musical"/>
    <n v="3"/>
    <x v="6"/>
    <s v="musical"/>
    <d v="2016-09-30T17:58:47"/>
    <x v="3385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x v="3386"/>
    <b v="0"/>
    <n v="5"/>
    <b v="0"/>
    <s v="games/video games"/>
    <n v="0"/>
    <x v="3"/>
    <s v="video games"/>
    <d v="2016-03-13T21:25:16"/>
    <x v="3386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x v="3387"/>
    <b v="0"/>
    <n v="4"/>
    <b v="1"/>
    <s v="music/classical music"/>
    <n v="1"/>
    <x v="7"/>
    <s v="classical music"/>
    <d v="2013-07-30T02:32:46"/>
    <x v="3387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x v="3388"/>
    <b v="0"/>
    <n v="1"/>
    <b v="0"/>
    <s v="theater/plays"/>
    <n v="1"/>
    <x v="6"/>
    <s v="plays"/>
    <d v="2016-01-20T17:24:21"/>
    <x v="338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x v="3389"/>
    <b v="0"/>
    <n v="4"/>
    <b v="0"/>
    <s v="theater/plays"/>
    <n v="10"/>
    <x v="6"/>
    <s v="plays"/>
    <d v="2016-04-15T16:28:00"/>
    <x v="3389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x v="3390"/>
    <b v="0"/>
    <n v="1"/>
    <b v="0"/>
    <s v="technology/wearables"/>
    <n v="0"/>
    <x v="0"/>
    <s v="wearables"/>
    <d v="2015-04-18T16:52:02"/>
    <x v="3390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x v="3391"/>
    <b v="0"/>
    <n v="2"/>
    <b v="0"/>
    <s v="publishing/art books"/>
    <n v="0"/>
    <x v="1"/>
    <s v="art books"/>
    <d v="2013-08-28T23:54:51"/>
    <x v="3391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x v="3392"/>
    <b v="0"/>
    <n v="4"/>
    <b v="0"/>
    <s v="theater/plays"/>
    <n v="18"/>
    <x v="6"/>
    <s v="plays"/>
    <d v="2014-08-12T22:50:11"/>
    <x v="3392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x v="3393"/>
    <b v="0"/>
    <n v="2"/>
    <b v="0"/>
    <s v="food/food trucks"/>
    <n v="1"/>
    <x v="4"/>
    <s v="food trucks"/>
    <d v="2014-06-27T21:33:28"/>
    <x v="3393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x v="3394"/>
    <b v="0"/>
    <n v="2"/>
    <b v="0"/>
    <s v="film &amp; video/animation"/>
    <n v="0"/>
    <x v="5"/>
    <s v="animation"/>
    <d v="2015-02-19T19:47:59"/>
    <x v="3394"/>
  </r>
  <r>
    <n v="594"/>
    <s v="Unleashed Fitness"/>
    <s v="Creating a fitness site that will change the fitness game forever!"/>
    <n v="30000"/>
    <n v="26"/>
    <x v="2"/>
    <s v="US"/>
    <s v="USD"/>
    <n v="1460832206"/>
    <x v="3395"/>
    <b v="0"/>
    <n v="2"/>
    <b v="0"/>
    <s v="technology/web"/>
    <n v="0"/>
    <x v="0"/>
    <s v="web"/>
    <d v="2016-04-16T18:43:26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x v="3396"/>
    <b v="0"/>
    <n v="2"/>
    <b v="0"/>
    <s v="technology/wearables"/>
    <n v="0"/>
    <x v="0"/>
    <s v="wearables"/>
    <d v="2014-09-03T18:49:24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x v="3397"/>
    <b v="0"/>
    <n v="2"/>
    <b v="0"/>
    <s v="publishing/translations"/>
    <n v="0"/>
    <x v="1"/>
    <s v="translations"/>
    <d v="2016-09-21T05:45:04"/>
    <x v="3397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x v="3398"/>
    <b v="0"/>
    <n v="2"/>
    <b v="0"/>
    <s v="games/mobile games"/>
    <n v="0"/>
    <x v="3"/>
    <s v="mobile games"/>
    <d v="2016-06-28T23:15:33"/>
    <x v="3398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x v="3399"/>
    <b v="0"/>
    <n v="2"/>
    <b v="0"/>
    <s v="games/video games"/>
    <n v="1"/>
    <x v="3"/>
    <s v="video games"/>
    <d v="2011-07-16T17:32:54"/>
    <x v="3399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x v="3400"/>
    <b v="0"/>
    <n v="2"/>
    <b v="0"/>
    <s v="food/food trucks"/>
    <n v="1"/>
    <x v="4"/>
    <s v="food trucks"/>
    <d v="2015-08-04T04:27:54"/>
    <x v="3400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x v="3401"/>
    <b v="0"/>
    <n v="2"/>
    <b v="0"/>
    <s v="food/food trucks"/>
    <n v="1"/>
    <x v="4"/>
    <s v="food trucks"/>
    <d v="2016-03-13T20:45:24"/>
    <x v="3401"/>
  </r>
  <r>
    <n v="3108"/>
    <s v="Funding a home for our Children's Theater"/>
    <s v="We need a permanent home for the theater!"/>
    <n v="2000"/>
    <n v="26"/>
    <x v="2"/>
    <s v="US"/>
    <s v="USD"/>
    <n v="1430234394"/>
    <x v="3402"/>
    <b v="0"/>
    <n v="2"/>
    <b v="0"/>
    <s v="theater/spaces"/>
    <n v="1"/>
    <x v="6"/>
    <s v="spaces"/>
    <d v="2015-04-28T15:19:54"/>
    <x v="3402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x v="3403"/>
    <b v="0"/>
    <n v="4"/>
    <b v="0"/>
    <s v="theater/spaces"/>
    <n v="1"/>
    <x v="6"/>
    <s v="spaces"/>
    <d v="2015-02-02T18:43:21"/>
    <x v="3403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x v="3404"/>
    <b v="0"/>
    <n v="2"/>
    <b v="0"/>
    <s v="theater/plays"/>
    <n v="5"/>
    <x v="6"/>
    <s v="plays"/>
    <d v="2014-09-01T20:09:38"/>
    <x v="3404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x v="3405"/>
    <b v="0"/>
    <n v="2"/>
    <b v="0"/>
    <s v="theater/plays"/>
    <n v="9"/>
    <x v="6"/>
    <s v="plays"/>
    <d v="2015-02-16T07:13:43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x v="3406"/>
    <b v="0"/>
    <n v="1"/>
    <b v="0"/>
    <s v="film &amp; video/animation"/>
    <n v="0"/>
    <x v="5"/>
    <s v="animation"/>
    <d v="2011-11-13T16:22:07"/>
    <x v="3406"/>
  </r>
  <r>
    <n v="460"/>
    <s v="Darwin's Kiss"/>
    <s v="An animated web series about biological evolution gone haywire."/>
    <n v="45000"/>
    <n v="25"/>
    <x v="2"/>
    <s v="US"/>
    <s v="USD"/>
    <n v="1401595200"/>
    <x v="3407"/>
    <b v="0"/>
    <n v="2"/>
    <b v="0"/>
    <s v="film &amp; video/animation"/>
    <n v="0"/>
    <x v="5"/>
    <s v="animation"/>
    <d v="2014-06-01T04:00:00"/>
    <x v="3407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x v="3408"/>
    <b v="0"/>
    <n v="1"/>
    <b v="0"/>
    <s v="technology/web"/>
    <n v="0"/>
    <x v="0"/>
    <s v="web"/>
    <d v="2015-10-29T01:07:14"/>
    <x v="3408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x v="3409"/>
    <b v="0"/>
    <n v="1"/>
    <b v="0"/>
    <s v="music/jazz"/>
    <n v="0"/>
    <x v="7"/>
    <s v="jazz"/>
    <d v="2012-09-02T11:30:48"/>
    <x v="3409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x v="3410"/>
    <b v="0"/>
    <n v="2"/>
    <b v="0"/>
    <s v="games/video games"/>
    <n v="0"/>
    <x v="3"/>
    <s v="video games"/>
    <d v="2016-04-10T18:41:12"/>
    <x v="3410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x v="3411"/>
    <b v="0"/>
    <n v="1"/>
    <b v="0"/>
    <s v="games/video games"/>
    <n v="0"/>
    <x v="3"/>
    <s v="video games"/>
    <d v="2015-05-13T20:04:28"/>
    <x v="3411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x v="3412"/>
    <b v="0"/>
    <n v="1"/>
    <b v="0"/>
    <s v="food/food trucks"/>
    <n v="0"/>
    <x v="4"/>
    <s v="food trucks"/>
    <d v="2014-11-13T20:18:47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x v="3413"/>
    <b v="0"/>
    <n v="1"/>
    <b v="0"/>
    <s v="music/world music"/>
    <n v="0"/>
    <x v="7"/>
    <s v="world music"/>
    <d v="2012-04-16T16:00:00"/>
    <x v="3413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x v="3414"/>
    <b v="0"/>
    <n v="4"/>
    <b v="0"/>
    <s v="photography/photobooks"/>
    <n v="0"/>
    <x v="2"/>
    <s v="photobooks"/>
    <d v="2014-07-30T18:03:16"/>
    <x v="3414"/>
  </r>
  <r>
    <n v="1988"/>
    <s v="Phillip Michael Photography"/>
    <s v="Expressing art in an image!"/>
    <n v="5000"/>
    <n v="25"/>
    <x v="2"/>
    <s v="US"/>
    <s v="USD"/>
    <n v="1440094742"/>
    <x v="3415"/>
    <b v="0"/>
    <n v="1"/>
    <b v="0"/>
    <s v="photography/people"/>
    <n v="1"/>
    <x v="2"/>
    <s v="people"/>
    <d v="2015-08-20T18:19:02"/>
    <x v="3415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x v="3416"/>
    <b v="0"/>
    <n v="1"/>
    <b v="0"/>
    <s v="games/video games"/>
    <n v="1"/>
    <x v="3"/>
    <s v="video games"/>
    <d v="2014-09-21T18:32:49"/>
    <x v="3416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x v="3417"/>
    <b v="0"/>
    <n v="3"/>
    <b v="0"/>
    <s v="games/video games"/>
    <n v="1"/>
    <x v="3"/>
    <s v="video games"/>
    <d v="2015-07-12T04:58:11"/>
    <x v="3417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x v="3418"/>
    <b v="0"/>
    <n v="1"/>
    <b v="0"/>
    <s v="technology/web"/>
    <n v="1"/>
    <x v="0"/>
    <s v="web"/>
    <d v="2015-01-10T17:21:00"/>
    <x v="3418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x v="3419"/>
    <b v="0"/>
    <n v="1"/>
    <b v="0"/>
    <s v="technology/web"/>
    <n v="1"/>
    <x v="0"/>
    <s v="web"/>
    <d v="2015-03-31T18:04:04"/>
    <x v="3419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x v="3420"/>
    <b v="0"/>
    <n v="3"/>
    <b v="0"/>
    <s v="food/food trucks"/>
    <n v="1"/>
    <x v="4"/>
    <s v="food trucks"/>
    <d v="2014-05-31T23:30:00"/>
    <x v="3420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x v="3421"/>
    <b v="0"/>
    <n v="1"/>
    <b v="0"/>
    <s v="food/food trucks"/>
    <n v="1"/>
    <x v="4"/>
    <s v="food trucks"/>
    <d v="2015-03-25T07:01:00"/>
    <x v="3421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x v="3422"/>
    <b v="0"/>
    <n v="1"/>
    <b v="0"/>
    <s v="publishing/children's books"/>
    <n v="1"/>
    <x v="1"/>
    <s v="children's books"/>
    <d v="2012-03-18T23:53:15"/>
    <x v="3422"/>
  </r>
  <r>
    <n v="2893"/>
    <s v="REDISCOVERING KIA THE PLAY"/>
    <s v="Fundraising for REDISCOVERING KIA THE PLAY"/>
    <n v="2500"/>
    <n v="25"/>
    <x v="2"/>
    <s v="US"/>
    <s v="USD"/>
    <n v="1420768800"/>
    <x v="3423"/>
    <b v="0"/>
    <n v="2"/>
    <b v="0"/>
    <s v="theater/plays"/>
    <n v="1"/>
    <x v="6"/>
    <s v="plays"/>
    <d v="2015-01-09T02:00:00"/>
    <x v="3423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x v="3424"/>
    <b v="0"/>
    <n v="1"/>
    <b v="0"/>
    <s v="theater/plays"/>
    <n v="1"/>
    <x v="6"/>
    <s v="plays"/>
    <d v="2015-08-24T10:33:16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x v="3425"/>
    <b v="0"/>
    <n v="2"/>
    <b v="0"/>
    <s v="theater/spaces"/>
    <n v="1"/>
    <x v="6"/>
    <s v="spaces"/>
    <d v="2015-11-19T20:45:17"/>
    <x v="3425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x v="3426"/>
    <b v="0"/>
    <n v="1"/>
    <b v="0"/>
    <s v="theater/spaces"/>
    <n v="1"/>
    <x v="6"/>
    <s v="spaces"/>
    <d v="2015-09-20T19:05:56"/>
    <x v="3426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x v="3427"/>
    <b v="0"/>
    <n v="2"/>
    <b v="0"/>
    <s v="theater/musical"/>
    <n v="1"/>
    <x v="6"/>
    <s v="musical"/>
    <d v="2014-08-31T18:24:37"/>
    <x v="3427"/>
  </r>
  <r>
    <n v="3747"/>
    <s v="Counting Stars"/>
    <s v="The world premiere of an astonishing new play by acclaimed writer Atiha Sen Gupta."/>
    <n v="700"/>
    <n v="25"/>
    <x v="2"/>
    <s v="GB"/>
    <s v="GBP"/>
    <n v="1436137140"/>
    <x v="3428"/>
    <b v="0"/>
    <n v="1"/>
    <b v="0"/>
    <s v="theater/plays"/>
    <n v="4"/>
    <x v="6"/>
    <s v="plays"/>
    <d v="2015-07-05T22:59:00"/>
    <x v="342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x v="3429"/>
    <b v="0"/>
    <n v="1"/>
    <b v="0"/>
    <s v="theater/plays"/>
    <n v="5"/>
    <x v="6"/>
    <s v="plays"/>
    <d v="2015-03-26T22:17:51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x v="6"/>
    <s v="musical"/>
    <d v="2017-02-20T00:26:39"/>
    <x v="343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x v="3431"/>
    <b v="0"/>
    <n v="1"/>
    <b v="0"/>
    <s v="theater/plays"/>
    <n v="5"/>
    <x v="6"/>
    <s v="plays"/>
    <d v="2015-12-19T19:49:59"/>
    <x v="3431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x v="3432"/>
    <b v="0"/>
    <n v="2"/>
    <b v="0"/>
    <s v="theater/plays"/>
    <n v="5"/>
    <x v="6"/>
    <s v="plays"/>
    <d v="2014-08-09T06:25:04"/>
    <x v="3432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x v="3433"/>
    <b v="0"/>
    <n v="1"/>
    <b v="0"/>
    <s v="theater/plays"/>
    <n v="6"/>
    <x v="6"/>
    <s v="plays"/>
    <d v="2016-04-08T18:35:00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x v="3434"/>
    <b v="0"/>
    <n v="1"/>
    <b v="0"/>
    <s v="theater/plays"/>
    <n v="6"/>
    <x v="6"/>
    <s v="plays"/>
    <d v="2015-10-26T18:58:10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x v="3435"/>
    <b v="0"/>
    <n v="1"/>
    <b v="0"/>
    <s v="theater/plays"/>
    <n v="17"/>
    <x v="6"/>
    <s v="plays"/>
    <d v="2016-05-19T00:56:28"/>
    <x v="343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x v="3436"/>
    <b v="0"/>
    <n v="5"/>
    <b v="0"/>
    <s v="film &amp; video/animation"/>
    <n v="0"/>
    <x v="5"/>
    <s v="animation"/>
    <d v="2013-09-11T02:34:27"/>
    <x v="3436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x v="3437"/>
    <b v="0"/>
    <n v="9"/>
    <b v="0"/>
    <s v="theater/spaces"/>
    <n v="1"/>
    <x v="6"/>
    <s v="spaces"/>
    <d v="2015-06-02T15:34:53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x v="3438"/>
    <b v="0"/>
    <n v="4"/>
    <b v="0"/>
    <s v="theater/plays"/>
    <n v="1"/>
    <x v="6"/>
    <s v="plays"/>
    <d v="2014-06-22T21:00:00"/>
    <x v="3438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x v="3439"/>
    <b v="0"/>
    <n v="4"/>
    <b v="0"/>
    <s v="theater/plays"/>
    <n v="8"/>
    <x v="6"/>
    <s v="plays"/>
    <d v="2014-09-27T01:02:41"/>
    <x v="3439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x v="3440"/>
    <b v="0"/>
    <n v="1"/>
    <b v="0"/>
    <s v="music/faith"/>
    <n v="0"/>
    <x v="7"/>
    <s v="faith"/>
    <d v="2015-11-08T21:40:33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x v="3441"/>
    <b v="0"/>
    <n v="3"/>
    <b v="0"/>
    <s v="theater/spaces"/>
    <n v="1"/>
    <x v="6"/>
    <s v="spaces"/>
    <d v="2016-03-10T13:42:39"/>
    <x v="3441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x v="3442"/>
    <b v="0"/>
    <n v="3"/>
    <b v="0"/>
    <s v="publishing/fiction"/>
    <n v="0"/>
    <x v="1"/>
    <s v="fiction"/>
    <d v="2013-07-31T23:32:57"/>
    <x v="3442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x v="3443"/>
    <b v="0"/>
    <n v="2"/>
    <b v="0"/>
    <s v="music/jazz"/>
    <n v="0"/>
    <x v="7"/>
    <s v="jazz"/>
    <d v="2016-03-30T19:23:22"/>
    <x v="3443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x v="3444"/>
    <b v="0"/>
    <n v="7"/>
    <b v="0"/>
    <s v="games/video games"/>
    <n v="0"/>
    <x v="3"/>
    <s v="video games"/>
    <d v="2013-01-06T00:37:18"/>
    <x v="3444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x v="3445"/>
    <b v="0"/>
    <n v="2"/>
    <b v="0"/>
    <s v="games/mobile games"/>
    <n v="0"/>
    <x v="3"/>
    <s v="mobile games"/>
    <d v="2016-06-05T06:21:33"/>
    <x v="3445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x v="3446"/>
    <b v="0"/>
    <n v="2"/>
    <b v="0"/>
    <s v="food/food trucks"/>
    <n v="1"/>
    <x v="4"/>
    <s v="food trucks"/>
    <d v="2016-02-12T03:08:24"/>
    <x v="3446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x v="3447"/>
    <b v="0"/>
    <n v="3"/>
    <b v="0"/>
    <s v="theater/plays"/>
    <n v="1"/>
    <x v="6"/>
    <s v="plays"/>
    <d v="2014-08-09T03:00:00"/>
    <x v="3447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x v="3448"/>
    <b v="0"/>
    <n v="2"/>
    <b v="0"/>
    <s v="theater/plays"/>
    <n v="5"/>
    <x v="6"/>
    <s v="plays"/>
    <d v="2014-05-08T21:23:30"/>
    <x v="3448"/>
  </r>
  <r>
    <n v="4041"/>
    <s v="In the Land of Gold"/>
    <s v="A bold, colouful, vibrant play centred around the last remaining monarchy of Africa."/>
    <n v="250"/>
    <n v="21"/>
    <x v="2"/>
    <s v="GB"/>
    <s v="GBP"/>
    <n v="1473160954"/>
    <x v="3449"/>
    <b v="0"/>
    <n v="2"/>
    <b v="0"/>
    <s v="theater/plays"/>
    <n v="8"/>
    <x v="6"/>
    <s v="plays"/>
    <d v="2016-09-06T11:22:34"/>
    <x v="3449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x v="3450"/>
    <b v="0"/>
    <n v="3"/>
    <b v="0"/>
    <s v="theater/plays"/>
    <n v="8"/>
    <x v="6"/>
    <s v="plays"/>
    <d v="2015-01-20T19:16:00"/>
    <x v="3450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x v="3451"/>
    <b v="0"/>
    <n v="1"/>
    <b v="0"/>
    <s v="film &amp; video/drama"/>
    <n v="0"/>
    <x v="5"/>
    <s v="drama"/>
    <d v="2015-08-16T14:06:41"/>
    <x v="3451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x v="3452"/>
    <b v="0"/>
    <n v="1"/>
    <b v="0"/>
    <s v="technology/web"/>
    <n v="0"/>
    <x v="0"/>
    <s v="web"/>
    <d v="2016-01-01T20:20:12"/>
    <x v="345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x v="3453"/>
    <b v="0"/>
    <n v="2"/>
    <b v="0"/>
    <s v="technology/web"/>
    <n v="0"/>
    <x v="0"/>
    <s v="web"/>
    <d v="2016-07-31T16:00:00"/>
    <x v="3453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x v="3454"/>
    <b v="0"/>
    <n v="2"/>
    <b v="0"/>
    <s v="music/indie rock"/>
    <n v="0"/>
    <x v="7"/>
    <s v="indie rock"/>
    <d v="2012-05-12T02:31:00"/>
    <x v="3454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x v="3455"/>
    <b v="0"/>
    <n v="1"/>
    <b v="0"/>
    <s v="games/mobile games"/>
    <n v="0"/>
    <x v="3"/>
    <s v="mobile games"/>
    <d v="2014-07-31T09:46:21"/>
    <x v="3455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x v="3456"/>
    <b v="0"/>
    <n v="1"/>
    <b v="0"/>
    <s v="photography/nature"/>
    <n v="0"/>
    <x v="2"/>
    <s v="nature"/>
    <d v="2015-06-30T23:55:00"/>
    <x v="3456"/>
  </r>
  <r>
    <n v="1738"/>
    <s v="The Flashing Lights"/>
    <s v="Music that inspires and gives hope for overcoming and change. And it is good music."/>
    <n v="7000"/>
    <n v="20"/>
    <x v="2"/>
    <s v="US"/>
    <s v="USD"/>
    <n v="1412283542"/>
    <x v="3457"/>
    <b v="0"/>
    <n v="1"/>
    <b v="0"/>
    <s v="music/faith"/>
    <n v="0"/>
    <x v="7"/>
    <s v="faith"/>
    <d v="2014-10-02T20:59:02"/>
    <x v="3457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x v="3458"/>
    <b v="0"/>
    <n v="1"/>
    <b v="0"/>
    <s v="theater/plays"/>
    <n v="1"/>
    <x v="6"/>
    <s v="plays"/>
    <d v="2014-09-09T16:12:03"/>
    <x v="3458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x v="3459"/>
    <b v="0"/>
    <n v="1"/>
    <b v="0"/>
    <s v="theater/plays"/>
    <n v="1"/>
    <x v="6"/>
    <s v="plays"/>
    <d v="2014-11-25T19:46:00"/>
    <x v="3459"/>
  </r>
  <r>
    <n v="3735"/>
    <s v="Women Beware Women"/>
    <s v="Young Actor's taking on a Jacobean tragedy. Family, betrayal, love, lust, sex and death."/>
    <n v="750"/>
    <n v="20"/>
    <x v="2"/>
    <s v="GB"/>
    <s v="GBP"/>
    <n v="1432831089"/>
    <x v="3460"/>
    <b v="0"/>
    <n v="2"/>
    <b v="0"/>
    <s v="theater/plays"/>
    <n v="3"/>
    <x v="6"/>
    <s v="plays"/>
    <d v="2015-05-28T16:38:09"/>
    <x v="3460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x v="3461"/>
    <b v="0"/>
    <n v="2"/>
    <b v="0"/>
    <s v="theater/plays"/>
    <n v="4"/>
    <x v="6"/>
    <s v="plays"/>
    <d v="2015-03-27T03:34:36"/>
    <x v="346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x v="3462"/>
    <b v="0"/>
    <n v="1"/>
    <b v="0"/>
    <s v="theater/plays"/>
    <n v="29"/>
    <x v="6"/>
    <s v="plays"/>
    <d v="2015-04-05T03:40:47"/>
    <x v="3462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x v="3463"/>
    <b v="0"/>
    <n v="5"/>
    <b v="0"/>
    <s v="technology/space exploration"/>
    <n v="1"/>
    <x v="0"/>
    <s v="space exploration"/>
    <d v="2015-11-24T18:06:58"/>
    <x v="3463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x v="3464"/>
    <b v="0"/>
    <n v="4"/>
    <b v="0"/>
    <s v="theater/plays"/>
    <n v="6"/>
    <x v="6"/>
    <s v="plays"/>
    <d v="2015-01-28T13:04:38"/>
    <x v="3464"/>
  </r>
  <r>
    <n v="638"/>
    <s v="W (Canceled)"/>
    <s v="O0"/>
    <n v="30000"/>
    <n v="18"/>
    <x v="1"/>
    <s v="DE"/>
    <s v="EUR"/>
    <n v="1490447662"/>
    <x v="3465"/>
    <b v="0"/>
    <n v="6"/>
    <b v="0"/>
    <s v="technology/web"/>
    <n v="0"/>
    <x v="0"/>
    <s v="web"/>
    <d v="2017-03-25T13:14:22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x v="3466"/>
    <b v="0"/>
    <n v="1"/>
    <b v="0"/>
    <s v="music/faith"/>
    <n v="0"/>
    <x v="7"/>
    <s v="faith"/>
    <d v="2017-04-27T19:15:19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x v="3467"/>
    <b v="0"/>
    <n v="3"/>
    <b v="0"/>
    <s v="film &amp; video/drama"/>
    <n v="0"/>
    <x v="5"/>
    <s v="drama"/>
    <d v="2014-10-17T19:00:32"/>
    <x v="3467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x v="3468"/>
    <b v="0"/>
    <n v="3"/>
    <b v="0"/>
    <s v="food/food trucks"/>
    <n v="0"/>
    <x v="4"/>
    <s v="food trucks"/>
    <d v="2015-02-22T08:29:23"/>
    <x v="3468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x v="3469"/>
    <b v="0"/>
    <n v="3"/>
    <b v="0"/>
    <s v="games/video games"/>
    <n v="0"/>
    <x v="3"/>
    <s v="video games"/>
    <d v="2011-04-24T06:59:00"/>
    <x v="3469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x v="3470"/>
    <b v="0"/>
    <n v="1"/>
    <b v="0"/>
    <s v="theater/plays"/>
    <n v="8"/>
    <x v="6"/>
    <s v="plays"/>
    <d v="2015-07-14T23:00:15"/>
    <x v="3470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x v="3471"/>
    <b v="0"/>
    <n v="2"/>
    <b v="0"/>
    <s v="technology/wearables"/>
    <n v="0"/>
    <x v="0"/>
    <s v="wearables"/>
    <d v="2014-08-12T02:47:07"/>
    <x v="3471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x v="3472"/>
    <b v="0"/>
    <n v="1"/>
    <b v="0"/>
    <s v="journalism/audio"/>
    <n v="0"/>
    <x v="8"/>
    <s v="audio"/>
    <d v="2017-03-06T04:08:52"/>
    <x v="3472"/>
  </r>
  <r>
    <n v="1086"/>
    <s v="Cyber Universe Online"/>
    <s v="Humanity's future in the Galaxy"/>
    <n v="15000"/>
    <n v="15"/>
    <x v="2"/>
    <s v="US"/>
    <s v="USD"/>
    <n v="1408913291"/>
    <x v="3473"/>
    <b v="0"/>
    <n v="2"/>
    <b v="0"/>
    <s v="games/video games"/>
    <n v="0"/>
    <x v="3"/>
    <s v="video games"/>
    <d v="2014-08-24T20:48:11"/>
    <x v="3473"/>
  </r>
  <r>
    <n v="1406"/>
    <s v="Man Down! Translation project"/>
    <s v="The White coat and the battle dress uniform"/>
    <n v="10000"/>
    <n v="15"/>
    <x v="2"/>
    <s v="IT"/>
    <s v="EUR"/>
    <n v="1449914400"/>
    <x v="3474"/>
    <b v="0"/>
    <n v="3"/>
    <b v="0"/>
    <s v="publishing/translations"/>
    <n v="0"/>
    <x v="1"/>
    <s v="translations"/>
    <d v="2015-12-12T10:00:00"/>
    <x v="3474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x v="3475"/>
    <b v="0"/>
    <n v="2"/>
    <b v="0"/>
    <s v="publishing/translations"/>
    <n v="0"/>
    <x v="1"/>
    <s v="translations"/>
    <d v="2014-08-12T12:52:58"/>
    <x v="3475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x v="3476"/>
    <b v="0"/>
    <n v="2"/>
    <b v="0"/>
    <s v="publishing/translations"/>
    <n v="0"/>
    <x v="1"/>
    <s v="translations"/>
    <d v="2015-10-11T18:43:40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x v="3477"/>
    <b v="0"/>
    <n v="1"/>
    <b v="0"/>
    <s v="publishing/translations"/>
    <n v="0"/>
    <x v="1"/>
    <s v="translations"/>
    <d v="2016-04-24T21:59:00"/>
    <x v="3477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x v="3478"/>
    <b v="0"/>
    <n v="1"/>
    <b v="0"/>
    <s v="photography/places"/>
    <n v="0"/>
    <x v="2"/>
    <s v="places"/>
    <d v="2014-09-25T21:43:11"/>
    <x v="3478"/>
  </r>
  <r>
    <n v="1810"/>
    <s v="Film Speed"/>
    <s v="Film Speed is a series of Zines focusing on architecture shot completely on 35 and 120mm film."/>
    <n v="6000"/>
    <n v="15"/>
    <x v="2"/>
    <s v="US"/>
    <s v="USD"/>
    <n v="1408657826"/>
    <x v="3479"/>
    <b v="0"/>
    <n v="2"/>
    <b v="0"/>
    <s v="photography/photobooks"/>
    <n v="0"/>
    <x v="2"/>
    <s v="photobooks"/>
    <d v="2014-08-21T21:50:26"/>
    <x v="3479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x v="3480"/>
    <b v="0"/>
    <n v="1"/>
    <b v="0"/>
    <s v="technology/web"/>
    <n v="0"/>
    <x v="0"/>
    <s v="web"/>
    <d v="2016-08-25T14:34:36"/>
    <x v="3480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x v="3481"/>
    <b v="0"/>
    <n v="1"/>
    <b v="0"/>
    <s v="technology/space exploration"/>
    <n v="1"/>
    <x v="0"/>
    <s v="space exploration"/>
    <d v="2014-09-15T20:09:00"/>
    <x v="3481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x v="3482"/>
    <b v="0"/>
    <n v="2"/>
    <b v="0"/>
    <s v="theater/musical"/>
    <n v="2"/>
    <x v="6"/>
    <s v="musical"/>
    <d v="2015-11-30T17:00:00"/>
    <x v="3482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x v="3483"/>
    <b v="0"/>
    <n v="3"/>
    <b v="0"/>
    <s v="theater/plays"/>
    <n v="3"/>
    <x v="6"/>
    <s v="plays"/>
    <d v="2014-07-30T20:53:59"/>
    <x v="3483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x v="3484"/>
    <b v="0"/>
    <n v="1"/>
    <b v="0"/>
    <s v="theater/plays"/>
    <n v="3"/>
    <x v="6"/>
    <s v="plays"/>
    <d v="2014-12-27T02:02:28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x v="3485"/>
    <b v="0"/>
    <n v="3"/>
    <b v="0"/>
    <s v="film &amp; video/animation"/>
    <n v="0"/>
    <x v="5"/>
    <s v="animation"/>
    <d v="2014-03-14T04:40:31"/>
    <x v="3485"/>
  </r>
  <r>
    <n v="578"/>
    <s v="weBuy Crowdsourced Shopping"/>
    <s v="weBuy trade built on technology and Crowd Sourced Power"/>
    <n v="32000"/>
    <n v="14"/>
    <x v="2"/>
    <s v="GB"/>
    <s v="GBP"/>
    <n v="1441633993"/>
    <x v="3486"/>
    <b v="0"/>
    <n v="7"/>
    <b v="0"/>
    <s v="technology/web"/>
    <n v="0"/>
    <x v="0"/>
    <s v="web"/>
    <d v="2015-09-07T13:53:13"/>
    <x v="3486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x v="3487"/>
    <b v="0"/>
    <n v="1"/>
    <b v="1"/>
    <s v="film &amp; video/television"/>
    <n v="0"/>
    <x v="5"/>
    <s v="television"/>
    <d v="2016-01-25T19:00:34"/>
    <x v="3487"/>
  </r>
  <r>
    <n v="3600"/>
    <s v="Pariah"/>
    <s v="The First Play From The Man Who Brought You The Black James Bond!"/>
    <n v="1000"/>
    <n v="13"/>
    <x v="0"/>
    <s v="US"/>
    <s v="USD"/>
    <n v="1476390164"/>
    <x v="3488"/>
    <b v="0"/>
    <n v="4"/>
    <b v="1"/>
    <s v="theater/plays"/>
    <n v="1"/>
    <x v="6"/>
    <s v="plays"/>
    <d v="2016-10-13T20:22:44"/>
    <x v="3488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x v="3489"/>
    <b v="0"/>
    <n v="3"/>
    <b v="0"/>
    <s v="technology/web"/>
    <n v="0"/>
    <x v="0"/>
    <s v="web"/>
    <d v="2014-12-17T18:30:45"/>
    <x v="3489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x v="3490"/>
    <b v="0"/>
    <n v="4"/>
    <b v="0"/>
    <s v="games/video games"/>
    <n v="0"/>
    <x v="3"/>
    <s v="video games"/>
    <d v="2015-01-28T22:14:52"/>
    <x v="349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x v="3491"/>
    <b v="0"/>
    <n v="3"/>
    <b v="0"/>
    <s v="technology/gadgets"/>
    <n v="0"/>
    <x v="0"/>
    <s v="gadgets"/>
    <d v="2015-03-04T18:57:27"/>
    <x v="3491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x v="3492"/>
    <b v="0"/>
    <n v="2"/>
    <b v="0"/>
    <s v="film &amp; video/drama"/>
    <n v="0"/>
    <x v="5"/>
    <s v="drama"/>
    <d v="2015-08-04T22:15:35"/>
    <x v="3492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x v="3493"/>
    <b v="0"/>
    <n v="2"/>
    <b v="0"/>
    <s v="film &amp; video/animation"/>
    <n v="0"/>
    <x v="5"/>
    <s v="animation"/>
    <d v="2016-11-20T18:48:47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x v="3494"/>
    <b v="0"/>
    <n v="4"/>
    <b v="0"/>
    <s v="technology/wearables"/>
    <n v="0"/>
    <x v="0"/>
    <s v="wearables"/>
    <d v="2014-08-09T22:43:42"/>
    <x v="3494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x v="3495"/>
    <b v="0"/>
    <n v="3"/>
    <b v="0"/>
    <s v="games/video games"/>
    <n v="0"/>
    <x v="3"/>
    <s v="video games"/>
    <d v="2014-04-19T12:34:08"/>
    <x v="3495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x v="3496"/>
    <b v="0"/>
    <n v="3"/>
    <b v="0"/>
    <s v="games/mobile games"/>
    <n v="0"/>
    <x v="3"/>
    <s v="mobile games"/>
    <d v="2014-11-26T00:55:00"/>
    <x v="3496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x v="3497"/>
    <b v="0"/>
    <n v="2"/>
    <b v="0"/>
    <s v="music/faith"/>
    <n v="0"/>
    <x v="7"/>
    <s v="faith"/>
    <d v="2015-03-31T03:22:00"/>
    <x v="3497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x v="3498"/>
    <b v="0"/>
    <n v="2"/>
    <b v="0"/>
    <s v="theater/spaces"/>
    <n v="1"/>
    <x v="6"/>
    <s v="spaces"/>
    <d v="2015-06-12T03:45:06"/>
    <x v="3498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x v="3499"/>
    <b v="0"/>
    <n v="2"/>
    <b v="0"/>
    <s v="theater/plays"/>
    <n v="2"/>
    <x v="6"/>
    <s v="plays"/>
    <d v="2016-03-23T03:29:00"/>
    <x v="3499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x v="3500"/>
    <b v="0"/>
    <n v="2"/>
    <b v="0"/>
    <s v="theater/plays"/>
    <n v="2"/>
    <x v="6"/>
    <s v="plays"/>
    <d v="2015-01-02T11:49:11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x v="3501"/>
    <b v="0"/>
    <n v="2"/>
    <b v="0"/>
    <s v="theater/plays"/>
    <n v="3"/>
    <x v="6"/>
    <s v="plays"/>
    <d v="2016-04-17T20:43:31"/>
    <x v="350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x v="3502"/>
    <b v="0"/>
    <n v="1"/>
    <b v="0"/>
    <s v="film &amp; video/science fiction"/>
    <n v="0"/>
    <x v="5"/>
    <s v="science fiction"/>
    <d v="2016-10-03T01:11:47"/>
    <x v="3502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x v="3503"/>
    <b v="0"/>
    <n v="1"/>
    <b v="0"/>
    <s v="film &amp; video/science fiction"/>
    <n v="0"/>
    <x v="5"/>
    <s v="science fiction"/>
    <d v="2014-11-16T22:26:18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x v="3504"/>
    <b v="0"/>
    <n v="1"/>
    <b v="0"/>
    <s v="film &amp; video/science fiction"/>
    <n v="0"/>
    <x v="5"/>
    <s v="science fiction"/>
    <d v="2016-07-03T10:25:45"/>
    <x v="3504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x v="3505"/>
    <b v="0"/>
    <n v="1"/>
    <b v="0"/>
    <s v="film &amp; video/drama"/>
    <n v="0"/>
    <x v="5"/>
    <s v="drama"/>
    <d v="2016-02-17T23:59:00"/>
    <x v="3505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x v="3506"/>
    <b v="0"/>
    <n v="2"/>
    <b v="0"/>
    <s v="film &amp; video/animation"/>
    <n v="0"/>
    <x v="5"/>
    <s v="animation"/>
    <d v="2014-02-10T00:21:41"/>
    <x v="3506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x v="3507"/>
    <b v="0"/>
    <n v="1"/>
    <b v="0"/>
    <s v="film &amp; video/animation"/>
    <n v="0"/>
    <x v="5"/>
    <s v="animation"/>
    <d v="2016-04-14T14:34:00"/>
    <x v="3507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x v="3508"/>
    <b v="0"/>
    <n v="1"/>
    <b v="0"/>
    <s v="film &amp; video/animation"/>
    <n v="0"/>
    <x v="5"/>
    <s v="animation"/>
    <d v="2015-06-28T15:09:30"/>
    <x v="3508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x v="3509"/>
    <b v="0"/>
    <n v="1"/>
    <b v="0"/>
    <s v="technology/web"/>
    <n v="0"/>
    <x v="0"/>
    <s v="web"/>
    <d v="2016-05-20T14:08:22"/>
    <x v="3509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x v="3510"/>
    <b v="0"/>
    <n v="2"/>
    <b v="0"/>
    <s v="technology/web"/>
    <n v="0"/>
    <x v="0"/>
    <s v="web"/>
    <d v="2015-03-16T16:11:56"/>
    <x v="3510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x v="3511"/>
    <b v="0"/>
    <n v="1"/>
    <b v="0"/>
    <s v="technology/web"/>
    <n v="0"/>
    <x v="0"/>
    <s v="web"/>
    <d v="2015-05-24T15:00:00"/>
    <x v="3511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x v="3512"/>
    <b v="0"/>
    <n v="1"/>
    <b v="0"/>
    <s v="technology/web"/>
    <n v="0"/>
    <x v="0"/>
    <s v="web"/>
    <d v="2015-09-06T05:10:00"/>
    <x v="3512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x v="3513"/>
    <b v="0"/>
    <n v="1"/>
    <b v="0"/>
    <s v="publishing/fiction"/>
    <n v="0"/>
    <x v="1"/>
    <s v="fiction"/>
    <d v="2016-01-30T19:46:42"/>
    <x v="3513"/>
  </r>
  <r>
    <n v="847"/>
    <s v="CENTROPYMUSIC"/>
    <s v="MUSIC WITH MEANING!  MUSIC THAT MATTERS!!!"/>
    <n v="20000"/>
    <n v="10"/>
    <x v="0"/>
    <s v="US"/>
    <s v="USD"/>
    <n v="1436555376"/>
    <x v="3514"/>
    <b v="0"/>
    <n v="1"/>
    <b v="1"/>
    <s v="music/metal"/>
    <n v="0"/>
    <x v="7"/>
    <s v="metal"/>
    <d v="2015-07-10T19:09:36"/>
    <x v="3514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x v="3515"/>
    <b v="0"/>
    <n v="1"/>
    <b v="0"/>
    <s v="journalism/audio"/>
    <n v="0"/>
    <x v="8"/>
    <s v="audio"/>
    <d v="2014-09-12T10:00:00"/>
    <x v="3515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x v="3516"/>
    <b v="0"/>
    <n v="1"/>
    <b v="0"/>
    <s v="games/video games"/>
    <n v="0"/>
    <x v="3"/>
    <s v="video games"/>
    <d v="2011-10-16T23:09:01"/>
    <x v="3516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x v="3517"/>
    <b v="0"/>
    <n v="3"/>
    <b v="0"/>
    <s v="games/video games"/>
    <n v="0"/>
    <x v="3"/>
    <s v="video games"/>
    <d v="2013-10-09T08:18:07"/>
    <x v="3517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x v="3518"/>
    <b v="0"/>
    <n v="2"/>
    <b v="0"/>
    <s v="games/mobile games"/>
    <n v="0"/>
    <x v="3"/>
    <s v="mobile games"/>
    <d v="2016-07-14T07:51:34"/>
    <x v="3518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x v="3519"/>
    <b v="0"/>
    <n v="1"/>
    <b v="0"/>
    <s v="food/food trucks"/>
    <n v="0"/>
    <x v="4"/>
    <s v="food trucks"/>
    <d v="2017-03-06T13:00:00"/>
    <x v="3519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x v="3520"/>
    <b v="0"/>
    <n v="1"/>
    <b v="0"/>
    <s v="photography/nature"/>
    <n v="0"/>
    <x v="2"/>
    <s v="nature"/>
    <d v="2014-11-22T13:13:54"/>
    <x v="3520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x v="3521"/>
    <b v="0"/>
    <n v="1"/>
    <b v="0"/>
    <s v="publishing/art books"/>
    <n v="0"/>
    <x v="1"/>
    <s v="art books"/>
    <d v="2015-05-28T20:05:00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x v="3522"/>
    <b v="0"/>
    <n v="2"/>
    <b v="0"/>
    <s v="music/faith"/>
    <n v="0"/>
    <x v="7"/>
    <s v="faith"/>
    <d v="2015-01-15T15:56:45"/>
    <x v="3522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x v="3523"/>
    <b v="0"/>
    <n v="2"/>
    <b v="0"/>
    <s v="games/mobile games"/>
    <n v="0"/>
    <x v="3"/>
    <s v="mobile games"/>
    <d v="2014-06-12T19:08:05"/>
    <x v="3523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x v="3524"/>
    <b v="0"/>
    <n v="1"/>
    <b v="0"/>
    <s v="games/mobile games"/>
    <n v="0"/>
    <x v="3"/>
    <s v="mobile games"/>
    <d v="2016-11-05T22:11:52"/>
    <x v="3524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x v="3525"/>
    <b v="0"/>
    <n v="1"/>
    <b v="0"/>
    <s v="technology/gadgets"/>
    <n v="0"/>
    <x v="0"/>
    <s v="gadgets"/>
    <d v="2014-08-09T00:48:54"/>
    <x v="3525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x v="3526"/>
    <b v="0"/>
    <n v="2"/>
    <b v="0"/>
    <s v="games/video games"/>
    <n v="0"/>
    <x v="3"/>
    <s v="video games"/>
    <d v="2014-12-08T23:21:27"/>
    <x v="3526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x v="3527"/>
    <b v="0"/>
    <n v="1"/>
    <b v="1"/>
    <s v="music/electronic music"/>
    <n v="0"/>
    <x v="7"/>
    <s v="electronic music"/>
    <d v="2015-05-15T19:49:39"/>
    <x v="3527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x v="3528"/>
    <b v="0"/>
    <n v="1"/>
    <b v="0"/>
    <s v="technology/web"/>
    <n v="0"/>
    <x v="0"/>
    <s v="web"/>
    <d v="2015-02-12T20:14:20"/>
    <x v="3528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x v="3529"/>
    <b v="0"/>
    <n v="1"/>
    <b v="0"/>
    <s v="technology/web"/>
    <n v="0"/>
    <x v="0"/>
    <s v="web"/>
    <d v="2015-10-15T20:22:38"/>
    <x v="3529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x v="3530"/>
    <b v="0"/>
    <n v="2"/>
    <b v="0"/>
    <s v="food/food trucks"/>
    <n v="0"/>
    <x v="4"/>
    <s v="food trucks"/>
    <d v="2016-02-13T21:35:13"/>
    <x v="3530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x v="3531"/>
    <b v="0"/>
    <n v="1"/>
    <b v="0"/>
    <s v="food/food trucks"/>
    <n v="0"/>
    <x v="4"/>
    <s v="food trucks"/>
    <d v="2015-04-27T15:42:10"/>
    <x v="3531"/>
  </r>
  <r>
    <n v="2757"/>
    <s v="C is for Crooked"/>
    <s v="A children's letter book that Lampoons Hillary Clinton"/>
    <n v="2800"/>
    <n v="10"/>
    <x v="2"/>
    <s v="US"/>
    <s v="USD"/>
    <n v="1470498332"/>
    <x v="3532"/>
    <b v="0"/>
    <n v="2"/>
    <b v="0"/>
    <s v="publishing/children's books"/>
    <n v="0"/>
    <x v="1"/>
    <s v="children's books"/>
    <d v="2016-08-06T15:45:32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x v="3533"/>
    <b v="0"/>
    <n v="1"/>
    <b v="0"/>
    <s v="publishing/children's books"/>
    <n v="0"/>
    <x v="1"/>
    <s v="children's books"/>
    <d v="2015-07-17T16:03:24"/>
    <x v="3533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x v="3534"/>
    <b v="0"/>
    <n v="1"/>
    <b v="0"/>
    <s v="theater/plays"/>
    <n v="0"/>
    <x v="6"/>
    <s v="plays"/>
    <d v="2015-12-13T18:44:57"/>
    <x v="3534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x v="3535"/>
    <b v="0"/>
    <n v="1"/>
    <b v="0"/>
    <s v="theater/plays"/>
    <n v="0"/>
    <x v="6"/>
    <s v="plays"/>
    <d v="2015-09-19T03:59:00"/>
    <x v="3535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x v="3536"/>
    <b v="0"/>
    <n v="2"/>
    <b v="0"/>
    <s v="theater/spaces"/>
    <n v="1"/>
    <x v="6"/>
    <s v="spaces"/>
    <d v="2014-07-30T01:19:32"/>
    <x v="3536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x v="3537"/>
    <b v="0"/>
    <n v="1"/>
    <b v="0"/>
    <s v="theater/spaces"/>
    <n v="1"/>
    <x v="6"/>
    <s v="spaces"/>
    <d v="2017-02-19T00:45:19"/>
    <x v="3537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x v="3538"/>
    <b v="0"/>
    <n v="1"/>
    <b v="0"/>
    <s v="theater/spaces"/>
    <n v="1"/>
    <x v="6"/>
    <s v="spaces"/>
    <d v="2014-09-26T16:18:55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x v="3539"/>
    <b v="0"/>
    <n v="1"/>
    <b v="0"/>
    <s v="theater/plays"/>
    <n v="1"/>
    <x v="6"/>
    <s v="plays"/>
    <d v="2017-04-18T19:13:39"/>
    <x v="3539"/>
  </r>
  <r>
    <n v="3132"/>
    <s v="A Bite of a Snake Play"/>
    <s v="Smells Like Money, Drips Like Honey, Taste Like Mocha, Better Run AWAY"/>
    <n v="2000"/>
    <n v="10"/>
    <x v="3"/>
    <s v="US"/>
    <s v="USD"/>
    <n v="1492759460"/>
    <x v="3540"/>
    <b v="0"/>
    <n v="1"/>
    <b v="0"/>
    <s v="theater/plays"/>
    <n v="1"/>
    <x v="6"/>
    <s v="plays"/>
    <d v="2017-04-21T07:24:20"/>
    <x v="3540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x v="3541"/>
    <b v="0"/>
    <n v="1"/>
    <b v="0"/>
    <s v="theater/plays"/>
    <n v="1"/>
    <x v="6"/>
    <s v="plays"/>
    <d v="2015-03-23T18:00:00"/>
    <x v="3541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x v="3542"/>
    <b v="0"/>
    <n v="1"/>
    <b v="0"/>
    <s v="theater/plays"/>
    <n v="1"/>
    <x v="6"/>
    <s v="plays"/>
    <d v="2014-08-10T16:45:02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x v="6"/>
    <s v="musical"/>
    <d v="2015-08-28T22:30:00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x v="6"/>
    <s v="plays"/>
    <d v="2015-05-22T21:00:00"/>
    <x v="3544"/>
  </r>
  <r>
    <n v="3868"/>
    <s v="1000 words (Canceled)"/>
    <s v="New collection of music by Scott Evan Davis!"/>
    <n v="500"/>
    <n v="10"/>
    <x v="1"/>
    <s v="GB"/>
    <s v="GBP"/>
    <n v="1410191405"/>
    <x v="3545"/>
    <b v="0"/>
    <n v="1"/>
    <b v="0"/>
    <s v="theater/musical"/>
    <n v="2"/>
    <x v="6"/>
    <s v="musical"/>
    <d v="2014-09-08T15:50:05"/>
    <x v="3545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x v="3546"/>
    <b v="0"/>
    <n v="1"/>
    <b v="0"/>
    <s v="theater/musical"/>
    <n v="2"/>
    <x v="6"/>
    <s v="musical"/>
    <d v="2015-06-30T03:59:00"/>
    <x v="3546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x v="3547"/>
    <b v="0"/>
    <n v="1"/>
    <b v="0"/>
    <s v="theater/plays"/>
    <n v="2"/>
    <x v="6"/>
    <s v="plays"/>
    <d v="2014-09-11T12:39:21"/>
    <x v="3547"/>
  </r>
  <r>
    <n v="4000"/>
    <s v="The Escorts"/>
    <s v="An Enticing Trip into the World of Assisted Dying"/>
    <n v="300"/>
    <n v="10"/>
    <x v="2"/>
    <s v="US"/>
    <s v="USD"/>
    <n v="1462631358"/>
    <x v="3548"/>
    <b v="0"/>
    <n v="1"/>
    <b v="0"/>
    <s v="theater/plays"/>
    <n v="3"/>
    <x v="6"/>
    <s v="plays"/>
    <d v="2016-05-07T14:29:18"/>
    <x v="3548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x v="3549"/>
    <b v="0"/>
    <n v="1"/>
    <b v="0"/>
    <s v="theater/plays"/>
    <n v="4"/>
    <x v="6"/>
    <s v="plays"/>
    <d v="2015-08-31T16:04:57"/>
    <x v="3549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x v="3550"/>
    <b v="0"/>
    <n v="1"/>
    <b v="0"/>
    <s v="theater/plays"/>
    <n v="10"/>
    <x v="6"/>
    <s v="plays"/>
    <d v="2016-10-09T10:28:26"/>
    <x v="3550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x v="3551"/>
    <b v="0"/>
    <n v="1"/>
    <b v="0"/>
    <s v="theater/plays"/>
    <n v="10"/>
    <x v="6"/>
    <s v="plays"/>
    <d v="2015-03-24T03:59:00"/>
    <x v="3551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x v="3552"/>
    <b v="0"/>
    <n v="1"/>
    <b v="0"/>
    <s v="technology/web"/>
    <n v="0"/>
    <x v="0"/>
    <s v="web"/>
    <d v="2015-10-29T21:40:48"/>
    <x v="3552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x v="3553"/>
    <b v="0"/>
    <n v="2"/>
    <b v="0"/>
    <s v="film &amp; video/science fiction"/>
    <n v="0"/>
    <x v="5"/>
    <s v="science fiction"/>
    <d v="2016-02-26T21:52:52"/>
    <x v="3553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x v="3554"/>
    <b v="0"/>
    <n v="4"/>
    <b v="0"/>
    <s v="technology/wearables"/>
    <n v="0"/>
    <x v="0"/>
    <s v="wearables"/>
    <d v="2014-08-17T19:58:18"/>
    <x v="3554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x v="3555"/>
    <b v="0"/>
    <n v="4"/>
    <b v="0"/>
    <s v="technology/gadgets"/>
    <n v="0"/>
    <x v="0"/>
    <s v="gadgets"/>
    <d v="2014-09-02T01:10:22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x v="3556"/>
    <b v="0"/>
    <n v="8"/>
    <b v="0"/>
    <s v="technology/web"/>
    <n v="0"/>
    <x v="0"/>
    <s v="web"/>
    <d v="2014-11-14T02:37:23"/>
    <x v="3556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x v="3557"/>
    <b v="0"/>
    <n v="1"/>
    <b v="0"/>
    <s v="food/food trucks"/>
    <n v="0"/>
    <x v="4"/>
    <s v="food trucks"/>
    <d v="2014-12-31T16:54:50"/>
    <x v="3557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x v="3558"/>
    <b v="0"/>
    <n v="3"/>
    <b v="0"/>
    <s v="publishing/translations"/>
    <n v="0"/>
    <x v="1"/>
    <s v="translations"/>
    <d v="2015-02-06T01:25:00"/>
    <x v="3558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x v="3559"/>
    <b v="0"/>
    <n v="3"/>
    <b v="0"/>
    <s v="theater/plays"/>
    <n v="0"/>
    <x v="6"/>
    <s v="plays"/>
    <d v="2016-05-05T03:04:53"/>
    <x v="3559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x v="3560"/>
    <b v="0"/>
    <n v="1"/>
    <b v="0"/>
    <s v="theater/plays"/>
    <n v="2"/>
    <x v="6"/>
    <s v="plays"/>
    <d v="2016-07-08T23:25:54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x v="5"/>
    <s v="animation"/>
    <d v="2015-11-27T21:40:04"/>
    <x v="3561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x v="3562"/>
    <b v="0"/>
    <n v="2"/>
    <b v="0"/>
    <s v="technology/web"/>
    <n v="0"/>
    <x v="0"/>
    <s v="web"/>
    <d v="2016-07-04T15:46:00"/>
    <x v="3562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x v="3563"/>
    <b v="0"/>
    <n v="2"/>
    <b v="0"/>
    <s v="technology/web"/>
    <n v="0"/>
    <x v="0"/>
    <s v="web"/>
    <d v="2016-11-02T21:31:32"/>
    <x v="3563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x v="3564"/>
    <b v="0"/>
    <n v="2"/>
    <b v="0"/>
    <s v="journalism/audio"/>
    <n v="0"/>
    <x v="8"/>
    <s v="audio"/>
    <d v="2015-03-05T20:27:00"/>
    <x v="3564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x v="3565"/>
    <b v="0"/>
    <n v="1"/>
    <b v="0"/>
    <s v="publishing/translations"/>
    <n v="0"/>
    <x v="1"/>
    <s v="translations"/>
    <d v="2016-02-25T10:57:14"/>
    <x v="3565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x v="3566"/>
    <b v="0"/>
    <n v="2"/>
    <b v="0"/>
    <s v="photography/nature"/>
    <n v="0"/>
    <x v="2"/>
    <s v="nature"/>
    <d v="2014-12-31T17:05:38"/>
    <x v="3566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x v="3567"/>
    <b v="0"/>
    <n v="2"/>
    <b v="0"/>
    <s v="games/mobile games"/>
    <n v="0"/>
    <x v="3"/>
    <s v="mobile games"/>
    <d v="2016-03-14T14:35:29"/>
    <x v="3567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x v="3568"/>
    <b v="0"/>
    <n v="2"/>
    <b v="0"/>
    <s v="theater/plays"/>
    <n v="0"/>
    <x v="6"/>
    <s v="plays"/>
    <d v="2015-02-07T21:42:19"/>
    <x v="3568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x v="3569"/>
    <b v="0"/>
    <n v="1"/>
    <b v="0"/>
    <s v="film &amp; video/drama"/>
    <n v="0"/>
    <x v="5"/>
    <s v="drama"/>
    <d v="2014-07-02T16:29:55"/>
    <x v="3569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x v="3570"/>
    <b v="0"/>
    <n v="1"/>
    <b v="0"/>
    <s v="film &amp; video/animation"/>
    <n v="0"/>
    <x v="5"/>
    <s v="animation"/>
    <d v="2016-03-24T22:39:13"/>
    <x v="357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x v="3571"/>
    <b v="0"/>
    <n v="1"/>
    <b v="0"/>
    <s v="film &amp; video/animation"/>
    <n v="0"/>
    <x v="5"/>
    <s v="animation"/>
    <d v="2013-03-23T12:19:23"/>
    <x v="3571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x v="3572"/>
    <b v="0"/>
    <n v="1"/>
    <b v="0"/>
    <s v="technology/web"/>
    <n v="0"/>
    <x v="0"/>
    <s v="web"/>
    <d v="2015-11-29T01:49:04"/>
    <x v="3572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x v="3573"/>
    <b v="0"/>
    <n v="1"/>
    <b v="0"/>
    <s v="publishing/fiction"/>
    <n v="0"/>
    <x v="1"/>
    <s v="fiction"/>
    <d v="2013-08-15T10:43:28"/>
    <x v="3573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x v="3574"/>
    <b v="0"/>
    <n v="1"/>
    <b v="0"/>
    <s v="games/video games"/>
    <n v="0"/>
    <x v="3"/>
    <s v="video games"/>
    <d v="2015-05-29T04:27:33"/>
    <x v="3574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x v="3575"/>
    <b v="0"/>
    <n v="1"/>
    <b v="0"/>
    <s v="games/video games"/>
    <n v="0"/>
    <x v="3"/>
    <s v="video games"/>
    <d v="2014-08-14T23:27:00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x v="3576"/>
    <b v="0"/>
    <n v="1"/>
    <b v="0"/>
    <s v="games/video games"/>
    <n v="0"/>
    <x v="3"/>
    <s v="video games"/>
    <d v="2014-04-06T19:01:04"/>
    <x v="3576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x v="3577"/>
    <b v="0"/>
    <n v="1"/>
    <b v="0"/>
    <s v="games/mobile games"/>
    <n v="0"/>
    <x v="3"/>
    <s v="mobile games"/>
    <d v="2015-01-01T08:20:26"/>
    <x v="3577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x v="3578"/>
    <b v="0"/>
    <n v="1"/>
    <b v="0"/>
    <s v="food/food trucks"/>
    <n v="0"/>
    <x v="4"/>
    <s v="food trucks"/>
    <d v="2014-08-16T21:44:12"/>
    <x v="3578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x v="3579"/>
    <b v="0"/>
    <n v="1"/>
    <b v="0"/>
    <s v="music/world music"/>
    <n v="0"/>
    <x v="7"/>
    <s v="world music"/>
    <d v="2011-09-11T13:18:00"/>
    <x v="3579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x v="3580"/>
    <b v="0"/>
    <n v="1"/>
    <b v="0"/>
    <s v="publishing/fiction"/>
    <n v="0"/>
    <x v="1"/>
    <s v="fiction"/>
    <d v="2012-09-07T07:51:00"/>
    <x v="3580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x v="3581"/>
    <b v="0"/>
    <n v="1"/>
    <b v="0"/>
    <s v="publishing/fiction"/>
    <n v="0"/>
    <x v="1"/>
    <s v="fiction"/>
    <d v="2016-08-05T00:10:33"/>
    <x v="3581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x v="3582"/>
    <b v="0"/>
    <n v="1"/>
    <b v="0"/>
    <s v="photography/places"/>
    <n v="0"/>
    <x v="2"/>
    <s v="places"/>
    <d v="2015-12-19T10:46:30"/>
    <x v="3582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x v="3583"/>
    <b v="0"/>
    <n v="1"/>
    <b v="0"/>
    <s v="music/faith"/>
    <n v="0"/>
    <x v="7"/>
    <s v="faith"/>
    <d v="2017-03-27T04:36:00"/>
    <x v="3583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x v="3584"/>
    <b v="0"/>
    <n v="1"/>
    <b v="0"/>
    <s v="food/food trucks"/>
    <n v="0"/>
    <x v="4"/>
    <s v="food trucks"/>
    <d v="2015-03-14T15:00:00"/>
    <x v="3584"/>
  </r>
  <r>
    <n v="2418"/>
    <s v="Mexican food truck"/>
    <s v="I want to start my food truck business."/>
    <n v="3500"/>
    <n v="5"/>
    <x v="2"/>
    <s v="US"/>
    <s v="USD"/>
    <n v="1427225644"/>
    <x v="3585"/>
    <b v="0"/>
    <n v="5"/>
    <b v="0"/>
    <s v="food/food trucks"/>
    <n v="0"/>
    <x v="4"/>
    <s v="food trucks"/>
    <d v="2015-03-24T19:34:04"/>
    <x v="3585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x v="3586"/>
    <b v="0"/>
    <n v="5"/>
    <b v="0"/>
    <s v="food/food trucks"/>
    <n v="0"/>
    <x v="4"/>
    <s v="food trucks"/>
    <d v="2015-03-16T17:28:00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x v="4"/>
    <s v="food trucks"/>
    <d v="2015-12-25T07:55:36"/>
    <x v="3587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x v="3588"/>
    <b v="0"/>
    <n v="1"/>
    <b v="0"/>
    <s v="food/food trucks"/>
    <n v="0"/>
    <x v="4"/>
    <s v="food trucks"/>
    <d v="2016-03-23T11:52:07"/>
    <x v="3588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x v="3589"/>
    <b v="0"/>
    <n v="1"/>
    <b v="0"/>
    <s v="theater/plays"/>
    <n v="0"/>
    <x v="6"/>
    <s v="plays"/>
    <d v="2016-04-23T10:16:40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x v="3590"/>
    <b v="0"/>
    <n v="1"/>
    <b v="0"/>
    <s v="theater/plays"/>
    <n v="0"/>
    <x v="6"/>
    <s v="plays"/>
    <d v="2015-01-11T10:15:24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x v="3591"/>
    <b v="0"/>
    <n v="1"/>
    <b v="0"/>
    <s v="theater/spaces"/>
    <n v="0"/>
    <x v="6"/>
    <s v="spaces"/>
    <d v="2015-03-27T00:05:32"/>
    <x v="3591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x v="3592"/>
    <b v="0"/>
    <n v="1"/>
    <b v="0"/>
    <s v="theater/musical"/>
    <n v="1"/>
    <x v="6"/>
    <s v="musical"/>
    <d v="2014-06-29T06:13:01"/>
    <x v="3592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x v="3593"/>
    <b v="0"/>
    <n v="1"/>
    <b v="0"/>
    <s v="theater/plays"/>
    <n v="1"/>
    <x v="6"/>
    <s v="plays"/>
    <d v="2016-06-01T23:38:29"/>
    <x v="3593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x v="3594"/>
    <b v="0"/>
    <n v="1"/>
    <b v="0"/>
    <s v="theater/plays"/>
    <n v="1"/>
    <x v="6"/>
    <s v="plays"/>
    <d v="2014-10-07T04:30:00"/>
    <x v="3594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x v="3595"/>
    <b v="0"/>
    <n v="1"/>
    <b v="0"/>
    <s v="theater/plays"/>
    <n v="1"/>
    <x v="6"/>
    <s v="plays"/>
    <d v="2015-05-15T19:14:28"/>
    <x v="3595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x v="3596"/>
    <b v="0"/>
    <n v="1"/>
    <b v="0"/>
    <s v="theater/plays"/>
    <n v="2"/>
    <x v="6"/>
    <s v="plays"/>
    <d v="2014-07-19T09:21:30"/>
    <x v="3596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x v="3597"/>
    <b v="0"/>
    <n v="1"/>
    <b v="0"/>
    <s v="theater/plays"/>
    <n v="2"/>
    <x v="6"/>
    <s v="plays"/>
    <d v="2014-08-26T16:28:00"/>
    <x v="3597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x v="3598"/>
    <b v="0"/>
    <n v="1"/>
    <b v="0"/>
    <s v="theater/plays"/>
    <n v="5"/>
    <x v="6"/>
    <s v="plays"/>
    <d v="2016-06-19T22:32:01"/>
    <x v="3598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x v="3599"/>
    <b v="0"/>
    <n v="1"/>
    <b v="0"/>
    <s v="technology/web"/>
    <n v="0"/>
    <x v="0"/>
    <s v="web"/>
    <d v="2015-06-06T10:47:00"/>
    <x v="3599"/>
  </r>
  <r>
    <n v="1181"/>
    <s v="Gringo Loco Tacos Food Truck"/>
    <s v="Bringing the best tacos to the streets of Chicago!"/>
    <n v="13000"/>
    <n v="4"/>
    <x v="2"/>
    <s v="US"/>
    <s v="USD"/>
    <n v="1425197321"/>
    <x v="3600"/>
    <b v="0"/>
    <n v="3"/>
    <b v="0"/>
    <s v="food/food trucks"/>
    <n v="0"/>
    <x v="4"/>
    <s v="food trucks"/>
    <d v="2015-03-01T08:08:41"/>
    <x v="3600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x v="3601"/>
    <b v="0"/>
    <n v="2"/>
    <b v="0"/>
    <s v="games/mobile games"/>
    <n v="0"/>
    <x v="3"/>
    <s v="mobile games"/>
    <d v="2016-11-06T09:49:07"/>
    <x v="360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x v="3602"/>
    <b v="0"/>
    <n v="2"/>
    <b v="0"/>
    <s v="theater/plays"/>
    <n v="3"/>
    <x v="6"/>
    <s v="plays"/>
    <d v="2014-08-21T18:35:11"/>
    <x v="3602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x v="3603"/>
    <b v="0"/>
    <n v="3"/>
    <b v="0"/>
    <s v="film &amp; video/drama"/>
    <n v="0"/>
    <x v="5"/>
    <s v="drama"/>
    <d v="2016-03-06T23:55:31"/>
    <x v="3603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x v="3604"/>
    <b v="0"/>
    <n v="3"/>
    <b v="0"/>
    <s v="film &amp; video/animation"/>
    <n v="0"/>
    <x v="5"/>
    <s v="animation"/>
    <d v="2013-09-13T17:56:20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x v="0"/>
    <s v="wearables"/>
    <d v="2016-10-02T18:04:46"/>
    <x v="3605"/>
  </r>
  <r>
    <n v="1420"/>
    <s v="Shakespeare in the Hood - Romeo and Juliet"/>
    <s v="Help me butcher Shakespeare in a satirical fashion."/>
    <n v="10000"/>
    <n v="3"/>
    <x v="2"/>
    <s v="US"/>
    <s v="USD"/>
    <n v="1467129686"/>
    <x v="3606"/>
    <b v="0"/>
    <n v="3"/>
    <b v="0"/>
    <s v="publishing/translations"/>
    <n v="0"/>
    <x v="1"/>
    <s v="translations"/>
    <d v="2016-06-28T16:01:26"/>
    <x v="3606"/>
  </r>
  <r>
    <n v="1593"/>
    <s v="Picturing Italy"/>
    <s v="A trip to fulfill a dream of capturing the wonders and history of ancient Italy in person."/>
    <n v="8000"/>
    <n v="3"/>
    <x v="2"/>
    <s v="US"/>
    <s v="USD"/>
    <n v="1425154655"/>
    <x v="3607"/>
    <b v="0"/>
    <n v="3"/>
    <b v="0"/>
    <s v="photography/places"/>
    <n v="0"/>
    <x v="2"/>
    <s v="places"/>
    <d v="2015-02-28T20:17:35"/>
    <x v="360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x v="3608"/>
    <b v="0"/>
    <n v="2"/>
    <b v="0"/>
    <s v="technology/web"/>
    <n v="0"/>
    <x v="0"/>
    <s v="web"/>
    <d v="2015-02-26T08:41:33"/>
    <x v="3608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x v="3609"/>
    <b v="0"/>
    <n v="3"/>
    <b v="0"/>
    <s v="theater/spaces"/>
    <n v="0"/>
    <x v="6"/>
    <s v="spaces"/>
    <d v="2016-05-20T08:59:00"/>
    <x v="3609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x v="3610"/>
    <b v="0"/>
    <n v="2"/>
    <b v="0"/>
    <s v="theater/musical"/>
    <n v="1"/>
    <x v="6"/>
    <s v="musical"/>
    <d v="2014-09-27T21:17:20"/>
    <x v="3610"/>
  </r>
  <r>
    <n v="3904"/>
    <s v="Black America from Prophets to Pimps"/>
    <s v="A play that will cover 4000 years of black history."/>
    <n v="500"/>
    <n v="3"/>
    <x v="2"/>
    <s v="US"/>
    <s v="USD"/>
    <n v="1429074240"/>
    <x v="3611"/>
    <b v="0"/>
    <n v="2"/>
    <b v="0"/>
    <s v="theater/plays"/>
    <n v="1"/>
    <x v="6"/>
    <s v="plays"/>
    <d v="2015-04-15T05:04:00"/>
    <x v="3611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x v="3612"/>
    <b v="0"/>
    <n v="1"/>
    <b v="0"/>
    <s v="theater/plays"/>
    <n v="1"/>
    <x v="6"/>
    <s v="plays"/>
    <d v="2015-05-13T20:45:12"/>
    <x v="3612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x v="3613"/>
    <b v="0"/>
    <n v="2"/>
    <b v="0"/>
    <s v="theater/plays"/>
    <n v="3"/>
    <x v="6"/>
    <s v="plays"/>
    <d v="2015-11-14T23:00:00"/>
    <x v="3613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x v="3614"/>
    <b v="0"/>
    <n v="3"/>
    <b v="0"/>
    <s v="theater/plays"/>
    <n v="300"/>
    <x v="6"/>
    <s v="plays"/>
    <d v="2016-01-08T06:34:00"/>
    <x v="3614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x v="3615"/>
    <b v="0"/>
    <n v="2"/>
    <b v="0"/>
    <s v="film &amp; video/animation"/>
    <n v="0"/>
    <x v="5"/>
    <s v="animation"/>
    <d v="2015-05-21T08:02:55"/>
    <x v="3615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x v="3616"/>
    <b v="0"/>
    <n v="1"/>
    <b v="0"/>
    <s v="technology/web"/>
    <n v="0"/>
    <x v="0"/>
    <s v="web"/>
    <d v="2015-04-12T02:12:42"/>
    <x v="3616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x v="3617"/>
    <b v="0"/>
    <n v="1"/>
    <b v="0"/>
    <s v="publishing/fiction"/>
    <n v="0"/>
    <x v="1"/>
    <s v="fiction"/>
    <d v="2014-04-30T16:51:20"/>
    <x v="3617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x v="3618"/>
    <b v="0"/>
    <n v="2"/>
    <b v="0"/>
    <s v="publishing/translations"/>
    <n v="0"/>
    <x v="1"/>
    <s v="translations"/>
    <d v="2014-11-19T00:00:59"/>
    <x v="3618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x v="3619"/>
    <b v="0"/>
    <n v="2"/>
    <b v="0"/>
    <s v="photography/people"/>
    <n v="0"/>
    <x v="2"/>
    <s v="people"/>
    <d v="2015-02-18T03:26:31"/>
    <x v="3619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x v="3620"/>
    <b v="0"/>
    <n v="2"/>
    <b v="0"/>
    <s v="games/video games"/>
    <n v="0"/>
    <x v="3"/>
    <s v="video games"/>
    <d v="2015-04-02T16:36:22"/>
    <x v="3620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x v="3621"/>
    <b v="0"/>
    <n v="2"/>
    <b v="0"/>
    <s v="games/video games"/>
    <n v="0"/>
    <x v="3"/>
    <s v="video games"/>
    <d v="2014-01-28T15:10:27"/>
    <x v="3621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x v="3622"/>
    <b v="0"/>
    <n v="1"/>
    <b v="0"/>
    <s v="technology/web"/>
    <n v="0"/>
    <x v="0"/>
    <s v="web"/>
    <d v="2016-02-07T16:58:00"/>
    <x v="3622"/>
  </r>
  <r>
    <n v="2431"/>
    <s v="Murphy's good eatin'"/>
    <s v="Go to Colorado and run a food truck with homemade food of all kinds."/>
    <n v="3500"/>
    <n v="2"/>
    <x v="2"/>
    <s v="US"/>
    <s v="USD"/>
    <n v="1467080613"/>
    <x v="3623"/>
    <b v="0"/>
    <n v="2"/>
    <b v="0"/>
    <s v="food/food trucks"/>
    <n v="0"/>
    <x v="4"/>
    <s v="food trucks"/>
    <d v="2016-06-28T02:23:33"/>
    <x v="362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x v="3624"/>
    <b v="0"/>
    <n v="2"/>
    <b v="0"/>
    <s v="food/food trucks"/>
    <n v="0"/>
    <x v="4"/>
    <s v="food trucks"/>
    <d v="2015-03-08T05:14:57"/>
    <x v="3624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x v="3625"/>
    <b v="0"/>
    <n v="2"/>
    <b v="0"/>
    <s v="publishing/children's books"/>
    <n v="0"/>
    <x v="1"/>
    <s v="children's books"/>
    <d v="2014-06-05T19:49:50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x v="6"/>
    <s v="plays"/>
    <d v="2016-05-14T21:03:57"/>
    <x v="3626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x v="3627"/>
    <b v="0"/>
    <n v="2"/>
    <b v="0"/>
    <s v="theater/plays"/>
    <n v="0"/>
    <x v="6"/>
    <s v="plays"/>
    <d v="2014-09-06T22:08:59"/>
    <x v="3627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x v="3628"/>
    <b v="0"/>
    <n v="2"/>
    <b v="0"/>
    <s v="theater/spaces"/>
    <n v="0"/>
    <x v="6"/>
    <s v="spaces"/>
    <d v="2016-08-15T12:44:52"/>
    <x v="3628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x v="3629"/>
    <b v="0"/>
    <n v="2"/>
    <b v="0"/>
    <s v="theater/spaces"/>
    <n v="0"/>
    <x v="6"/>
    <s v="spaces"/>
    <d v="2016-10-30T01:46:00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x v="3630"/>
    <b v="0"/>
    <n v="2"/>
    <b v="0"/>
    <s v="theater/musical"/>
    <n v="0"/>
    <x v="6"/>
    <s v="musical"/>
    <d v="2016-05-05T17:00:00"/>
    <x v="3630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x v="3631"/>
    <b v="0"/>
    <n v="1"/>
    <b v="0"/>
    <s v="theater/plays"/>
    <n v="1"/>
    <x v="6"/>
    <s v="plays"/>
    <d v="2016-02-16T18:33:07"/>
    <x v="3631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x v="3632"/>
    <b v="0"/>
    <n v="1"/>
    <b v="0"/>
    <s v="film &amp; video/science fiction"/>
    <n v="0"/>
    <x v="5"/>
    <s v="science fiction"/>
    <d v="2015-04-18T10:16:00"/>
    <x v="3632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x v="3633"/>
    <b v="0"/>
    <n v="1"/>
    <b v="0"/>
    <s v="film &amp; video/drama"/>
    <n v="0"/>
    <x v="5"/>
    <s v="drama"/>
    <d v="2016-08-12T04:20:14"/>
    <x v="3633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x v="3634"/>
    <b v="0"/>
    <n v="1"/>
    <b v="0"/>
    <s v="film &amp; video/drama"/>
    <n v="0"/>
    <x v="5"/>
    <s v="drama"/>
    <d v="2016-04-16T20:08:40"/>
    <x v="3634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x v="3635"/>
    <b v="0"/>
    <n v="1"/>
    <b v="0"/>
    <s v="film &amp; video/drama"/>
    <n v="0"/>
    <x v="5"/>
    <s v="drama"/>
    <d v="2015-03-06T15:22:29"/>
    <x v="3635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x v="3636"/>
    <b v="0"/>
    <n v="1"/>
    <b v="0"/>
    <s v="film &amp; video/animation"/>
    <n v="0"/>
    <x v="5"/>
    <s v="animation"/>
    <d v="2016-05-18T20:22:15"/>
    <x v="3636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x v="3637"/>
    <b v="0"/>
    <n v="1"/>
    <b v="0"/>
    <s v="film &amp; video/animation"/>
    <n v="0"/>
    <x v="5"/>
    <s v="animation"/>
    <d v="2017-02-17T07:53:49"/>
    <x v="3637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x v="3638"/>
    <b v="0"/>
    <n v="1"/>
    <b v="0"/>
    <s v="film &amp; video/animation"/>
    <n v="0"/>
    <x v="5"/>
    <s v="animation"/>
    <d v="2014-02-10T22:21:14"/>
    <x v="3638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x v="3639"/>
    <b v="0"/>
    <n v="1"/>
    <b v="0"/>
    <s v="technology/web"/>
    <n v="0"/>
    <x v="0"/>
    <s v="web"/>
    <d v="2015-02-04T19:36:46"/>
    <x v="3639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x v="3640"/>
    <b v="0"/>
    <n v="1"/>
    <b v="0"/>
    <s v="technology/web"/>
    <n v="0"/>
    <x v="0"/>
    <s v="web"/>
    <d v="2016-05-03T16:41:56"/>
    <x v="3640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x v="3641"/>
    <b v="0"/>
    <n v="1"/>
    <b v="0"/>
    <s v="technology/web"/>
    <n v="0"/>
    <x v="0"/>
    <s v="web"/>
    <d v="2016-03-12T22:37:55"/>
    <x v="3641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x v="3642"/>
    <b v="0"/>
    <n v="1"/>
    <b v="0"/>
    <s v="technology/web"/>
    <n v="0"/>
    <x v="0"/>
    <s v="web"/>
    <d v="2016-07-14T16:25:33"/>
    <x v="3642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x v="3643"/>
    <b v="0"/>
    <n v="1"/>
    <b v="0"/>
    <s v="technology/web"/>
    <n v="0"/>
    <x v="0"/>
    <s v="web"/>
    <d v="2015-03-28T10:19:12"/>
    <x v="364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x v="3644"/>
    <b v="0"/>
    <n v="1"/>
    <b v="0"/>
    <s v="technology/web"/>
    <n v="0"/>
    <x v="0"/>
    <s v="web"/>
    <d v="2016-09-22T21:47:47"/>
    <x v="3644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x v="3645"/>
    <b v="0"/>
    <n v="1"/>
    <b v="0"/>
    <s v="technology/web"/>
    <n v="0"/>
    <x v="0"/>
    <s v="web"/>
    <d v="2015-03-19T21:31:27"/>
    <x v="3645"/>
  </r>
  <r>
    <n v="589"/>
    <s v="Get Neighborly"/>
    <s v="Services closer than you think..."/>
    <n v="30000"/>
    <n v="1"/>
    <x v="2"/>
    <s v="US"/>
    <s v="USD"/>
    <n v="1436366699"/>
    <x v="3646"/>
    <b v="0"/>
    <n v="1"/>
    <b v="0"/>
    <s v="technology/web"/>
    <n v="0"/>
    <x v="0"/>
    <s v="web"/>
    <d v="2015-07-08T14:44:59"/>
    <x v="3646"/>
  </r>
  <r>
    <n v="619"/>
    <s v="Big Data (Canceled)"/>
    <s v="Big Data Sets for researchers interested in improving the quality of life."/>
    <n v="30000"/>
    <n v="1"/>
    <x v="1"/>
    <s v="US"/>
    <s v="USD"/>
    <n v="1416933390"/>
    <x v="3647"/>
    <b v="0"/>
    <n v="1"/>
    <b v="0"/>
    <s v="technology/web"/>
    <n v="0"/>
    <x v="0"/>
    <s v="web"/>
    <d v="2014-11-25T16:36:30"/>
    <x v="3647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x v="3648"/>
    <b v="0"/>
    <n v="1"/>
    <b v="0"/>
    <s v="technology/web"/>
    <n v="0"/>
    <x v="0"/>
    <s v="web"/>
    <d v="2015-02-26T22:17:09"/>
    <x v="3648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x v="3649"/>
    <b v="0"/>
    <n v="1"/>
    <b v="0"/>
    <s v="technology/web"/>
    <n v="0"/>
    <x v="0"/>
    <s v="web"/>
    <d v="2014-10-13T13:59:55"/>
    <x v="3649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x v="3650"/>
    <b v="0"/>
    <n v="1"/>
    <b v="0"/>
    <s v="technology/wearables"/>
    <n v="0"/>
    <x v="0"/>
    <s v="wearables"/>
    <d v="2016-10-26T19:20:04"/>
    <x v="3650"/>
  </r>
  <r>
    <n v="696"/>
    <s v="trustee"/>
    <s v="Show your fidelity by wearing the Trustee rings! Show where you are (at)!"/>
    <n v="25000"/>
    <n v="1"/>
    <x v="2"/>
    <s v="NL"/>
    <s v="EUR"/>
    <n v="1406326502"/>
    <x v="3651"/>
    <b v="0"/>
    <n v="1"/>
    <b v="0"/>
    <s v="technology/wearables"/>
    <n v="0"/>
    <x v="0"/>
    <s v="wearables"/>
    <d v="2014-07-25T22:15:02"/>
    <x v="3651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x v="3652"/>
    <b v="0"/>
    <n v="1"/>
    <b v="0"/>
    <s v="journalism/audio"/>
    <n v="0"/>
    <x v="8"/>
    <s v="audio"/>
    <d v="2014-11-05T20:38:35"/>
    <x v="3652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x v="3653"/>
    <b v="0"/>
    <n v="1"/>
    <b v="0"/>
    <s v="games/video games"/>
    <n v="0"/>
    <x v="3"/>
    <s v="video games"/>
    <d v="2016-01-08T04:53:10"/>
    <x v="3653"/>
  </r>
  <r>
    <n v="1128"/>
    <s v="Flying Turds"/>
    <s v="#havingfunFTW"/>
    <n v="15000"/>
    <n v="1"/>
    <x v="2"/>
    <s v="GB"/>
    <s v="GBP"/>
    <n v="1407425717"/>
    <x v="3654"/>
    <b v="0"/>
    <n v="1"/>
    <b v="0"/>
    <s v="games/mobile games"/>
    <n v="0"/>
    <x v="3"/>
    <s v="mobile games"/>
    <d v="2014-08-07T15:35:17"/>
    <x v="3654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x v="3655"/>
    <b v="0"/>
    <n v="1"/>
    <b v="0"/>
    <s v="games/mobile games"/>
    <n v="0"/>
    <x v="3"/>
    <s v="mobile games"/>
    <d v="2014-11-29T04:33:00"/>
    <x v="3655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x v="3656"/>
    <b v="0"/>
    <n v="1"/>
    <b v="0"/>
    <s v="technology/wearables"/>
    <n v="0"/>
    <x v="0"/>
    <s v="wearables"/>
    <d v="2016-02-28T23:05:09"/>
    <x v="3656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x v="3657"/>
    <b v="0"/>
    <n v="1"/>
    <b v="0"/>
    <s v="publishing/translations"/>
    <n v="0"/>
    <x v="1"/>
    <s v="translations"/>
    <d v="2016-06-03T07:38:40"/>
    <x v="3657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x v="3658"/>
    <b v="0"/>
    <n v="1"/>
    <b v="0"/>
    <s v="publishing/translations"/>
    <n v="0"/>
    <x v="1"/>
    <s v="translations"/>
    <d v="2017-01-03T06:04:27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x v="3659"/>
    <b v="0"/>
    <n v="1"/>
    <b v="0"/>
    <s v="publishing/translations"/>
    <n v="0"/>
    <x v="1"/>
    <s v="translations"/>
    <d v="2016-05-26T17:57:43"/>
    <x v="3659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x v="3660"/>
    <b v="0"/>
    <n v="1"/>
    <b v="0"/>
    <s v="publishing/translations"/>
    <n v="0"/>
    <x v="1"/>
    <s v="translations"/>
    <d v="2016-02-20T04:06:37"/>
    <x v="3660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x v="3661"/>
    <b v="0"/>
    <n v="1"/>
    <b v="0"/>
    <s v="publishing/fiction"/>
    <n v="0"/>
    <x v="1"/>
    <s v="fiction"/>
    <d v="2013-07-31T19:43:00"/>
    <x v="3661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x v="3662"/>
    <b v="0"/>
    <n v="1"/>
    <b v="0"/>
    <s v="photography/nature"/>
    <n v="0"/>
    <x v="2"/>
    <s v="nature"/>
    <d v="2015-03-02T21:16:00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x v="3663"/>
    <b v="0"/>
    <n v="1"/>
    <b v="0"/>
    <s v="photography/places"/>
    <n v="0"/>
    <x v="2"/>
    <s v="places"/>
    <d v="2014-12-13T22:49:25"/>
    <x v="3663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x v="3664"/>
    <b v="0"/>
    <n v="1"/>
    <b v="0"/>
    <s v="photography/places"/>
    <n v="0"/>
    <x v="2"/>
    <s v="places"/>
    <d v="2015-07-26T16:00:58"/>
    <x v="3664"/>
  </r>
  <r>
    <n v="1702"/>
    <s v="lyndale lewis and new vision prosper cd release"/>
    <s v="I can do all things through christ jesus"/>
    <n v="7500"/>
    <n v="1"/>
    <x v="2"/>
    <s v="US"/>
    <s v="USD"/>
    <n v="1427745150"/>
    <x v="3665"/>
    <b v="0"/>
    <n v="1"/>
    <b v="0"/>
    <s v="music/faith"/>
    <n v="0"/>
    <x v="7"/>
    <s v="faith"/>
    <d v="2015-03-30T19:52:30"/>
    <x v="3665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x v="3666"/>
    <b v="0"/>
    <n v="1"/>
    <b v="0"/>
    <s v="music/faith"/>
    <n v="0"/>
    <x v="7"/>
    <s v="faith"/>
    <d v="2016-04-03T00:10:00"/>
    <x v="3666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x v="3667"/>
    <b v="0"/>
    <n v="1"/>
    <b v="0"/>
    <s v="music/faith"/>
    <n v="0"/>
    <x v="7"/>
    <s v="faith"/>
    <d v="2015-04-05T11:00:00"/>
    <x v="3667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x v="3668"/>
    <b v="0"/>
    <n v="1"/>
    <b v="0"/>
    <s v="music/faith"/>
    <n v="0"/>
    <x v="7"/>
    <s v="faith"/>
    <d v="2015-05-08T00:52:36"/>
    <x v="366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x v="3669"/>
    <b v="0"/>
    <n v="1"/>
    <b v="0"/>
    <s v="music/faith"/>
    <n v="0"/>
    <x v="7"/>
    <s v="faith"/>
    <d v="2016-05-04T19:58:52"/>
    <x v="3669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x v="3670"/>
    <b v="0"/>
    <n v="1"/>
    <b v="0"/>
    <s v="photography/people"/>
    <n v="0"/>
    <x v="2"/>
    <s v="people"/>
    <d v="2016-03-14T09:24:43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x v="3"/>
    <s v="video games"/>
    <d v="2016-02-11T16:18:30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x v="3672"/>
    <b v="0"/>
    <n v="1"/>
    <b v="0"/>
    <s v="technology/web"/>
    <n v="0"/>
    <x v="0"/>
    <s v="web"/>
    <d v="2016-06-24T17:27:49"/>
    <x v="3672"/>
  </r>
  <r>
    <n v="2421"/>
    <s v="hot dog cart"/>
    <s v="help me start Merrill's first hot dog cart in this empty lot"/>
    <n v="3500"/>
    <n v="1"/>
    <x v="2"/>
    <s v="US"/>
    <s v="USD"/>
    <n v="1424536196"/>
    <x v="3673"/>
    <b v="0"/>
    <n v="1"/>
    <b v="0"/>
    <s v="food/food trucks"/>
    <n v="0"/>
    <x v="4"/>
    <s v="food trucks"/>
    <d v="2015-02-21T16:29:56"/>
    <x v="3673"/>
  </r>
  <r>
    <n v="2422"/>
    <s v="Help starting a family owned food truck"/>
    <s v="Family owned business serving BBQ and seafood to the public"/>
    <n v="3500"/>
    <n v="1"/>
    <x v="2"/>
    <s v="US"/>
    <s v="USD"/>
    <n v="1426091036"/>
    <x v="3674"/>
    <b v="0"/>
    <n v="1"/>
    <b v="0"/>
    <s v="food/food trucks"/>
    <n v="0"/>
    <x v="4"/>
    <s v="food trucks"/>
    <d v="2015-03-11T16:23:56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x v="4"/>
    <s v="food trucks"/>
    <d v="2016-05-27T22:04:00"/>
    <x v="3675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x v="3676"/>
    <b v="0"/>
    <n v="1"/>
    <b v="0"/>
    <s v="food/food trucks"/>
    <n v="0"/>
    <x v="4"/>
    <s v="food trucks"/>
    <d v="2016-03-23T06:38:53"/>
    <x v="3676"/>
  </r>
  <r>
    <n v="2428"/>
    <s v="Premium Burgers"/>
    <s v="From Moo 2 You! We want to offer premium burgers to a taco flooded environment."/>
    <n v="3500"/>
    <n v="1"/>
    <x v="2"/>
    <s v="US"/>
    <s v="USD"/>
    <n v="1426182551"/>
    <x v="3677"/>
    <b v="0"/>
    <n v="1"/>
    <b v="0"/>
    <s v="food/food trucks"/>
    <n v="0"/>
    <x v="4"/>
    <s v="food trucks"/>
    <d v="2015-03-12T17:49:11"/>
    <x v="3677"/>
  </r>
  <r>
    <n v="2582"/>
    <s v="Drunken Wings"/>
    <s v="The place where chicken meets liquor for the first time!"/>
    <n v="3000"/>
    <n v="1"/>
    <x v="2"/>
    <s v="US"/>
    <s v="USD"/>
    <n v="1477784634"/>
    <x v="3678"/>
    <b v="0"/>
    <n v="1"/>
    <b v="0"/>
    <s v="food/food trucks"/>
    <n v="0"/>
    <x v="4"/>
    <s v="food trucks"/>
    <d v="2016-10-29T23:43:54"/>
    <x v="3678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x v="3679"/>
    <b v="0"/>
    <n v="1"/>
    <b v="0"/>
    <s v="food/food trucks"/>
    <n v="0"/>
    <x v="4"/>
    <s v="food trucks"/>
    <d v="2014-08-07T23:13:48"/>
    <x v="367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x v="3680"/>
    <b v="0"/>
    <n v="1"/>
    <b v="0"/>
    <s v="food/food trucks"/>
    <n v="0"/>
    <x v="4"/>
    <s v="food trucks"/>
    <d v="2016-07-30T23:04:50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x v="3681"/>
    <b v="0"/>
    <n v="1"/>
    <b v="0"/>
    <s v="food/food trucks"/>
    <n v="0"/>
    <x v="4"/>
    <s v="food trucks"/>
    <d v="2014-09-26T03:22:19"/>
    <x v="3681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x v="3682"/>
    <b v="0"/>
    <n v="1"/>
    <b v="0"/>
    <s v="publishing/children's books"/>
    <n v="0"/>
    <x v="1"/>
    <s v="children's books"/>
    <d v="2016-04-24T20:45:21"/>
    <x v="3682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x v="3683"/>
    <b v="0"/>
    <n v="1"/>
    <b v="0"/>
    <s v="theater/plays"/>
    <n v="0"/>
    <x v="6"/>
    <s v="plays"/>
    <d v="2015-06-12T20:11:27"/>
    <x v="3683"/>
  </r>
  <r>
    <n v="2914"/>
    <s v="Hercules the Panto"/>
    <s v="Hercules must complete four challenges in order to meet the father he never knew"/>
    <n v="2500"/>
    <n v="1"/>
    <x v="2"/>
    <s v="GB"/>
    <s v="GBP"/>
    <n v="1426365994"/>
    <x v="3684"/>
    <b v="0"/>
    <n v="1"/>
    <b v="0"/>
    <s v="theater/plays"/>
    <n v="0"/>
    <x v="6"/>
    <s v="plays"/>
    <d v="2015-03-14T20:46:34"/>
    <x v="3684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x v="3685"/>
    <b v="0"/>
    <n v="1"/>
    <b v="0"/>
    <s v="theater/spaces"/>
    <n v="0"/>
    <x v="6"/>
    <s v="spaces"/>
    <d v="2015-03-01T23:02:35"/>
    <x v="3685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x v="3686"/>
    <b v="0"/>
    <n v="1"/>
    <b v="0"/>
    <s v="theater/spaces"/>
    <n v="0"/>
    <x v="6"/>
    <s v="spaces"/>
    <d v="2015-01-09T22:59:50"/>
    <x v="3686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x v="3687"/>
    <b v="0"/>
    <n v="1"/>
    <b v="0"/>
    <s v="theater/spaces"/>
    <n v="0"/>
    <x v="6"/>
    <s v="spaces"/>
    <d v="2016-05-27T13:12:00"/>
    <x v="3687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x v="3688"/>
    <b v="0"/>
    <n v="1"/>
    <b v="0"/>
    <s v="theater/musical"/>
    <n v="0"/>
    <x v="6"/>
    <s v="musical"/>
    <d v="2016-04-30T05:34:00"/>
    <x v="3688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x v="3689"/>
    <b v="0"/>
    <n v="1"/>
    <b v="0"/>
    <s v="theater/musical"/>
    <n v="0"/>
    <x v="6"/>
    <s v="musical"/>
    <d v="2014-11-29T21:19:50"/>
    <x v="3689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x v="3690"/>
    <b v="0"/>
    <n v="1"/>
    <b v="0"/>
    <s v="theater/musical"/>
    <n v="0"/>
    <x v="6"/>
    <s v="musical"/>
    <d v="2016-10-07T15:11:00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x v="6"/>
    <s v="musical"/>
    <d v="2016-11-22T00:17:18"/>
    <x v="3691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x v="3692"/>
    <b v="0"/>
    <n v="1"/>
    <b v="0"/>
    <s v="theater/musical"/>
    <n v="0"/>
    <x v="6"/>
    <s v="musical"/>
    <d v="2017-01-14T00:42:36"/>
    <x v="3692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x v="3693"/>
    <b v="0"/>
    <n v="1"/>
    <b v="0"/>
    <s v="theater/plays"/>
    <n v="0"/>
    <x v="6"/>
    <s v="plays"/>
    <d v="2015-03-08T16:50:03"/>
    <x v="3693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x v="3694"/>
    <b v="0"/>
    <n v="1"/>
    <b v="0"/>
    <s v="theater/plays"/>
    <n v="0"/>
    <x v="6"/>
    <s v="plays"/>
    <d v="2014-06-25T21:00:00"/>
    <x v="3694"/>
  </r>
  <r>
    <n v="3862"/>
    <s v="The Container Play"/>
    <s v="The hit immersive theatre experience of England comes to Corpus Christi!"/>
    <n v="500"/>
    <n v="1"/>
    <x v="2"/>
    <s v="US"/>
    <s v="USD"/>
    <n v="1473699540"/>
    <x v="3695"/>
    <b v="0"/>
    <n v="1"/>
    <b v="0"/>
    <s v="theater/plays"/>
    <n v="0"/>
    <x v="6"/>
    <s v="plays"/>
    <d v="2016-09-12T16:59:00"/>
    <x v="3695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x v="3696"/>
    <b v="0"/>
    <n v="1"/>
    <b v="0"/>
    <s v="theater/plays"/>
    <n v="0"/>
    <x v="6"/>
    <s v="plays"/>
    <d v="2015-04-25T04:35:00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x v="3697"/>
    <b v="0"/>
    <n v="1"/>
    <b v="0"/>
    <s v="theater/plays"/>
    <n v="0"/>
    <x v="6"/>
    <s v="plays"/>
    <d v="2016-03-16T03:02:44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x v="3698"/>
    <b v="0"/>
    <n v="1"/>
    <b v="0"/>
    <s v="theater/plays"/>
    <n v="0"/>
    <x v="6"/>
    <s v="plays"/>
    <d v="2016-05-03T18:49:02"/>
    <x v="3698"/>
  </r>
  <r>
    <n v="4004"/>
    <s v="South Florida Tours"/>
    <s v="Help Launch The Queen Into South Florida!"/>
    <n v="300"/>
    <n v="1"/>
    <x v="2"/>
    <s v="US"/>
    <s v="USD"/>
    <n v="1412740457"/>
    <x v="3699"/>
    <b v="0"/>
    <n v="1"/>
    <b v="0"/>
    <s v="theater/plays"/>
    <n v="0"/>
    <x v="6"/>
    <s v="plays"/>
    <d v="2014-10-08T03:54:17"/>
    <x v="3699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x v="3700"/>
    <b v="0"/>
    <n v="1"/>
    <b v="0"/>
    <s v="theater/plays"/>
    <n v="0"/>
    <x v="6"/>
    <s v="plays"/>
    <d v="2015-07-19T18:44:23"/>
    <x v="370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x v="3701"/>
    <b v="0"/>
    <n v="1"/>
    <b v="0"/>
    <s v="theater/plays"/>
    <n v="0"/>
    <x v="6"/>
    <s v="plays"/>
    <d v="2014-08-21T04:49:49"/>
    <x v="3701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x v="3702"/>
    <b v="0"/>
    <n v="1"/>
    <b v="0"/>
    <s v="theater/plays"/>
    <n v="1"/>
    <x v="6"/>
    <s v="plays"/>
    <d v="2014-10-23T15:16:3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x v="3703"/>
    <b v="0"/>
    <n v="1"/>
    <b v="0"/>
    <s v="theater/plays"/>
    <n v="100"/>
    <x v="6"/>
    <s v="plays"/>
    <d v="2016-02-28T00:00:00"/>
    <x v="3703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x v="3704"/>
    <b v="0"/>
    <n v="0"/>
    <b v="0"/>
    <s v="film &amp; video/science fiction"/>
    <n v="0"/>
    <x v="5"/>
    <s v="science fiction"/>
    <d v="2016-10-10T10:21:47"/>
    <x v="3704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x v="3705"/>
    <b v="0"/>
    <n v="0"/>
    <b v="0"/>
    <s v="film &amp; video/science fiction"/>
    <n v="0"/>
    <x v="5"/>
    <s v="science fiction"/>
    <d v="2015-05-15T22:17:22"/>
    <x v="3705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x v="3706"/>
    <b v="0"/>
    <n v="0"/>
    <b v="0"/>
    <s v="film &amp; video/science fiction"/>
    <n v="0"/>
    <x v="5"/>
    <s v="science fiction"/>
    <d v="2014-10-30T22:29:43"/>
    <x v="3706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x v="3707"/>
    <b v="0"/>
    <n v="0"/>
    <b v="0"/>
    <s v="film &amp; video/science fiction"/>
    <n v="0"/>
    <x v="5"/>
    <s v="science fiction"/>
    <d v="2014-06-16T20:16:00"/>
    <x v="3707"/>
  </r>
  <r>
    <n v="131"/>
    <s v="I (Canceled)"/>
    <s v="I"/>
    <n v="130000"/>
    <n v="0"/>
    <x v="1"/>
    <s v="US"/>
    <s v="USD"/>
    <n v="1467763200"/>
    <x v="3708"/>
    <b v="0"/>
    <n v="0"/>
    <b v="0"/>
    <s v="film &amp; video/science fiction"/>
    <n v="0"/>
    <x v="5"/>
    <s v="science fiction"/>
    <d v="2016-07-06T00:00:00"/>
    <x v="3708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x v="3709"/>
    <b v="0"/>
    <n v="0"/>
    <b v="0"/>
    <s v="film &amp; video/science fiction"/>
    <n v="0"/>
    <x v="5"/>
    <s v="science fiction"/>
    <d v="2016-05-31T17:31:00"/>
    <x v="3709"/>
  </r>
  <r>
    <n v="134"/>
    <s v="MARLEY'S GHOST (AMBASSADORS OF STEAM) (Canceled)"/>
    <s v="steampunk  remake of &quot;a Christmas carol&quot;"/>
    <n v="125000"/>
    <n v="0"/>
    <x v="1"/>
    <s v="US"/>
    <s v="USD"/>
    <n v="1441386000"/>
    <x v="3710"/>
    <b v="0"/>
    <n v="0"/>
    <b v="0"/>
    <s v="film &amp; video/science fiction"/>
    <n v="0"/>
    <x v="5"/>
    <s v="science fiction"/>
    <d v="2015-09-04T17:00:00"/>
    <x v="371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x v="3711"/>
    <b v="0"/>
    <n v="0"/>
    <b v="0"/>
    <s v="film &amp; video/science fiction"/>
    <n v="0"/>
    <x v="5"/>
    <s v="science fiction"/>
    <d v="2015-05-16T10:16:00"/>
    <x v="3711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x v="3712"/>
    <b v="0"/>
    <n v="0"/>
    <b v="0"/>
    <s v="film &amp; video/science fiction"/>
    <n v="0"/>
    <x v="5"/>
    <s v="science fiction"/>
    <d v="2015-10-12T13:46:33"/>
    <x v="3712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x v="3713"/>
    <b v="0"/>
    <n v="0"/>
    <b v="0"/>
    <s v="film &amp; video/science fiction"/>
    <n v="0"/>
    <x v="5"/>
    <s v="science fiction"/>
    <d v="2015-03-20T03:45:32"/>
    <x v="3713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x v="3714"/>
    <b v="0"/>
    <n v="0"/>
    <b v="0"/>
    <s v="film &amp; video/science fiction"/>
    <n v="0"/>
    <x v="5"/>
    <s v="science fiction"/>
    <d v="2016-09-03T05:55:00"/>
    <x v="3714"/>
  </r>
  <r>
    <n v="147"/>
    <s v="Consumed (Static Air) (Canceled)"/>
    <s v="Film makers catch live footage beyond their wildest dreams."/>
    <n v="110000"/>
    <n v="0"/>
    <x v="1"/>
    <s v="GB"/>
    <s v="GBP"/>
    <n v="1420741080"/>
    <x v="3715"/>
    <b v="0"/>
    <n v="0"/>
    <b v="0"/>
    <s v="film &amp; video/science fiction"/>
    <n v="0"/>
    <x v="5"/>
    <s v="science fiction"/>
    <d v="2015-01-08T18:18:00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x v="3716"/>
    <b v="0"/>
    <n v="0"/>
    <b v="0"/>
    <s v="film &amp; video/science fiction"/>
    <n v="0"/>
    <x v="5"/>
    <s v="science fiction"/>
    <d v="2014-10-22T01:50:28"/>
    <x v="3716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x v="3717"/>
    <b v="0"/>
    <n v="0"/>
    <b v="0"/>
    <s v="film &amp; video/drama"/>
    <n v="0"/>
    <x v="5"/>
    <s v="drama"/>
    <d v="2015-08-15T21:54:51"/>
    <x v="3717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x v="3718"/>
    <b v="0"/>
    <n v="0"/>
    <b v="0"/>
    <s v="film &amp; video/drama"/>
    <n v="0"/>
    <x v="5"/>
    <s v="drama"/>
    <d v="2015-10-01T00:00:00"/>
    <x v="3718"/>
  </r>
  <r>
    <n v="165"/>
    <s v="NET"/>
    <s v="A teacher. A boy. The beach and a heatwave that drove them all insane."/>
    <n v="100000"/>
    <n v="0"/>
    <x v="2"/>
    <s v="GB"/>
    <s v="GBP"/>
    <n v="1452613724"/>
    <x v="3719"/>
    <b v="0"/>
    <n v="0"/>
    <b v="0"/>
    <s v="film &amp; video/drama"/>
    <n v="0"/>
    <x v="5"/>
    <s v="drama"/>
    <d v="2016-01-12T15:48:44"/>
    <x v="3719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x v="3720"/>
    <b v="0"/>
    <n v="0"/>
    <b v="0"/>
    <s v="film &amp; video/drama"/>
    <n v="0"/>
    <x v="5"/>
    <s v="drama"/>
    <d v="2015-03-19T08:28:43"/>
    <x v="3720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x v="3721"/>
    <b v="0"/>
    <n v="0"/>
    <b v="0"/>
    <s v="film &amp; video/drama"/>
    <n v="0"/>
    <x v="5"/>
    <s v="drama"/>
    <d v="2015-02-28T13:45:08"/>
    <x v="3721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x v="3722"/>
    <b v="0"/>
    <n v="0"/>
    <b v="0"/>
    <s v="film &amp; video/drama"/>
    <n v="0"/>
    <x v="5"/>
    <s v="drama"/>
    <d v="2015-05-08T18:12:56"/>
    <x v="3722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x v="3723"/>
    <b v="0"/>
    <n v="0"/>
    <b v="0"/>
    <s v="film &amp; video/drama"/>
    <n v="0"/>
    <x v="5"/>
    <s v="drama"/>
    <d v="2015-08-05T19:46:39"/>
    <x v="3723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x v="3724"/>
    <b v="0"/>
    <n v="0"/>
    <b v="0"/>
    <s v="film &amp; video/drama"/>
    <n v="0"/>
    <x v="5"/>
    <s v="drama"/>
    <d v="2015-11-26T23:55:45"/>
    <x v="3724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x v="3725"/>
    <b v="0"/>
    <n v="0"/>
    <b v="0"/>
    <s v="film &amp; video/drama"/>
    <n v="0"/>
    <x v="5"/>
    <s v="drama"/>
    <d v="2017-01-07T00:17:12"/>
    <x v="3725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x v="3726"/>
    <b v="0"/>
    <n v="0"/>
    <b v="0"/>
    <s v="film &amp; video/drama"/>
    <n v="0"/>
    <x v="5"/>
    <s v="drama"/>
    <d v="2017-03-03T20:00:00"/>
    <x v="3726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x v="3727"/>
    <b v="0"/>
    <n v="0"/>
    <b v="0"/>
    <s v="film &amp; video/drama"/>
    <n v="0"/>
    <x v="5"/>
    <s v="drama"/>
    <d v="2014-09-05T04:23:35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x v="3728"/>
    <b v="0"/>
    <n v="0"/>
    <b v="0"/>
    <s v="film &amp; video/drama"/>
    <n v="0"/>
    <x v="5"/>
    <s v="drama"/>
    <d v="2014-11-28T23:26:06"/>
    <x v="3728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x v="3729"/>
    <b v="0"/>
    <n v="0"/>
    <b v="0"/>
    <s v="film &amp; video/drama"/>
    <n v="0"/>
    <x v="5"/>
    <s v="drama"/>
    <d v="2015-07-10T16:05:32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x v="3730"/>
    <b v="0"/>
    <n v="0"/>
    <b v="0"/>
    <s v="film &amp; video/drama"/>
    <n v="0"/>
    <x v="5"/>
    <s v="drama"/>
    <d v="2016-09-01T02:58:22"/>
    <x v="3730"/>
  </r>
  <r>
    <n v="202"/>
    <s v="Modern Gangsters"/>
    <s v="new web series created by jonney terry"/>
    <n v="100000"/>
    <n v="0"/>
    <x v="2"/>
    <s v="US"/>
    <s v="USD"/>
    <n v="1444337940"/>
    <x v="3731"/>
    <b v="0"/>
    <n v="0"/>
    <b v="0"/>
    <s v="film &amp; video/drama"/>
    <n v="0"/>
    <x v="5"/>
    <s v="drama"/>
    <d v="2015-10-08T20:59:00"/>
    <x v="3731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x v="3732"/>
    <b v="0"/>
    <n v="0"/>
    <b v="0"/>
    <s v="film &amp; video/drama"/>
    <n v="0"/>
    <x v="5"/>
    <s v="drama"/>
    <d v="2016-08-06T00:06:23"/>
    <x v="3732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x v="3733"/>
    <b v="0"/>
    <n v="0"/>
    <b v="0"/>
    <s v="film &amp; video/drama"/>
    <n v="0"/>
    <x v="5"/>
    <s v="drama"/>
    <d v="2014-12-16T08:52:47"/>
    <x v="373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x v="3734"/>
    <b v="0"/>
    <n v="0"/>
    <b v="0"/>
    <s v="film &amp; video/drama"/>
    <n v="0"/>
    <x v="5"/>
    <s v="drama"/>
    <d v="2015-07-10T22:08:55"/>
    <x v="3734"/>
  </r>
  <r>
    <n v="221"/>
    <s v="Archetypes"/>
    <s v="Film about Schizophrenia with Surreal Twists!"/>
    <n v="97000"/>
    <n v="0"/>
    <x v="2"/>
    <s v="US"/>
    <s v="USD"/>
    <n v="1427569564"/>
    <x v="3735"/>
    <b v="0"/>
    <n v="0"/>
    <b v="0"/>
    <s v="film &amp; video/drama"/>
    <n v="0"/>
    <x v="5"/>
    <s v="drama"/>
    <d v="2015-03-28T19:06:04"/>
    <x v="3735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x v="3736"/>
    <b v="0"/>
    <n v="0"/>
    <b v="0"/>
    <s v="film &amp; video/drama"/>
    <n v="0"/>
    <x v="5"/>
    <s v="drama"/>
    <d v="2016-05-22T01:05:0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x v="3737"/>
    <b v="0"/>
    <n v="0"/>
    <b v="0"/>
    <s v="film &amp; video/drama"/>
    <n v="0"/>
    <x v="5"/>
    <s v="drama"/>
    <d v="2015-07-10T05:38:46"/>
    <x v="3737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x v="3738"/>
    <b v="0"/>
    <n v="0"/>
    <b v="0"/>
    <s v="film &amp; video/drama"/>
    <n v="0"/>
    <x v="5"/>
    <s v="drama"/>
    <d v="2016-04-08T22:04:14"/>
    <x v="3738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x v="3739"/>
    <b v="0"/>
    <n v="0"/>
    <b v="0"/>
    <s v="film &amp; video/drama"/>
    <n v="0"/>
    <x v="5"/>
    <s v="drama"/>
    <d v="2015-07-09T21:27:21"/>
    <x v="3739"/>
  </r>
  <r>
    <n v="228"/>
    <s v="Facets of a Geek life"/>
    <s v="I am making a film from one one of my books called facets of a Geek life."/>
    <n v="90000"/>
    <n v="0"/>
    <x v="2"/>
    <s v="GB"/>
    <s v="GBP"/>
    <n v="1433176105"/>
    <x v="3740"/>
    <b v="0"/>
    <n v="0"/>
    <b v="0"/>
    <s v="film &amp; video/drama"/>
    <n v="0"/>
    <x v="5"/>
    <s v="drama"/>
    <d v="2015-06-01T16:28:25"/>
    <x v="3740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x v="3741"/>
    <b v="0"/>
    <n v="0"/>
    <b v="0"/>
    <s v="film &amp; video/drama"/>
    <n v="0"/>
    <x v="5"/>
    <s v="drama"/>
    <d v="2016-02-13T22:24:57"/>
    <x v="3741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x v="3742"/>
    <b v="0"/>
    <n v="0"/>
    <b v="0"/>
    <s v="film &amp; video/drama"/>
    <n v="0"/>
    <x v="5"/>
    <s v="drama"/>
    <d v="2016-01-02T23:00:51"/>
    <x v="3742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x v="3743"/>
    <b v="0"/>
    <n v="0"/>
    <b v="0"/>
    <s v="film &amp; video/drama"/>
    <n v="0"/>
    <x v="5"/>
    <s v="drama"/>
    <d v="2016-09-29T21:52:52"/>
    <x v="3743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x v="3744"/>
    <b v="0"/>
    <n v="0"/>
    <b v="0"/>
    <s v="film &amp; video/drama"/>
    <n v="0"/>
    <x v="5"/>
    <s v="drama"/>
    <d v="2015-07-09T21:48:17"/>
    <x v="3744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x v="3745"/>
    <b v="0"/>
    <n v="0"/>
    <b v="0"/>
    <s v="film &amp; video/drama"/>
    <n v="0"/>
    <x v="5"/>
    <s v="drama"/>
    <d v="2016-01-05T00:00:00"/>
    <x v="3745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x v="3746"/>
    <b v="0"/>
    <n v="0"/>
    <b v="0"/>
    <s v="film &amp; video/drama"/>
    <n v="0"/>
    <x v="5"/>
    <s v="drama"/>
    <d v="2016-12-30T09:00:00"/>
    <x v="3746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x v="3747"/>
    <b v="0"/>
    <n v="0"/>
    <b v="0"/>
    <s v="film &amp; video/animation"/>
    <n v="0"/>
    <x v="5"/>
    <s v="animation"/>
    <d v="2015-10-22T18:59:00"/>
    <x v="3747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x v="3748"/>
    <b v="0"/>
    <n v="0"/>
    <b v="0"/>
    <s v="film &amp; video/animation"/>
    <n v="0"/>
    <x v="5"/>
    <s v="animation"/>
    <d v="2009-11-27T04:59:00"/>
    <x v="3748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x v="3749"/>
    <b v="0"/>
    <n v="0"/>
    <b v="0"/>
    <s v="film &amp; video/animation"/>
    <n v="0"/>
    <x v="5"/>
    <s v="animation"/>
    <d v="2015-10-11T15:07:02"/>
    <x v="3749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x v="3750"/>
    <b v="0"/>
    <n v="0"/>
    <b v="0"/>
    <s v="film &amp; video/animation"/>
    <n v="0"/>
    <x v="5"/>
    <s v="animation"/>
    <d v="2013-07-31T08:41:53"/>
    <x v="3750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x v="3751"/>
    <b v="0"/>
    <n v="0"/>
    <b v="0"/>
    <s v="film &amp; video/animation"/>
    <n v="0"/>
    <x v="5"/>
    <s v="animation"/>
    <d v="2016-10-08T07:38:46"/>
    <x v="3751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x v="3752"/>
    <b v="0"/>
    <n v="0"/>
    <b v="0"/>
    <s v="film &amp; video/animation"/>
    <n v="0"/>
    <x v="5"/>
    <s v="animation"/>
    <d v="2014-10-17T18:16:58"/>
    <x v="3752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x v="3753"/>
    <b v="0"/>
    <n v="0"/>
    <b v="0"/>
    <s v="film &amp; video/animation"/>
    <n v="0"/>
    <x v="5"/>
    <s v="animation"/>
    <d v="2013-11-02T19:03:16"/>
    <x v="3753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x v="3754"/>
    <b v="0"/>
    <n v="0"/>
    <b v="0"/>
    <s v="film &amp; video/animation"/>
    <n v="0"/>
    <x v="5"/>
    <s v="animation"/>
    <d v="2014-01-25T17:09:51"/>
    <x v="3754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x v="3755"/>
    <b v="0"/>
    <n v="0"/>
    <b v="0"/>
    <s v="film &amp; video/animation"/>
    <n v="0"/>
    <x v="5"/>
    <s v="animation"/>
    <d v="2014-08-16T18:25:12"/>
    <x v="375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x v="3756"/>
    <b v="0"/>
    <n v="0"/>
    <b v="0"/>
    <s v="film &amp; video/animation"/>
    <n v="0"/>
    <x v="5"/>
    <s v="animation"/>
    <d v="2013-06-02T20:19:27"/>
    <x v="3756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x v="3757"/>
    <b v="0"/>
    <n v="0"/>
    <b v="0"/>
    <s v="film &amp; video/animation"/>
    <n v="0"/>
    <x v="5"/>
    <s v="animation"/>
    <d v="2011-08-10T03:02:21"/>
    <x v="3757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x v="3758"/>
    <b v="0"/>
    <n v="0"/>
    <b v="0"/>
    <s v="film &amp; video/animation"/>
    <n v="0"/>
    <x v="5"/>
    <s v="animation"/>
    <d v="2012-07-11T03:51:05"/>
    <x v="3758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x v="3759"/>
    <b v="0"/>
    <n v="0"/>
    <b v="0"/>
    <s v="film &amp; video/animation"/>
    <n v="0"/>
    <x v="5"/>
    <s v="animation"/>
    <d v="2014-09-05T23:45:24"/>
    <x v="3759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x v="3760"/>
    <b v="0"/>
    <n v="0"/>
    <b v="0"/>
    <s v="film &amp; video/animation"/>
    <n v="0"/>
    <x v="5"/>
    <s v="animation"/>
    <d v="2015-05-06T02:04:03"/>
    <x v="3760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x v="3761"/>
    <b v="0"/>
    <n v="0"/>
    <b v="0"/>
    <s v="film &amp; video/animation"/>
    <n v="0"/>
    <x v="5"/>
    <s v="animation"/>
    <d v="2012-05-18T20:02:14"/>
    <x v="3761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x v="3762"/>
    <b v="0"/>
    <n v="0"/>
    <b v="0"/>
    <s v="film &amp; video/animation"/>
    <n v="0"/>
    <x v="5"/>
    <s v="animation"/>
    <d v="2015-04-01T20:51:49"/>
    <x v="3762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x v="3763"/>
    <b v="0"/>
    <n v="0"/>
    <b v="0"/>
    <s v="film &amp; video/animation"/>
    <n v="0"/>
    <x v="5"/>
    <s v="animation"/>
    <d v="2016-12-25T15:16:34"/>
    <x v="3763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x v="3764"/>
    <b v="0"/>
    <n v="0"/>
    <b v="0"/>
    <s v="film &amp; video/animation"/>
    <n v="0"/>
    <x v="5"/>
    <s v="animation"/>
    <d v="2017-01-09T01:18:20"/>
    <x v="3764"/>
  </r>
  <r>
    <n v="490"/>
    <s v="PROJECT IS CANCELLED"/>
    <s v="Cancelled"/>
    <n v="40000"/>
    <n v="0"/>
    <x v="2"/>
    <s v="US"/>
    <s v="USD"/>
    <n v="1345677285"/>
    <x v="3765"/>
    <b v="0"/>
    <n v="0"/>
    <b v="0"/>
    <s v="film &amp; video/animation"/>
    <n v="0"/>
    <x v="5"/>
    <s v="animation"/>
    <d v="2012-08-22T23:14:45"/>
    <x v="376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x v="3766"/>
    <b v="0"/>
    <n v="0"/>
    <b v="0"/>
    <s v="film &amp; video/animation"/>
    <n v="0"/>
    <x v="5"/>
    <s v="animation"/>
    <d v="2016-01-27T23:34:59"/>
    <x v="3766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x v="3767"/>
    <b v="0"/>
    <n v="0"/>
    <b v="0"/>
    <s v="film &amp; video/animation"/>
    <n v="0"/>
    <x v="5"/>
    <s v="animation"/>
    <d v="2016-10-13T00:50:30"/>
    <x v="3767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x v="3768"/>
    <b v="0"/>
    <n v="0"/>
    <b v="0"/>
    <s v="film &amp; video/animation"/>
    <n v="0"/>
    <x v="5"/>
    <s v="animation"/>
    <d v="2015-05-20T17:25:38"/>
    <x v="3768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x v="3769"/>
    <b v="0"/>
    <n v="0"/>
    <b v="0"/>
    <s v="film &amp; video/animation"/>
    <n v="0"/>
    <x v="5"/>
    <s v="animation"/>
    <d v="2015-07-16T19:51:45"/>
    <x v="3769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x v="3770"/>
    <b v="0"/>
    <n v="0"/>
    <b v="0"/>
    <s v="film &amp; video/animation"/>
    <n v="0"/>
    <x v="5"/>
    <s v="animation"/>
    <d v="2011-07-09T05:37:31"/>
    <x v="377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x v="3771"/>
    <b v="0"/>
    <n v="0"/>
    <b v="0"/>
    <s v="film &amp; video/animation"/>
    <n v="0"/>
    <x v="5"/>
    <s v="animation"/>
    <d v="2016-03-01T04:13:59"/>
    <x v="3771"/>
  </r>
  <r>
    <n v="516"/>
    <s v="Shipmates"/>
    <s v="A big brother style comedy animation series starring famous seafarers"/>
    <n v="39000"/>
    <n v="0"/>
    <x v="2"/>
    <s v="GB"/>
    <s v="GBP"/>
    <n v="1432752080"/>
    <x v="3772"/>
    <b v="0"/>
    <n v="0"/>
    <b v="0"/>
    <s v="film &amp; video/animation"/>
    <n v="0"/>
    <x v="5"/>
    <s v="animation"/>
    <d v="2015-05-27T18:41:20"/>
    <x v="3772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x v="3773"/>
    <b v="0"/>
    <n v="0"/>
    <b v="0"/>
    <s v="film &amp; video/animation"/>
    <n v="0"/>
    <x v="5"/>
    <s v="animation"/>
    <d v="2015-09-06T14:46:00"/>
    <x v="3773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x v="3774"/>
    <b v="0"/>
    <n v="0"/>
    <b v="0"/>
    <s v="technology/web"/>
    <n v="0"/>
    <x v="0"/>
    <s v="web"/>
    <d v="2016-02-10T16:42:44"/>
    <x v="3774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x v="3775"/>
    <b v="0"/>
    <n v="0"/>
    <b v="0"/>
    <s v="technology/web"/>
    <n v="0"/>
    <x v="0"/>
    <s v="web"/>
    <d v="2016-01-09T14:48:16"/>
    <x v="3775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x v="3776"/>
    <b v="0"/>
    <n v="0"/>
    <b v="0"/>
    <s v="technology/web"/>
    <n v="0"/>
    <x v="0"/>
    <s v="web"/>
    <d v="2016-06-12T08:29:03"/>
    <x v="3776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x v="3777"/>
    <b v="0"/>
    <n v="0"/>
    <b v="0"/>
    <s v="technology/web"/>
    <n v="0"/>
    <x v="0"/>
    <s v="web"/>
    <d v="2015-03-24T20:11:45"/>
    <x v="377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x v="3778"/>
    <b v="0"/>
    <n v="0"/>
    <b v="0"/>
    <s v="technology/web"/>
    <n v="0"/>
    <x v="0"/>
    <s v="web"/>
    <d v="2016-12-18T09:20:15"/>
    <x v="3778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x v="3779"/>
    <b v="0"/>
    <n v="0"/>
    <b v="0"/>
    <s v="technology/web"/>
    <n v="0"/>
    <x v="0"/>
    <s v="web"/>
    <d v="2015-07-10T18:50:49"/>
    <x v="3779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x v="3780"/>
    <b v="0"/>
    <n v="0"/>
    <b v="0"/>
    <s v="technology/web"/>
    <n v="0"/>
    <x v="0"/>
    <s v="web"/>
    <d v="2015-01-01T20:13:14"/>
    <x v="378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x v="3781"/>
    <b v="0"/>
    <n v="0"/>
    <b v="0"/>
    <s v="technology/web"/>
    <n v="0"/>
    <x v="0"/>
    <s v="web"/>
    <d v="2015-11-04T18:11:28"/>
    <x v="3781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x v="3782"/>
    <b v="0"/>
    <n v="0"/>
    <b v="0"/>
    <s v="technology/web"/>
    <n v="0"/>
    <x v="0"/>
    <s v="web"/>
    <d v="2015-08-02T00:18:24"/>
    <x v="3782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x v="3783"/>
    <b v="0"/>
    <n v="0"/>
    <b v="0"/>
    <s v="technology/web"/>
    <n v="0"/>
    <x v="0"/>
    <s v="web"/>
    <d v="2015-03-15T18:00:00"/>
    <x v="3783"/>
  </r>
  <r>
    <n v="585"/>
    <s v="Link Card"/>
    <s v="SAVE UP TO 40% WHEN YOU SPEND!_x000a__x000a_PRE-ORDER YOUR LINK CARD TODAY"/>
    <n v="30000"/>
    <n v="0"/>
    <x v="2"/>
    <s v="GB"/>
    <s v="GBP"/>
    <n v="1448928000"/>
    <x v="3784"/>
    <b v="0"/>
    <n v="0"/>
    <b v="0"/>
    <s v="technology/web"/>
    <n v="0"/>
    <x v="0"/>
    <s v="web"/>
    <d v="2015-12-01T00:00:00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x v="3785"/>
    <b v="0"/>
    <n v="0"/>
    <b v="0"/>
    <s v="technology/web"/>
    <n v="0"/>
    <x v="0"/>
    <s v="web"/>
    <d v="2015-06-18T19:03:35"/>
    <x v="3785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x v="3786"/>
    <b v="0"/>
    <n v="0"/>
    <b v="0"/>
    <s v="technology/web"/>
    <n v="0"/>
    <x v="0"/>
    <s v="web"/>
    <d v="2014-08-28T00:50:56"/>
    <x v="378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x v="3787"/>
    <b v="0"/>
    <n v="0"/>
    <b v="0"/>
    <s v="technology/web"/>
    <n v="0"/>
    <x v="0"/>
    <s v="web"/>
    <d v="2015-11-22T20:48:56"/>
    <x v="3787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x v="3788"/>
    <b v="0"/>
    <n v="0"/>
    <b v="0"/>
    <s v="technology/web"/>
    <n v="0"/>
    <x v="0"/>
    <s v="web"/>
    <d v="2015-04-22T19:56:26"/>
    <x v="3788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x v="3789"/>
    <b v="0"/>
    <n v="0"/>
    <b v="0"/>
    <s v="technology/web"/>
    <n v="0"/>
    <x v="0"/>
    <s v="web"/>
    <d v="2016-01-19T13:27:17"/>
    <x v="3789"/>
  </r>
  <r>
    <n v="612"/>
    <s v="Web Streaming 2.0 (Canceled)"/>
    <s v="A Fast and Reliable new Web platform to stream videos from Internet"/>
    <n v="30000"/>
    <n v="0"/>
    <x v="1"/>
    <s v="IT"/>
    <s v="EUR"/>
    <n v="1472777146"/>
    <x v="3790"/>
    <b v="0"/>
    <n v="0"/>
    <b v="0"/>
    <s v="technology/web"/>
    <n v="0"/>
    <x v="0"/>
    <s v="web"/>
    <d v="2016-09-02T00:45:46"/>
    <x v="379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x v="3791"/>
    <b v="0"/>
    <n v="0"/>
    <b v="0"/>
    <s v="technology/web"/>
    <n v="0"/>
    <x v="0"/>
    <s v="web"/>
    <d v="2016-06-24T01:29:00"/>
    <x v="3791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x v="3792"/>
    <b v="0"/>
    <n v="0"/>
    <b v="0"/>
    <s v="technology/web"/>
    <n v="0"/>
    <x v="0"/>
    <s v="web"/>
    <d v="2015-09-25T02:55:59"/>
    <x v="3792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x v="3793"/>
    <b v="0"/>
    <n v="0"/>
    <b v="0"/>
    <s v="technology/web"/>
    <n v="0"/>
    <x v="0"/>
    <s v="web"/>
    <d v="2017-02-25T09:01:47"/>
    <x v="3793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x v="3794"/>
    <b v="0"/>
    <n v="0"/>
    <b v="0"/>
    <s v="technology/web"/>
    <n v="0"/>
    <x v="0"/>
    <s v="web"/>
    <d v="2015-12-09T19:26:43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x v="3795"/>
    <b v="0"/>
    <n v="0"/>
    <b v="0"/>
    <s v="technology/web"/>
    <n v="0"/>
    <x v="0"/>
    <s v="web"/>
    <d v="2015-05-28T00:13:17"/>
    <x v="3795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x v="3796"/>
    <b v="0"/>
    <n v="0"/>
    <b v="0"/>
    <s v="technology/web"/>
    <n v="0"/>
    <x v="0"/>
    <s v="web"/>
    <d v="2015-05-14T23:44:01"/>
    <x v="3796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x v="3797"/>
    <b v="0"/>
    <n v="0"/>
    <b v="0"/>
    <s v="technology/web"/>
    <n v="0"/>
    <x v="0"/>
    <s v="web"/>
    <d v="2017-03-26T20:29:37"/>
    <x v="379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x v="3798"/>
    <b v="0"/>
    <n v="0"/>
    <b v="0"/>
    <s v="technology/web"/>
    <n v="0"/>
    <x v="0"/>
    <s v="web"/>
    <d v="2014-07-13T16:37:37"/>
    <x v="3798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x v="3799"/>
    <b v="0"/>
    <n v="0"/>
    <b v="0"/>
    <s v="technology/web"/>
    <n v="0"/>
    <x v="0"/>
    <s v="web"/>
    <d v="2015-11-25T16:49:25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x v="3800"/>
    <b v="0"/>
    <n v="0"/>
    <b v="0"/>
    <s v="technology/web"/>
    <n v="0"/>
    <x v="0"/>
    <s v="web"/>
    <d v="2017-02-25T23:04:00"/>
    <x v="3800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x v="3801"/>
    <b v="0"/>
    <n v="0"/>
    <b v="0"/>
    <s v="technology/wearables"/>
    <n v="0"/>
    <x v="0"/>
    <s v="wearables"/>
    <d v="2015-08-03T16:09:30"/>
    <x v="3801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x v="3802"/>
    <b v="0"/>
    <n v="0"/>
    <b v="0"/>
    <s v="technology/wearables"/>
    <n v="0"/>
    <x v="0"/>
    <s v="wearables"/>
    <d v="2016-12-14T18:39:00"/>
    <x v="3802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x v="3803"/>
    <b v="0"/>
    <n v="0"/>
    <b v="0"/>
    <s v="technology/wearables"/>
    <n v="0"/>
    <x v="0"/>
    <s v="wearables"/>
    <d v="2014-08-20T00:44:00"/>
    <x v="3803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x v="3804"/>
    <b v="0"/>
    <n v="0"/>
    <b v="0"/>
    <s v="publishing/fiction"/>
    <n v="0"/>
    <x v="1"/>
    <s v="fiction"/>
    <d v="2016-11-26T19:20:13"/>
    <x v="3804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x v="3805"/>
    <b v="0"/>
    <n v="0"/>
    <b v="0"/>
    <s v="publishing/fiction"/>
    <n v="0"/>
    <x v="1"/>
    <s v="fiction"/>
    <d v="2016-12-04T06:00:00"/>
    <x v="3805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x v="3806"/>
    <b v="0"/>
    <n v="0"/>
    <b v="0"/>
    <s v="publishing/fiction"/>
    <n v="0"/>
    <x v="1"/>
    <s v="fiction"/>
    <d v="2015-09-10T04:09:21"/>
    <x v="3806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x v="3807"/>
    <b v="0"/>
    <n v="0"/>
    <b v="0"/>
    <s v="publishing/fiction"/>
    <n v="0"/>
    <x v="1"/>
    <s v="fiction"/>
    <d v="2015-02-16T18:48:03"/>
    <x v="3807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x v="3808"/>
    <b v="0"/>
    <n v="0"/>
    <b v="0"/>
    <s v="publishing/fiction"/>
    <n v="0"/>
    <x v="1"/>
    <s v="fiction"/>
    <d v="2013-12-16T04:58:10"/>
    <x v="3808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x v="3809"/>
    <b v="0"/>
    <n v="0"/>
    <b v="0"/>
    <s v="publishing/fiction"/>
    <n v="0"/>
    <x v="1"/>
    <s v="fiction"/>
    <d v="2013-02-24T23:59:29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x v="3810"/>
    <b v="0"/>
    <n v="0"/>
    <b v="0"/>
    <s v="music/jazz"/>
    <n v="0"/>
    <x v="7"/>
    <s v="jazz"/>
    <d v="2015-09-21T17:22:11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x v="3811"/>
    <b v="0"/>
    <n v="0"/>
    <b v="0"/>
    <s v="music/indie rock"/>
    <n v="0"/>
    <x v="7"/>
    <s v="indie rock"/>
    <d v="2012-05-27T23:00:55"/>
    <x v="3811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x v="3812"/>
    <b v="0"/>
    <n v="0"/>
    <b v="0"/>
    <s v="music/indie rock"/>
    <n v="0"/>
    <x v="7"/>
    <s v="indie rock"/>
    <d v="2012-11-28T17:31:48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x v="3813"/>
    <b v="0"/>
    <n v="0"/>
    <b v="0"/>
    <s v="music/jazz"/>
    <n v="0"/>
    <x v="7"/>
    <s v="jazz"/>
    <d v="2010-06-08T19:11:00"/>
    <x v="3813"/>
  </r>
  <r>
    <n v="906"/>
    <s v="24th Music Presents Channeling Motown (Live)"/>
    <s v="The DMV's most respected saxophonist pay tribute to Motown."/>
    <n v="20000"/>
    <n v="0"/>
    <x v="2"/>
    <s v="US"/>
    <s v="USD"/>
    <n v="1394681590"/>
    <x v="3814"/>
    <b v="0"/>
    <n v="0"/>
    <b v="0"/>
    <s v="music/jazz"/>
    <n v="0"/>
    <x v="7"/>
    <s v="jazz"/>
    <d v="2014-03-13T03:33:10"/>
    <x v="3814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x v="3815"/>
    <b v="0"/>
    <n v="0"/>
    <b v="0"/>
    <s v="music/jazz"/>
    <n v="0"/>
    <x v="7"/>
    <s v="jazz"/>
    <d v="2011-09-11T04:37:03"/>
    <x v="3815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x v="3816"/>
    <b v="0"/>
    <n v="0"/>
    <b v="0"/>
    <s v="music/jazz"/>
    <n v="0"/>
    <x v="7"/>
    <s v="jazz"/>
    <d v="2010-07-27T04:59:00"/>
    <x v="3816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x v="3817"/>
    <b v="0"/>
    <n v="0"/>
    <b v="0"/>
    <s v="music/jazz"/>
    <n v="0"/>
    <x v="7"/>
    <s v="jazz"/>
    <d v="2014-01-24T00:07:25"/>
    <x v="3817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x v="3818"/>
    <b v="0"/>
    <n v="0"/>
    <b v="0"/>
    <s v="music/jazz"/>
    <n v="0"/>
    <x v="7"/>
    <s v="jazz"/>
    <d v="2012-08-25T18:19:07"/>
    <x v="3818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x v="3819"/>
    <b v="0"/>
    <n v="0"/>
    <b v="0"/>
    <s v="music/jazz"/>
    <n v="0"/>
    <x v="7"/>
    <s v="jazz"/>
    <d v="2010-10-22T05:00:00"/>
    <x v="3819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x v="3820"/>
    <b v="0"/>
    <n v="0"/>
    <b v="0"/>
    <s v="music/jazz"/>
    <n v="0"/>
    <x v="7"/>
    <s v="jazz"/>
    <d v="2013-11-14T17:07:02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x v="3821"/>
    <b v="0"/>
    <n v="0"/>
    <b v="0"/>
    <s v="music/jazz"/>
    <n v="0"/>
    <x v="7"/>
    <s v="jazz"/>
    <d v="2010-07-08T22:40:00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x v="7"/>
    <s v="jazz"/>
    <d v="2012-05-14T19:44:55"/>
    <x v="3822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x v="3823"/>
    <b v="0"/>
    <n v="0"/>
    <b v="0"/>
    <s v="music/jazz"/>
    <n v="0"/>
    <x v="7"/>
    <s v="jazz"/>
    <d v="2012-04-09T04:42:49"/>
    <x v="3823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x v="3824"/>
    <b v="0"/>
    <n v="0"/>
    <b v="0"/>
    <s v="music/jazz"/>
    <n v="0"/>
    <x v="7"/>
    <s v="jazz"/>
    <d v="2012-01-18T20:00:00"/>
    <x v="3824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x v="3825"/>
    <b v="0"/>
    <n v="0"/>
    <b v="0"/>
    <s v="technology/wearables"/>
    <n v="0"/>
    <x v="0"/>
    <s v="wearables"/>
    <d v="2016-06-30T18:45:06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x v="3826"/>
    <b v="0"/>
    <n v="0"/>
    <b v="0"/>
    <s v="technology/wearables"/>
    <n v="0"/>
    <x v="0"/>
    <s v="wearables"/>
    <d v="2016-10-01T08:33:45"/>
    <x v="3826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x v="3827"/>
    <b v="0"/>
    <n v="0"/>
    <b v="0"/>
    <s v="journalism/audio"/>
    <n v="0"/>
    <x v="8"/>
    <s v="audio"/>
    <d v="2014-07-31T01:26:32"/>
    <x v="3827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x v="3828"/>
    <b v="0"/>
    <n v="0"/>
    <b v="0"/>
    <s v="journalism/audio"/>
    <n v="0"/>
    <x v="8"/>
    <s v="audio"/>
    <d v="2015-12-26T20:26:00"/>
    <x v="3828"/>
  </r>
  <r>
    <n v="1049"/>
    <s v="J1 (Canceled)"/>
    <s v="------"/>
    <n v="15000"/>
    <n v="0"/>
    <x v="1"/>
    <s v="US"/>
    <s v="USD"/>
    <n v="1455272445"/>
    <x v="3829"/>
    <b v="0"/>
    <n v="0"/>
    <b v="0"/>
    <s v="journalism/audio"/>
    <n v="0"/>
    <x v="8"/>
    <s v="audio"/>
    <d v="2016-02-12T10:20:45"/>
    <x v="3829"/>
  </r>
  <r>
    <n v="1050"/>
    <s v="The (Secular) Barbershop Podcast (Canceled)"/>
    <s v="Secularism is on the rise and I hear you.Talk to me."/>
    <n v="15000"/>
    <n v="0"/>
    <x v="1"/>
    <s v="US"/>
    <s v="USD"/>
    <n v="1442257677"/>
    <x v="3830"/>
    <b v="0"/>
    <n v="0"/>
    <b v="0"/>
    <s v="journalism/audio"/>
    <n v="0"/>
    <x v="8"/>
    <s v="audio"/>
    <d v="2015-09-14T19:07:57"/>
    <x v="3830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x v="3831"/>
    <b v="0"/>
    <n v="0"/>
    <b v="0"/>
    <s v="journalism/audio"/>
    <n v="0"/>
    <x v="8"/>
    <s v="audio"/>
    <d v="2014-08-27T00:20:25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x v="3832"/>
    <b v="0"/>
    <n v="0"/>
    <b v="0"/>
    <s v="journalism/audio"/>
    <n v="0"/>
    <x v="8"/>
    <s v="audio"/>
    <d v="2016-06-06T20:09:0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x v="3833"/>
    <b v="0"/>
    <n v="0"/>
    <b v="0"/>
    <s v="journalism/audio"/>
    <n v="0"/>
    <x v="8"/>
    <s v="audio"/>
    <d v="2014-08-10T22:00:00"/>
    <x v="3833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x v="3834"/>
    <b v="0"/>
    <n v="0"/>
    <b v="0"/>
    <s v="journalism/audio"/>
    <n v="0"/>
    <x v="8"/>
    <s v="audio"/>
    <d v="2016-03-07T23:49:05"/>
    <x v="3834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x v="3835"/>
    <b v="0"/>
    <n v="0"/>
    <b v="0"/>
    <s v="journalism/audio"/>
    <n v="0"/>
    <x v="8"/>
    <s v="audio"/>
    <d v="2015-04-24T16:16:17"/>
    <x v="3835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x v="3836"/>
    <b v="0"/>
    <n v="0"/>
    <b v="0"/>
    <s v="journalism/audio"/>
    <n v="0"/>
    <x v="8"/>
    <s v="audio"/>
    <d v="2016-12-04T21:54:43"/>
    <x v="3836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x v="3837"/>
    <b v="0"/>
    <n v="0"/>
    <b v="0"/>
    <s v="journalism/audio"/>
    <n v="0"/>
    <x v="8"/>
    <s v="audio"/>
    <d v="2015-03-26T00:00:00"/>
    <x v="3837"/>
  </r>
  <r>
    <n v="1059"/>
    <s v="Voice Over Artist (Canceled)"/>
    <s v="Turning myself into a vocal artist."/>
    <n v="15000"/>
    <n v="0"/>
    <x v="1"/>
    <s v="US"/>
    <s v="USD"/>
    <n v="1426269456"/>
    <x v="3838"/>
    <b v="0"/>
    <n v="0"/>
    <b v="0"/>
    <s v="journalism/audio"/>
    <n v="0"/>
    <x v="8"/>
    <s v="audio"/>
    <d v="2015-03-13T17:57:36"/>
    <x v="3838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x v="3839"/>
    <b v="0"/>
    <n v="0"/>
    <b v="0"/>
    <s v="journalism/audio"/>
    <n v="0"/>
    <x v="8"/>
    <s v="audio"/>
    <d v="2016-05-02T01:00:0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x v="3840"/>
    <b v="0"/>
    <n v="0"/>
    <b v="0"/>
    <s v="journalism/audio"/>
    <n v="0"/>
    <x v="8"/>
    <s v="audio"/>
    <d v="2016-08-31T00:44:22"/>
    <x v="3840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x v="3841"/>
    <b v="0"/>
    <n v="0"/>
    <b v="0"/>
    <s v="games/video games"/>
    <n v="0"/>
    <x v="3"/>
    <s v="video games"/>
    <d v="2015-11-17T19:04:53"/>
    <x v="3841"/>
  </r>
  <r>
    <n v="1084"/>
    <s v="My own channel"/>
    <s v="I want to start my own channel for gaming"/>
    <n v="15000"/>
    <n v="0"/>
    <x v="2"/>
    <s v="US"/>
    <s v="USD"/>
    <n v="1407534804"/>
    <x v="3842"/>
    <b v="0"/>
    <n v="0"/>
    <b v="0"/>
    <s v="games/video games"/>
    <n v="0"/>
    <x v="3"/>
    <s v="video games"/>
    <d v="2014-08-08T21:53:24"/>
    <x v="3842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x v="3843"/>
    <b v="0"/>
    <n v="0"/>
    <b v="0"/>
    <s v="games/video games"/>
    <n v="0"/>
    <x v="3"/>
    <s v="video games"/>
    <d v="2014-06-15T17:08:07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x v="3844"/>
    <b v="0"/>
    <n v="0"/>
    <b v="0"/>
    <s v="games/video games"/>
    <n v="0"/>
    <x v="3"/>
    <s v="video games"/>
    <d v="2014-07-23T20:40:24"/>
    <x v="384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x v="3845"/>
    <b v="0"/>
    <n v="0"/>
    <b v="0"/>
    <s v="games/video games"/>
    <n v="0"/>
    <x v="3"/>
    <s v="video games"/>
    <d v="2011-10-28T20:56:40"/>
    <x v="3845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x v="3846"/>
    <b v="0"/>
    <n v="0"/>
    <b v="0"/>
    <s v="games/video games"/>
    <n v="0"/>
    <x v="3"/>
    <s v="video games"/>
    <d v="2013-05-30T16:53:45"/>
    <x v="3846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x v="3847"/>
    <b v="0"/>
    <n v="0"/>
    <b v="0"/>
    <s v="games/mobile games"/>
    <n v="0"/>
    <x v="3"/>
    <s v="mobile games"/>
    <d v="2015-09-25T14:58:50"/>
    <x v="3847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x v="3848"/>
    <b v="0"/>
    <n v="0"/>
    <b v="0"/>
    <s v="games/mobile games"/>
    <n v="0"/>
    <x v="3"/>
    <s v="mobile games"/>
    <d v="2015-12-24T21:47:48"/>
    <x v="3848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x v="3849"/>
    <b v="0"/>
    <n v="0"/>
    <b v="0"/>
    <s v="games/mobile games"/>
    <n v="0"/>
    <x v="3"/>
    <s v="mobile games"/>
    <d v="2015-08-06T11:05:21"/>
    <x v="3849"/>
  </r>
  <r>
    <n v="1141"/>
    <s v="Arena Z - Zombie Survival"/>
    <s v="I think this will be a great game!"/>
    <n v="15000"/>
    <n v="0"/>
    <x v="2"/>
    <s v="DE"/>
    <s v="EUR"/>
    <n v="1436460450"/>
    <x v="3850"/>
    <b v="0"/>
    <n v="0"/>
    <b v="0"/>
    <s v="games/mobile games"/>
    <n v="0"/>
    <x v="3"/>
    <s v="mobile games"/>
    <d v="2015-07-09T16:47:30"/>
    <x v="385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x v="3851"/>
    <b v="0"/>
    <n v="0"/>
    <b v="0"/>
    <s v="games/mobile games"/>
    <n v="0"/>
    <x v="3"/>
    <s v="mobile games"/>
    <d v="2015-02-17T00:08:47"/>
    <x v="3851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x v="3852"/>
    <b v="0"/>
    <n v="0"/>
    <b v="0"/>
    <s v="food/food trucks"/>
    <n v="0"/>
    <x v="4"/>
    <s v="food trucks"/>
    <d v="2015-04-29T04:22:00"/>
    <x v="3852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x v="3853"/>
    <b v="0"/>
    <n v="0"/>
    <b v="0"/>
    <s v="food/food trucks"/>
    <n v="0"/>
    <x v="4"/>
    <s v="food trucks"/>
    <d v="2014-10-19T23:19:43"/>
    <x v="3853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x v="3854"/>
    <b v="0"/>
    <n v="0"/>
    <b v="0"/>
    <s v="food/food trucks"/>
    <n v="0"/>
    <x v="4"/>
    <s v="food trucks"/>
    <d v="2015-09-07T02:27:43"/>
    <x v="3854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x v="3855"/>
    <b v="0"/>
    <n v="0"/>
    <b v="0"/>
    <s v="food/food trucks"/>
    <n v="0"/>
    <x v="4"/>
    <s v="food trucks"/>
    <d v="2015-02-24T01:42:42"/>
    <x v="3855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x v="3856"/>
    <b v="0"/>
    <n v="0"/>
    <b v="0"/>
    <s v="food/food trucks"/>
    <n v="0"/>
    <x v="4"/>
    <s v="food trucks"/>
    <d v="2015-06-30T15:45:00"/>
    <x v="385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x v="3857"/>
    <b v="0"/>
    <n v="0"/>
    <b v="0"/>
    <s v="food/food trucks"/>
    <n v="0"/>
    <x v="4"/>
    <s v="food trucks"/>
    <d v="2015-05-19T15:06: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x v="3858"/>
    <b v="0"/>
    <n v="0"/>
    <b v="0"/>
    <s v="food/food trucks"/>
    <n v="0"/>
    <x v="4"/>
    <s v="food trucks"/>
    <d v="2014-08-09T17:22:00"/>
    <x v="3858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x v="3859"/>
    <b v="0"/>
    <n v="0"/>
    <b v="0"/>
    <s v="food/food trucks"/>
    <n v="0"/>
    <x v="4"/>
    <s v="food trucks"/>
    <d v="2016-06-18T17:23:02"/>
    <x v="3859"/>
  </r>
  <r>
    <n v="1172"/>
    <s v="let your dayz take you to the dogs."/>
    <s v="Bringing YOUR favorite dog recipes to the streets."/>
    <n v="13000"/>
    <n v="0"/>
    <x v="2"/>
    <s v="US"/>
    <s v="USD"/>
    <n v="1408551752"/>
    <x v="3860"/>
    <b v="0"/>
    <n v="0"/>
    <b v="0"/>
    <s v="food/food trucks"/>
    <n v="0"/>
    <x v="4"/>
    <s v="food trucks"/>
    <d v="2014-08-20T16:22:32"/>
    <x v="3860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x v="3861"/>
    <b v="0"/>
    <n v="0"/>
    <b v="0"/>
    <s v="food/food trucks"/>
    <n v="0"/>
    <x v="4"/>
    <s v="food trucks"/>
    <d v="2014-10-15T15:51:36"/>
    <x v="386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x v="3862"/>
    <b v="0"/>
    <n v="0"/>
    <b v="0"/>
    <s v="music/world music"/>
    <n v="0"/>
    <x v="7"/>
    <s v="world music"/>
    <d v="2014-08-07T07:00:00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x v="3863"/>
    <b v="0"/>
    <n v="0"/>
    <b v="0"/>
    <s v="music/world music"/>
    <n v="0"/>
    <x v="7"/>
    <s v="world music"/>
    <d v="2011-02-24T23:20:30"/>
    <x v="3863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x v="3864"/>
    <b v="0"/>
    <n v="0"/>
    <b v="0"/>
    <s v="music/world music"/>
    <n v="0"/>
    <x v="7"/>
    <s v="world music"/>
    <d v="2015-08-28T01:00:00"/>
    <x v="3864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x v="3865"/>
    <b v="0"/>
    <n v="0"/>
    <b v="0"/>
    <s v="music/world music"/>
    <n v="0"/>
    <x v="7"/>
    <s v="world music"/>
    <d v="2015-02-02T18:55:42"/>
    <x v="3865"/>
  </r>
  <r>
    <n v="1236"/>
    <s v="&quot;Volando&quot; CD Release (Canceled)"/>
    <s v="Raising money to give the musicians their due."/>
    <n v="12000"/>
    <n v="0"/>
    <x v="1"/>
    <s v="US"/>
    <s v="USD"/>
    <n v="1343491200"/>
    <x v="3866"/>
    <b v="0"/>
    <n v="0"/>
    <b v="0"/>
    <s v="music/world music"/>
    <n v="0"/>
    <x v="7"/>
    <s v="world music"/>
    <d v="2012-07-28T16:00:00"/>
    <x v="3866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x v="3867"/>
    <b v="0"/>
    <n v="0"/>
    <b v="0"/>
    <s v="music/world music"/>
    <n v="0"/>
    <x v="7"/>
    <s v="world music"/>
    <d v="2012-08-24T06:47:45"/>
    <x v="3867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x v="3868"/>
    <b v="0"/>
    <n v="0"/>
    <b v="0"/>
    <s v="music/world music"/>
    <n v="0"/>
    <x v="7"/>
    <s v="world music"/>
    <d v="2012-01-05T23:06:07"/>
    <x v="3868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x v="3869"/>
    <b v="0"/>
    <n v="0"/>
    <b v="0"/>
    <s v="technology/wearables"/>
    <n v="0"/>
    <x v="0"/>
    <s v="wearables"/>
    <d v="2017-01-27T01:26:48"/>
    <x v="3869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x v="3870"/>
    <b v="0"/>
    <n v="0"/>
    <b v="0"/>
    <s v="technology/wearables"/>
    <n v="0"/>
    <x v="0"/>
    <s v="wearables"/>
    <d v="2014-07-16T02:33:45"/>
    <x v="3870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x v="3871"/>
    <b v="0"/>
    <n v="0"/>
    <b v="0"/>
    <s v="technology/wearables"/>
    <n v="0"/>
    <x v="0"/>
    <s v="wearables"/>
    <d v="2014-08-15T14:17:33"/>
    <x v="3871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x v="3872"/>
    <b v="0"/>
    <n v="0"/>
    <b v="0"/>
    <s v="publishing/translations"/>
    <n v="0"/>
    <x v="1"/>
    <s v="translations"/>
    <d v="2015-01-01T04:12:15"/>
    <x v="3872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x v="3873"/>
    <b v="0"/>
    <n v="0"/>
    <b v="0"/>
    <s v="publishing/translations"/>
    <n v="0"/>
    <x v="1"/>
    <s v="translations"/>
    <d v="2015-11-21T23:13:39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x v="3874"/>
    <b v="0"/>
    <n v="0"/>
    <b v="0"/>
    <s v="publishing/translations"/>
    <n v="0"/>
    <x v="1"/>
    <s v="translations"/>
    <d v="2015-04-29T03:09:19"/>
    <x v="3874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x v="3875"/>
    <b v="0"/>
    <n v="0"/>
    <b v="0"/>
    <s v="publishing/translations"/>
    <n v="0"/>
    <x v="1"/>
    <s v="translations"/>
    <d v="2015-08-24T09:22:00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x v="1"/>
    <s v="translations"/>
    <d v="2015-04-10T01:27:22"/>
    <x v="3876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x v="3877"/>
    <b v="0"/>
    <n v="0"/>
    <b v="0"/>
    <s v="publishing/translations"/>
    <n v="0"/>
    <x v="1"/>
    <s v="translations"/>
    <d v="2015-07-20T18:43:48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x v="3878"/>
    <b v="0"/>
    <n v="0"/>
    <b v="0"/>
    <s v="publishing/translations"/>
    <n v="0"/>
    <x v="1"/>
    <s v="translations"/>
    <d v="2016-05-25T15:29:18"/>
    <x v="387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x v="3879"/>
    <b v="0"/>
    <n v="0"/>
    <b v="0"/>
    <s v="publishing/translations"/>
    <n v="0"/>
    <x v="1"/>
    <s v="translations"/>
    <d v="2017-01-02T22:13:29"/>
    <x v="387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x v="3880"/>
    <b v="0"/>
    <n v="0"/>
    <b v="0"/>
    <s v="publishing/translations"/>
    <n v="0"/>
    <x v="1"/>
    <s v="translations"/>
    <d v="2015-09-12T20:57:42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x v="3881"/>
    <b v="0"/>
    <n v="0"/>
    <b v="0"/>
    <s v="publishing/translations"/>
    <n v="0"/>
    <x v="1"/>
    <s v="translations"/>
    <d v="2015-06-14T13:00:55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x v="3882"/>
    <b v="0"/>
    <n v="0"/>
    <b v="0"/>
    <s v="publishing/translations"/>
    <n v="0"/>
    <x v="1"/>
    <s v="translations"/>
    <d v="2016-04-21T10:44:38"/>
    <x v="388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x v="3883"/>
    <b v="0"/>
    <n v="0"/>
    <b v="0"/>
    <s v="publishing/translations"/>
    <n v="0"/>
    <x v="1"/>
    <s v="translations"/>
    <d v="2015-05-22T05:25:00"/>
    <x v="3883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x v="3884"/>
    <b v="0"/>
    <n v="0"/>
    <b v="0"/>
    <s v="publishing/translations"/>
    <n v="0"/>
    <x v="1"/>
    <s v="translations"/>
    <d v="2015-05-10T19:28:25"/>
    <x v="3884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x v="3885"/>
    <b v="0"/>
    <n v="0"/>
    <b v="0"/>
    <s v="publishing/translations"/>
    <n v="0"/>
    <x v="1"/>
    <s v="translations"/>
    <d v="2014-07-28T16:52:43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x v="3886"/>
    <b v="0"/>
    <n v="0"/>
    <b v="0"/>
    <s v="publishing/translations"/>
    <n v="0"/>
    <x v="1"/>
    <s v="translations"/>
    <d v="2017-04-15T15:42:27"/>
    <x v="3886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x v="3887"/>
    <b v="0"/>
    <n v="0"/>
    <b v="0"/>
    <s v="publishing/translations"/>
    <n v="0"/>
    <x v="1"/>
    <s v="translations"/>
    <d v="2015-11-11T22:30:44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x v="3888"/>
    <b v="0"/>
    <n v="0"/>
    <b v="0"/>
    <s v="publishing/translations"/>
    <n v="0"/>
    <x v="1"/>
    <s v="translations"/>
    <d v="2014-08-11T04:00:00"/>
    <x v="3888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x v="3889"/>
    <b v="0"/>
    <n v="0"/>
    <b v="0"/>
    <s v="publishing/translations"/>
    <n v="0"/>
    <x v="1"/>
    <s v="translations"/>
    <d v="2015-12-02T17:25:00"/>
    <x v="3889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x v="3890"/>
    <b v="0"/>
    <n v="0"/>
    <b v="0"/>
    <s v="publishing/translations"/>
    <n v="0"/>
    <x v="1"/>
    <s v="translations"/>
    <d v="2014-11-30T23:45:00"/>
    <x v="3890"/>
  </r>
  <r>
    <n v="1484"/>
    <s v="a book called filtered down thru the stars"/>
    <s v="The mussings of an old wizard"/>
    <n v="10000"/>
    <n v="0"/>
    <x v="2"/>
    <s v="US"/>
    <s v="USD"/>
    <n v="1342882260"/>
    <x v="3891"/>
    <b v="0"/>
    <n v="0"/>
    <b v="0"/>
    <s v="publishing/fiction"/>
    <n v="0"/>
    <x v="1"/>
    <s v="fiction"/>
    <d v="2012-07-21T14:51:00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x v="1"/>
    <s v="fiction"/>
    <d v="2016-08-02T22:01:11"/>
    <x v="3892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x v="3893"/>
    <b v="0"/>
    <n v="0"/>
    <b v="0"/>
    <s v="publishing/fiction"/>
    <n v="0"/>
    <x v="1"/>
    <s v="fiction"/>
    <d v="2012-11-15T15:40:52"/>
    <x v="3893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x v="3894"/>
    <b v="0"/>
    <n v="0"/>
    <b v="0"/>
    <s v="publishing/fiction"/>
    <n v="0"/>
    <x v="1"/>
    <s v="fiction"/>
    <d v="2013-06-16T20:47:55"/>
    <x v="3894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x v="3895"/>
    <b v="0"/>
    <n v="0"/>
    <b v="0"/>
    <s v="publishing/fiction"/>
    <n v="0"/>
    <x v="1"/>
    <s v="fiction"/>
    <d v="2011-08-27T18:57:11"/>
    <x v="3895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x v="3896"/>
    <b v="0"/>
    <n v="0"/>
    <b v="0"/>
    <s v="publishing/fiction"/>
    <n v="0"/>
    <x v="1"/>
    <s v="fiction"/>
    <d v="2014-09-16T11:24:19"/>
    <x v="3896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x v="3897"/>
    <b v="0"/>
    <n v="0"/>
    <b v="0"/>
    <s v="photography/nature"/>
    <n v="0"/>
    <x v="2"/>
    <s v="nature"/>
    <d v="2015-04-01T00:18:00"/>
    <x v="3897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x v="3898"/>
    <b v="0"/>
    <n v="0"/>
    <b v="0"/>
    <s v="photography/nature"/>
    <n v="0"/>
    <x v="2"/>
    <s v="nature"/>
    <d v="2017-02-23T10:14:42"/>
    <x v="3898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x v="3899"/>
    <b v="0"/>
    <n v="0"/>
    <b v="0"/>
    <s v="photography/nature"/>
    <n v="0"/>
    <x v="2"/>
    <s v="nature"/>
    <d v="2015-05-27T19:47:19"/>
    <x v="3899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x v="3900"/>
    <b v="0"/>
    <n v="0"/>
    <b v="0"/>
    <s v="photography/nature"/>
    <n v="0"/>
    <x v="2"/>
    <s v="nature"/>
    <d v="2015-09-02T06:47:27"/>
    <x v="3900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x v="3901"/>
    <b v="0"/>
    <n v="0"/>
    <b v="0"/>
    <s v="photography/nature"/>
    <n v="0"/>
    <x v="2"/>
    <s v="nature"/>
    <d v="2015-08-02T06:03:10"/>
    <x v="3901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x v="3902"/>
    <b v="0"/>
    <n v="0"/>
    <b v="0"/>
    <s v="photography/nature"/>
    <n v="0"/>
    <x v="2"/>
    <s v="nature"/>
    <d v="2015-09-17T17:00:00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x v="3903"/>
    <b v="0"/>
    <n v="0"/>
    <b v="0"/>
    <s v="publishing/art books"/>
    <n v="0"/>
    <x v="1"/>
    <s v="art books"/>
    <d v="2009-12-02T00:50:00"/>
    <x v="3903"/>
  </r>
  <r>
    <n v="1569"/>
    <s v="to be removed (Canceled)"/>
    <s v="to be removed"/>
    <n v="8500"/>
    <n v="0"/>
    <x v="1"/>
    <s v="US"/>
    <s v="USD"/>
    <n v="1369498714"/>
    <x v="3904"/>
    <b v="0"/>
    <n v="0"/>
    <b v="0"/>
    <s v="publishing/art books"/>
    <n v="0"/>
    <x v="1"/>
    <s v="art books"/>
    <d v="2013-05-25T16:18:34"/>
    <x v="3904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x v="3905"/>
    <b v="0"/>
    <n v="0"/>
    <b v="0"/>
    <s v="publishing/art books"/>
    <n v="0"/>
    <x v="1"/>
    <s v="art books"/>
    <d v="2012-05-21T01:12:06"/>
    <x v="3905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x v="3906"/>
    <b v="0"/>
    <n v="0"/>
    <b v="0"/>
    <s v="photography/places"/>
    <n v="0"/>
    <x v="2"/>
    <s v="places"/>
    <d v="2014-05-30T15:35:01"/>
    <x v="3906"/>
  </r>
  <r>
    <n v="1586"/>
    <s v="Missouri In Pictures"/>
    <s v="Show the world the beauty that is in all of our back yards!"/>
    <n v="8000"/>
    <n v="0"/>
    <x v="2"/>
    <s v="US"/>
    <s v="USD"/>
    <n v="1428197422"/>
    <x v="3907"/>
    <b v="0"/>
    <n v="0"/>
    <b v="0"/>
    <s v="photography/places"/>
    <n v="0"/>
    <x v="2"/>
    <s v="places"/>
    <d v="2015-04-05T01:30:22"/>
    <x v="3907"/>
  </r>
  <r>
    <n v="1588"/>
    <s v="The Right Side of Texas"/>
    <s v="Southeast Texas as seen through the lens of a cell phone camera"/>
    <n v="8000"/>
    <n v="0"/>
    <x v="2"/>
    <s v="US"/>
    <s v="USD"/>
    <n v="1422735120"/>
    <x v="3908"/>
    <b v="0"/>
    <n v="0"/>
    <b v="0"/>
    <s v="photography/places"/>
    <n v="0"/>
    <x v="2"/>
    <s v="places"/>
    <d v="2015-01-31T20:12:00"/>
    <x v="3908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x v="3909"/>
    <b v="0"/>
    <n v="0"/>
    <b v="0"/>
    <s v="photography/places"/>
    <n v="0"/>
    <x v="2"/>
    <s v="places"/>
    <d v="2015-10-09T23:38:06"/>
    <x v="3909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x v="3910"/>
    <b v="0"/>
    <n v="0"/>
    <b v="0"/>
    <s v="photography/places"/>
    <n v="0"/>
    <x v="2"/>
    <s v="places"/>
    <d v="2015-03-28T00:44:45"/>
    <x v="3910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x v="3911"/>
    <b v="0"/>
    <n v="0"/>
    <b v="0"/>
    <s v="photography/places"/>
    <n v="0"/>
    <x v="2"/>
    <s v="places"/>
    <d v="2016-09-20T08:29:57"/>
    <x v="3911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x v="3912"/>
    <b v="0"/>
    <n v="0"/>
    <b v="0"/>
    <s v="photography/places"/>
    <n v="0"/>
    <x v="2"/>
    <s v="places"/>
    <d v="2016-04-08T11:56:16"/>
    <x v="3912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x v="3913"/>
    <b v="0"/>
    <n v="0"/>
    <b v="0"/>
    <s v="music/faith"/>
    <n v="0"/>
    <x v="7"/>
    <s v="faith"/>
    <d v="2017-04-14T04:07:40"/>
    <x v="3913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x v="3914"/>
    <b v="0"/>
    <n v="0"/>
    <b v="0"/>
    <s v="music/faith"/>
    <n v="0"/>
    <x v="7"/>
    <s v="faith"/>
    <d v="2017-04-01T00:40:11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x v="3915"/>
    <b v="0"/>
    <n v="0"/>
    <b v="0"/>
    <s v="music/faith"/>
    <n v="0"/>
    <x v="7"/>
    <s v="faith"/>
    <d v="2017-03-26T03:33:00"/>
    <x v="3915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x v="3916"/>
    <b v="0"/>
    <n v="0"/>
    <b v="0"/>
    <s v="music/faith"/>
    <n v="0"/>
    <x v="7"/>
    <s v="faith"/>
    <d v="2015-09-09T16:00:00"/>
    <x v="3916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x v="3917"/>
    <b v="0"/>
    <n v="0"/>
    <b v="0"/>
    <s v="music/faith"/>
    <n v="0"/>
    <x v="7"/>
    <s v="faith"/>
    <d v="2015-08-23T07:21:12"/>
    <x v="3917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x v="3918"/>
    <b v="0"/>
    <n v="0"/>
    <b v="0"/>
    <s v="music/faith"/>
    <n v="0"/>
    <x v="7"/>
    <s v="faith"/>
    <d v="2016-05-01T20:48:26"/>
    <x v="3918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x v="3919"/>
    <b v="0"/>
    <n v="0"/>
    <b v="0"/>
    <s v="music/faith"/>
    <n v="0"/>
    <x v="7"/>
    <s v="faith"/>
    <d v="2015-06-30T21:55:53"/>
    <x v="3919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x v="3920"/>
    <b v="0"/>
    <n v="0"/>
    <b v="0"/>
    <s v="music/faith"/>
    <n v="0"/>
    <x v="7"/>
    <s v="faith"/>
    <d v="2015-12-11T11:04:23"/>
    <x v="392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x v="3921"/>
    <b v="0"/>
    <n v="0"/>
    <b v="0"/>
    <s v="music/faith"/>
    <n v="0"/>
    <x v="7"/>
    <s v="faith"/>
    <d v="2016-06-10T01:15:06"/>
    <x v="3921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x v="3922"/>
    <b v="0"/>
    <n v="0"/>
    <b v="0"/>
    <s v="music/faith"/>
    <n v="0"/>
    <x v="7"/>
    <s v="faith"/>
    <d v="2015-10-25T02:06:23"/>
    <x v="3922"/>
  </r>
  <r>
    <n v="1731"/>
    <s v="Sam Cox Band First Christian Tour"/>
    <s v="We are a Christin Worship band looking to midwest tour. God Bless!"/>
    <n v="7000"/>
    <n v="0"/>
    <x v="2"/>
    <s v="US"/>
    <s v="USD"/>
    <n v="1434034800"/>
    <x v="3923"/>
    <b v="0"/>
    <n v="0"/>
    <b v="0"/>
    <s v="music/faith"/>
    <n v="0"/>
    <x v="7"/>
    <s v="faith"/>
    <d v="2015-06-11T15:00:00"/>
    <x v="3923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x v="3924"/>
    <b v="0"/>
    <n v="0"/>
    <b v="0"/>
    <s v="music/faith"/>
    <n v="0"/>
    <x v="7"/>
    <s v="faith"/>
    <d v="2016-01-16T05:00:00"/>
    <x v="3924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x v="3925"/>
    <b v="0"/>
    <n v="0"/>
    <b v="0"/>
    <s v="music/faith"/>
    <n v="0"/>
    <x v="7"/>
    <s v="faith"/>
    <d v="2016-09-13T21:30:00"/>
    <x v="3925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x v="3926"/>
    <b v="0"/>
    <n v="0"/>
    <b v="0"/>
    <s v="music/faith"/>
    <n v="0"/>
    <x v="7"/>
    <s v="faith"/>
    <d v="2015-07-16T19:37:02"/>
    <x v="3926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x v="3927"/>
    <b v="1"/>
    <n v="0"/>
    <b v="0"/>
    <s v="photography/photobooks"/>
    <n v="0"/>
    <x v="2"/>
    <s v="photobooks"/>
    <d v="2014-08-25T20:38:08"/>
    <x v="3927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x v="3928"/>
    <b v="0"/>
    <n v="0"/>
    <b v="0"/>
    <s v="photography/photobooks"/>
    <n v="0"/>
    <x v="2"/>
    <s v="photobooks"/>
    <d v="2014-08-08T21:20:12"/>
    <x v="3928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x v="3929"/>
    <b v="0"/>
    <n v="0"/>
    <b v="0"/>
    <s v="photography/photobooks"/>
    <n v="0"/>
    <x v="2"/>
    <s v="photobooks"/>
    <d v="2015-07-01T21:45:37"/>
    <x v="3929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x v="3930"/>
    <b v="0"/>
    <n v="0"/>
    <b v="0"/>
    <s v="photography/photobooks"/>
    <n v="0"/>
    <x v="2"/>
    <s v="photobooks"/>
    <d v="2015-04-03T04:37:30"/>
    <x v="3930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x v="3931"/>
    <b v="0"/>
    <n v="0"/>
    <b v="0"/>
    <s v="games/mobile games"/>
    <n v="0"/>
    <x v="3"/>
    <s v="mobile games"/>
    <d v="2015-01-26T07:12:21"/>
    <x v="3931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x v="3932"/>
    <b v="0"/>
    <n v="0"/>
    <b v="0"/>
    <s v="games/mobile games"/>
    <n v="0"/>
    <x v="3"/>
    <s v="mobile games"/>
    <d v="2017-01-04T00:04:09"/>
    <x v="3932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x v="3933"/>
    <b v="0"/>
    <n v="0"/>
    <b v="0"/>
    <s v="games/mobile games"/>
    <n v="0"/>
    <x v="3"/>
    <s v="mobile games"/>
    <d v="2014-06-16T06:50:05"/>
    <x v="3933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x v="3934"/>
    <b v="0"/>
    <n v="0"/>
    <b v="0"/>
    <s v="games/mobile games"/>
    <n v="0"/>
    <x v="3"/>
    <s v="mobile games"/>
    <d v="2015-03-01T00:42:05"/>
    <x v="3934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x v="3935"/>
    <b v="0"/>
    <n v="0"/>
    <b v="0"/>
    <s v="games/mobile games"/>
    <n v="0"/>
    <x v="3"/>
    <s v="mobile games"/>
    <d v="2014-06-13T00:12:35"/>
    <x v="393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x v="3936"/>
    <b v="0"/>
    <n v="0"/>
    <b v="0"/>
    <s v="photography/people"/>
    <n v="0"/>
    <x v="2"/>
    <s v="people"/>
    <d v="2016-12-04T15:04:47"/>
    <x v="3936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x v="3937"/>
    <b v="0"/>
    <n v="0"/>
    <b v="0"/>
    <s v="photography/people"/>
    <n v="0"/>
    <x v="2"/>
    <s v="people"/>
    <d v="2015-12-21T14:07:17"/>
    <x v="393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x v="3938"/>
    <b v="0"/>
    <n v="0"/>
    <b v="0"/>
    <s v="photography/people"/>
    <n v="0"/>
    <x v="2"/>
    <s v="people"/>
    <d v="2016-12-07T01:09:02"/>
    <x v="3938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x v="3939"/>
    <b v="0"/>
    <n v="0"/>
    <b v="0"/>
    <s v="photography/people"/>
    <n v="0"/>
    <x v="2"/>
    <s v="people"/>
    <d v="2014-07-10T19:40:11"/>
    <x v="3939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x v="3940"/>
    <b v="0"/>
    <n v="0"/>
    <b v="0"/>
    <s v="photography/people"/>
    <n v="0"/>
    <x v="2"/>
    <s v="people"/>
    <d v="2014-08-26T22:20:12"/>
    <x v="3940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x v="3941"/>
    <b v="0"/>
    <n v="0"/>
    <b v="0"/>
    <s v="games/video games"/>
    <n v="0"/>
    <x v="3"/>
    <s v="video games"/>
    <d v="2014-11-14T06:39:19"/>
    <x v="3941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x v="3942"/>
    <b v="0"/>
    <n v="0"/>
    <b v="0"/>
    <s v="games/video games"/>
    <n v="0"/>
    <x v="3"/>
    <s v="video games"/>
    <d v="2010-07-31T00:00:00"/>
    <x v="3942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x v="3943"/>
    <b v="0"/>
    <n v="0"/>
    <b v="0"/>
    <s v="technology/web"/>
    <n v="0"/>
    <x v="0"/>
    <s v="web"/>
    <d v="2015-07-12T19:31:44"/>
    <x v="3943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x v="3944"/>
    <b v="0"/>
    <n v="0"/>
    <b v="0"/>
    <s v="technology/web"/>
    <n v="0"/>
    <x v="0"/>
    <s v="web"/>
    <d v="2014-10-06T05:00:00"/>
    <x v="3944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x v="3945"/>
    <b v="0"/>
    <n v="0"/>
    <b v="0"/>
    <s v="technology/web"/>
    <n v="0"/>
    <x v="0"/>
    <s v="web"/>
    <d v="2015-03-31T23:39:00"/>
    <x v="3945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x v="3946"/>
    <b v="0"/>
    <n v="0"/>
    <b v="0"/>
    <s v="technology/web"/>
    <n v="0"/>
    <x v="0"/>
    <s v="web"/>
    <d v="2015-08-11T18:37:08"/>
    <x v="3946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x v="3947"/>
    <b v="0"/>
    <n v="0"/>
    <b v="0"/>
    <s v="technology/web"/>
    <n v="0"/>
    <x v="0"/>
    <s v="web"/>
    <d v="2017-01-03T20:12:50"/>
    <x v="394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x v="3948"/>
    <b v="0"/>
    <n v="0"/>
    <b v="0"/>
    <s v="technology/web"/>
    <n v="0"/>
    <x v="0"/>
    <s v="web"/>
    <d v="2015-06-06T15:12:32"/>
    <x v="3948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x v="3949"/>
    <b v="0"/>
    <n v="0"/>
    <b v="0"/>
    <s v="technology/web"/>
    <n v="0"/>
    <x v="0"/>
    <s v="web"/>
    <d v="2015-04-21T16:13:42"/>
    <x v="3949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x v="3950"/>
    <b v="0"/>
    <n v="0"/>
    <b v="0"/>
    <s v="technology/web"/>
    <n v="0"/>
    <x v="0"/>
    <s v="web"/>
    <d v="2015-06-05T18:48:24"/>
    <x v="3950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x v="3951"/>
    <b v="0"/>
    <n v="0"/>
    <b v="0"/>
    <s v="technology/web"/>
    <n v="0"/>
    <x v="0"/>
    <s v="web"/>
    <d v="2015-10-17T14:52:58"/>
    <x v="3951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x v="3952"/>
    <b v="0"/>
    <n v="0"/>
    <b v="0"/>
    <s v="technology/web"/>
    <n v="0"/>
    <x v="0"/>
    <s v="web"/>
    <d v="2015-01-31T00:39:00"/>
    <x v="3952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x v="3953"/>
    <b v="0"/>
    <n v="0"/>
    <b v="0"/>
    <s v="technology/web"/>
    <n v="0"/>
    <x v="0"/>
    <s v="web"/>
    <d v="2016-04-30T22:00:00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x v="3954"/>
    <b v="0"/>
    <n v="0"/>
    <b v="0"/>
    <s v="technology/web"/>
    <n v="0"/>
    <x v="0"/>
    <s v="web"/>
    <d v="2015-12-29T00:16:40"/>
    <x v="3954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x v="3955"/>
    <b v="0"/>
    <n v="0"/>
    <b v="0"/>
    <s v="technology/web"/>
    <n v="0"/>
    <x v="0"/>
    <s v="web"/>
    <d v="2015-10-26T22:25:56"/>
    <x v="3955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x v="3956"/>
    <b v="0"/>
    <n v="0"/>
    <b v="0"/>
    <s v="technology/web"/>
    <n v="0"/>
    <x v="0"/>
    <s v="web"/>
    <d v="2016-01-17T23:00:00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x v="3957"/>
    <b v="0"/>
    <n v="0"/>
    <b v="0"/>
    <s v="technology/web"/>
    <n v="0"/>
    <x v="0"/>
    <s v="web"/>
    <d v="2016-02-10T19:30:11"/>
    <x v="3957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x v="3958"/>
    <b v="0"/>
    <n v="0"/>
    <b v="0"/>
    <s v="technology/web"/>
    <n v="0"/>
    <x v="0"/>
    <s v="web"/>
    <d v="2015-06-25T18:39:56"/>
    <x v="3958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x v="3959"/>
    <b v="0"/>
    <n v="0"/>
    <b v="0"/>
    <s v="technology/web"/>
    <n v="0"/>
    <x v="0"/>
    <s v="web"/>
    <d v="2016-09-09T20:03:57"/>
    <x v="3959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x v="3960"/>
    <b v="0"/>
    <n v="0"/>
    <b v="0"/>
    <s v="technology/web"/>
    <n v="0"/>
    <x v="0"/>
    <s v="web"/>
    <d v="2016-11-25T21:53:03"/>
    <x v="3960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x v="3961"/>
    <b v="0"/>
    <n v="0"/>
    <b v="0"/>
    <s v="technology/web"/>
    <n v="0"/>
    <x v="0"/>
    <s v="web"/>
    <d v="2015-08-26T00:18:50"/>
    <x v="3961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x v="3962"/>
    <b v="0"/>
    <n v="0"/>
    <b v="0"/>
    <s v="technology/web"/>
    <n v="0"/>
    <x v="0"/>
    <s v="web"/>
    <d v="2015-10-05T00:23:36"/>
    <x v="3962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x v="3963"/>
    <b v="0"/>
    <n v="0"/>
    <b v="0"/>
    <s v="technology/web"/>
    <n v="0"/>
    <x v="0"/>
    <s v="web"/>
    <d v="2015-01-10T20:07:04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x v="3964"/>
    <b v="0"/>
    <n v="0"/>
    <b v="0"/>
    <s v="technology/web"/>
    <n v="0"/>
    <x v="0"/>
    <s v="web"/>
    <d v="2015-01-04T06:17:44"/>
    <x v="396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x v="3965"/>
    <b v="0"/>
    <n v="0"/>
    <b v="0"/>
    <s v="technology/web"/>
    <n v="0"/>
    <x v="0"/>
    <s v="web"/>
    <d v="2015-10-29T02:53:43"/>
    <x v="3965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x v="3966"/>
    <b v="0"/>
    <n v="0"/>
    <b v="0"/>
    <s v="technology/web"/>
    <n v="0"/>
    <x v="0"/>
    <s v="web"/>
    <d v="2017-01-10T08:57:00"/>
    <x v="3966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x v="3967"/>
    <b v="0"/>
    <n v="0"/>
    <b v="0"/>
    <s v="technology/web"/>
    <n v="0"/>
    <x v="0"/>
    <s v="web"/>
    <d v="2015-01-02T21:14:16"/>
    <x v="3967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x v="3968"/>
    <b v="0"/>
    <n v="0"/>
    <b v="0"/>
    <s v="technology/web"/>
    <n v="0"/>
    <x v="0"/>
    <s v="web"/>
    <d v="2015-07-02T21:59:44"/>
    <x v="3968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x v="3969"/>
    <b v="0"/>
    <n v="0"/>
    <b v="0"/>
    <s v="technology/web"/>
    <n v="0"/>
    <x v="0"/>
    <s v="web"/>
    <d v="2014-12-18T20:28:26"/>
    <x v="3969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x v="3970"/>
    <b v="0"/>
    <n v="0"/>
    <b v="0"/>
    <s v="technology/web"/>
    <n v="0"/>
    <x v="0"/>
    <s v="web"/>
    <d v="2016-04-14T06:26:04"/>
    <x v="3970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x v="3971"/>
    <b v="0"/>
    <n v="0"/>
    <b v="0"/>
    <s v="food/food trucks"/>
    <n v="0"/>
    <x v="4"/>
    <s v="food trucks"/>
    <d v="2016-01-03T00:56:47"/>
    <x v="3971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x v="3972"/>
    <b v="0"/>
    <n v="0"/>
    <b v="0"/>
    <s v="food/food trucks"/>
    <n v="0"/>
    <x v="4"/>
    <s v="food trucks"/>
    <d v="2015-09-07T09:47:55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x v="3973"/>
    <b v="0"/>
    <n v="0"/>
    <b v="0"/>
    <s v="food/food trucks"/>
    <n v="0"/>
    <x v="4"/>
    <s v="food trucks"/>
    <d v="2016-11-26T18:41:13"/>
    <x v="3973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x v="3974"/>
    <b v="0"/>
    <n v="0"/>
    <b v="0"/>
    <s v="food/food trucks"/>
    <n v="0"/>
    <x v="4"/>
    <s v="food trucks"/>
    <d v="2014-08-10T21:13:07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x v="3975"/>
    <b v="0"/>
    <n v="0"/>
    <b v="0"/>
    <s v="food/food trucks"/>
    <n v="0"/>
    <x v="4"/>
    <s v="food trucks"/>
    <d v="2015-02-18T17:43:09"/>
    <x v="3975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x v="3976"/>
    <b v="0"/>
    <n v="0"/>
    <b v="0"/>
    <s v="food/food trucks"/>
    <n v="0"/>
    <x v="4"/>
    <s v="food trucks"/>
    <d v="2015-08-08T04:04:52"/>
    <x v="3976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x v="3977"/>
    <b v="0"/>
    <n v="0"/>
    <b v="0"/>
    <s v="food/food trucks"/>
    <n v="0"/>
    <x v="4"/>
    <s v="food trucks"/>
    <d v="2016-02-27T21:35:43"/>
    <x v="3977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x v="3978"/>
    <b v="0"/>
    <n v="0"/>
    <b v="0"/>
    <s v="food/food trucks"/>
    <n v="0"/>
    <x v="4"/>
    <s v="food trucks"/>
    <d v="2015-03-17T18:00:00"/>
    <x v="3978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x v="3979"/>
    <b v="0"/>
    <n v="0"/>
    <b v="0"/>
    <s v="food/food trucks"/>
    <n v="0"/>
    <x v="4"/>
    <s v="food trucks"/>
    <d v="2015-10-18T19:38:49"/>
    <x v="3979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x v="3980"/>
    <b v="0"/>
    <n v="0"/>
    <b v="0"/>
    <s v="food/restaurants"/>
    <n v="0"/>
    <x v="4"/>
    <s v="restaurants"/>
    <d v="2016-06-07T21:06:00"/>
    <x v="398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x v="3981"/>
    <b v="0"/>
    <n v="0"/>
    <b v="0"/>
    <s v="food/restaurants"/>
    <n v="0"/>
    <x v="4"/>
    <s v="restaurants"/>
    <d v="2014-11-15T01:22:14"/>
    <x v="3981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x v="3982"/>
    <b v="0"/>
    <n v="0"/>
    <b v="0"/>
    <s v="food/restaurants"/>
    <n v="0"/>
    <x v="4"/>
    <s v="restaurants"/>
    <d v="2015-03-14T00:20:16"/>
    <x v="3982"/>
  </r>
  <r>
    <n v="2507"/>
    <s v="Help Cafe Talavera get a New Kitchen!"/>
    <s v="Unique dishes for a unique city!."/>
    <n v="3350"/>
    <n v="0"/>
    <x v="2"/>
    <s v="US"/>
    <s v="USD"/>
    <n v="1431308704"/>
    <x v="3983"/>
    <b v="0"/>
    <n v="0"/>
    <b v="0"/>
    <s v="food/restaurants"/>
    <n v="0"/>
    <x v="4"/>
    <s v="restaurants"/>
    <d v="2015-05-11T01:45:04"/>
    <x v="3983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x v="3984"/>
    <b v="0"/>
    <n v="0"/>
    <b v="0"/>
    <s v="food/restaurants"/>
    <n v="0"/>
    <x v="4"/>
    <s v="restaurants"/>
    <d v="2014-08-14T22:50:34"/>
    <x v="3984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x v="3985"/>
    <b v="0"/>
    <n v="0"/>
    <b v="0"/>
    <s v="food/restaurants"/>
    <n v="0"/>
    <x v="4"/>
    <s v="restaurants"/>
    <d v="2016-02-01T10:43:33"/>
    <x v="3985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x v="3986"/>
    <b v="0"/>
    <n v="0"/>
    <b v="0"/>
    <s v="food/restaurants"/>
    <n v="0"/>
    <x v="4"/>
    <s v="restaurants"/>
    <d v="2014-12-13T21:02:41"/>
    <x v="3986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x v="3987"/>
    <b v="0"/>
    <n v="0"/>
    <b v="0"/>
    <s v="food/restaurants"/>
    <n v="0"/>
    <x v="4"/>
    <s v="restaurants"/>
    <d v="2017-02-26T00:09:49"/>
    <x v="3987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x v="3988"/>
    <b v="0"/>
    <n v="0"/>
    <b v="0"/>
    <s v="food/restaurants"/>
    <n v="0"/>
    <x v="4"/>
    <s v="restaurants"/>
    <d v="2014-11-29T16:40:52"/>
    <x v="3988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x v="3989"/>
    <b v="0"/>
    <n v="0"/>
    <b v="0"/>
    <s v="food/restaurants"/>
    <n v="0"/>
    <x v="4"/>
    <s v="restaurants"/>
    <d v="2014-11-13T17:20:28"/>
    <x v="3989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x v="3990"/>
    <b v="0"/>
    <n v="0"/>
    <b v="0"/>
    <s v="food/restaurants"/>
    <n v="0"/>
    <x v="4"/>
    <s v="restaurants"/>
    <d v="2016-10-15T19:21:00"/>
    <x v="3990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x v="3991"/>
    <b v="0"/>
    <n v="0"/>
    <b v="0"/>
    <s v="food/food trucks"/>
    <n v="0"/>
    <x v="4"/>
    <s v="food trucks"/>
    <d v="2015-10-13T12:41:29"/>
    <x v="3991"/>
  </r>
  <r>
    <n v="2563"/>
    <s v="Phoenix Pearl Boba Tea Truck (Canceled)"/>
    <s v="Michigan based bubble tea and specialty ice cream food truck"/>
    <n v="3000"/>
    <n v="0"/>
    <x v="1"/>
    <s v="US"/>
    <s v="USD"/>
    <n v="1438226451"/>
    <x v="3992"/>
    <b v="0"/>
    <n v="0"/>
    <b v="0"/>
    <s v="food/food trucks"/>
    <n v="0"/>
    <x v="4"/>
    <s v="food trucks"/>
    <d v="2015-07-30T03:20:51"/>
    <x v="3992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x v="3993"/>
    <b v="0"/>
    <n v="0"/>
    <b v="0"/>
    <s v="food/food trucks"/>
    <n v="0"/>
    <x v="4"/>
    <s v="food trucks"/>
    <d v="2014-08-01T00:58:19"/>
    <x v="3993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x v="3994"/>
    <b v="0"/>
    <n v="0"/>
    <b v="0"/>
    <s v="food/food trucks"/>
    <n v="0"/>
    <x v="4"/>
    <s v="food trucks"/>
    <d v="2014-08-21T23:32:28"/>
    <x v="3994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x v="3995"/>
    <b v="0"/>
    <n v="0"/>
    <b v="0"/>
    <s v="food/food trucks"/>
    <n v="0"/>
    <x v="4"/>
    <s v="food trucks"/>
    <d v="2015-04-13T02:51:57"/>
    <x v="3995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x v="3996"/>
    <b v="0"/>
    <n v="0"/>
    <b v="0"/>
    <s v="food/food trucks"/>
    <n v="0"/>
    <x v="4"/>
    <s v="food trucks"/>
    <d v="2014-08-23T14:12:29"/>
    <x v="3996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x v="3997"/>
    <b v="0"/>
    <n v="0"/>
    <b v="0"/>
    <s v="food/food trucks"/>
    <n v="0"/>
    <x v="4"/>
    <s v="food trucks"/>
    <d v="2016-05-18T19:49:05"/>
    <x v="3997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x v="3998"/>
    <b v="0"/>
    <n v="0"/>
    <b v="0"/>
    <s v="food/food trucks"/>
    <n v="0"/>
    <x v="4"/>
    <s v="food trucks"/>
    <d v="2015-01-12T02:36:34"/>
    <x v="3998"/>
  </r>
  <r>
    <n v="2576"/>
    <s v="2 Go Fast Food (Canceled)"/>
    <s v="A New Twist with an American and Philippine fast food Mobile Trailer."/>
    <n v="3000"/>
    <n v="0"/>
    <x v="1"/>
    <s v="US"/>
    <s v="USD"/>
    <n v="1428707647"/>
    <x v="3999"/>
    <b v="0"/>
    <n v="0"/>
    <b v="0"/>
    <s v="food/food trucks"/>
    <n v="0"/>
    <x v="4"/>
    <s v="food trucks"/>
    <d v="2015-04-10T23:14:07"/>
    <x v="3999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x v="4000"/>
    <b v="0"/>
    <n v="0"/>
    <b v="0"/>
    <s v="food/food trucks"/>
    <n v="0"/>
    <x v="4"/>
    <s v="food trucks"/>
    <d v="2014-08-04T19:41:37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x v="4001"/>
    <b v="0"/>
    <n v="0"/>
    <b v="0"/>
    <s v="food/food trucks"/>
    <n v="0"/>
    <x v="4"/>
    <s v="food trucks"/>
    <d v="2015-10-09T17:00:00"/>
    <x v="4001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x v="4002"/>
    <b v="0"/>
    <n v="0"/>
    <b v="0"/>
    <s v="food/food trucks"/>
    <n v="0"/>
    <x v="4"/>
    <s v="food trucks"/>
    <d v="2015-06-15T04:09: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x v="4"/>
    <s v="food trucks"/>
    <d v="2016-01-26T14:08:17"/>
    <x v="4003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x v="4004"/>
    <b v="0"/>
    <n v="0"/>
    <b v="0"/>
    <s v="food/food trucks"/>
    <n v="0"/>
    <x v="4"/>
    <s v="food trucks"/>
    <d v="2015-04-25T20:17:06"/>
    <x v="4004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x v="4005"/>
    <b v="0"/>
    <n v="0"/>
    <b v="0"/>
    <s v="technology/space exploration"/>
    <n v="0"/>
    <x v="0"/>
    <s v="space exploration"/>
    <d v="2016-07-15T06:57:00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x v="4006"/>
    <b v="0"/>
    <n v="0"/>
    <b v="0"/>
    <s v="food/food trucks"/>
    <n v="0"/>
    <x v="4"/>
    <s v="food trucks"/>
    <d v="2014-09-30T23:23:43"/>
    <x v="4006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x v="4007"/>
    <b v="0"/>
    <n v="0"/>
    <b v="0"/>
    <s v="food/food trucks"/>
    <n v="0"/>
    <x v="4"/>
    <s v="food trucks"/>
    <d v="2015-06-29T15:21:58"/>
    <x v="4007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x v="4008"/>
    <b v="0"/>
    <n v="0"/>
    <b v="0"/>
    <s v="food/food trucks"/>
    <n v="0"/>
    <x v="4"/>
    <s v="food trucks"/>
    <d v="2014-08-08T21:31:03"/>
    <x v="4008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x v="4009"/>
    <b v="0"/>
    <n v="0"/>
    <b v="0"/>
    <s v="publishing/children's books"/>
    <n v="0"/>
    <x v="1"/>
    <s v="children's books"/>
    <d v="2016-10-19T07:53:27"/>
    <x v="4009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x v="4010"/>
    <b v="0"/>
    <n v="0"/>
    <b v="0"/>
    <s v="publishing/children's books"/>
    <n v="0"/>
    <x v="1"/>
    <s v="children's books"/>
    <d v="2012-06-30T20:00:00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x v="4011"/>
    <b v="0"/>
    <n v="0"/>
    <b v="0"/>
    <s v="publishing/children's books"/>
    <n v="0"/>
    <x v="1"/>
    <s v="children's books"/>
    <d v="2014-06-17T21:17:22"/>
    <x v="4011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x v="4012"/>
    <b v="0"/>
    <n v="0"/>
    <b v="0"/>
    <s v="publishing/children's books"/>
    <n v="0"/>
    <x v="1"/>
    <s v="children's books"/>
    <d v="2014-09-11T15:15:51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x v="4013"/>
    <b v="0"/>
    <n v="0"/>
    <b v="0"/>
    <s v="publishing/children's books"/>
    <n v="0"/>
    <x v="1"/>
    <s v="children's books"/>
    <d v="2013-06-20T11:04:18"/>
    <x v="4013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x v="4014"/>
    <b v="0"/>
    <n v="0"/>
    <b v="0"/>
    <s v="publishing/children's books"/>
    <n v="0"/>
    <x v="1"/>
    <s v="children's books"/>
    <d v="2012-10-28T13:53:48"/>
    <x v="4014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x v="4015"/>
    <b v="0"/>
    <n v="0"/>
    <b v="0"/>
    <s v="publishing/children's books"/>
    <n v="0"/>
    <x v="1"/>
    <s v="children's books"/>
    <d v="2013-02-01T17:00:00"/>
    <x v="4015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x v="4016"/>
    <b v="0"/>
    <n v="0"/>
    <b v="0"/>
    <s v="publishing/children's books"/>
    <n v="0"/>
    <x v="1"/>
    <s v="children's books"/>
    <d v="2013-10-05T20:51:34"/>
    <x v="4016"/>
  </r>
  <r>
    <n v="2780"/>
    <s v="Travel with baby"/>
    <s v="Turn the World with my kids, and then write a book with the advice for traveling with baby"/>
    <n v="2500"/>
    <n v="0"/>
    <x v="2"/>
    <s v="IT"/>
    <s v="EUR"/>
    <n v="1489142688"/>
    <x v="4017"/>
    <b v="0"/>
    <n v="0"/>
    <b v="0"/>
    <s v="publishing/children's books"/>
    <n v="0"/>
    <x v="1"/>
    <s v="children's books"/>
    <d v="2017-03-10T10:44:48"/>
    <x v="4017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x v="4018"/>
    <b v="0"/>
    <n v="0"/>
    <b v="0"/>
    <s v="theater/plays"/>
    <n v="0"/>
    <x v="6"/>
    <s v="plays"/>
    <d v="2014-06-21T11:00:00"/>
    <x v="4018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x v="4019"/>
    <b v="0"/>
    <n v="0"/>
    <b v="0"/>
    <s v="theater/plays"/>
    <n v="0"/>
    <x v="6"/>
    <s v="plays"/>
    <d v="2016-06-13T04:00:00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x v="4020"/>
    <b v="0"/>
    <n v="0"/>
    <b v="0"/>
    <s v="theater/plays"/>
    <n v="0"/>
    <x v="6"/>
    <s v="plays"/>
    <d v="2015-05-29T16:36:34"/>
    <x v="4020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x v="4021"/>
    <b v="0"/>
    <n v="0"/>
    <b v="0"/>
    <s v="theater/plays"/>
    <n v="0"/>
    <x v="6"/>
    <s v="plays"/>
    <d v="2016-05-23T19:21:05"/>
    <x v="402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x v="4022"/>
    <b v="0"/>
    <n v="0"/>
    <b v="0"/>
    <s v="theater/plays"/>
    <n v="0"/>
    <x v="6"/>
    <s v="plays"/>
    <d v="2016-01-29T23:17:00"/>
    <x v="4022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x v="4023"/>
    <b v="0"/>
    <n v="0"/>
    <b v="0"/>
    <s v="theater/plays"/>
    <n v="0"/>
    <x v="6"/>
    <s v="plays"/>
    <d v="2014-09-14T04:34:57"/>
    <x v="4023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x v="4024"/>
    <b v="0"/>
    <n v="0"/>
    <b v="0"/>
    <s v="theater/plays"/>
    <n v="0"/>
    <x v="6"/>
    <s v="plays"/>
    <d v="2014-12-05T11:28:00"/>
    <x v="4024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x v="4025"/>
    <b v="0"/>
    <n v="0"/>
    <b v="0"/>
    <s v="theater/plays"/>
    <n v="0"/>
    <x v="6"/>
    <s v="plays"/>
    <d v="2015-01-06T02:44:19"/>
    <x v="4025"/>
  </r>
  <r>
    <n v="2872"/>
    <s v="Loud Arts"/>
    <s v="Local Theatre group in Loudoun County, Virginia. Looking for funds to start producing shows!"/>
    <n v="2500"/>
    <n v="0"/>
    <x v="2"/>
    <s v="US"/>
    <s v="USD"/>
    <n v="1434768438"/>
    <x v="4026"/>
    <b v="0"/>
    <n v="0"/>
    <b v="0"/>
    <s v="theater/plays"/>
    <n v="0"/>
    <x v="6"/>
    <s v="plays"/>
    <d v="2015-06-20T02:47:18"/>
    <x v="4026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x v="4027"/>
    <b v="0"/>
    <n v="0"/>
    <b v="0"/>
    <s v="theater/plays"/>
    <n v="0"/>
    <x v="6"/>
    <s v="plays"/>
    <d v="2015-07-16T17:51:19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x v="4028"/>
    <b v="0"/>
    <n v="0"/>
    <b v="0"/>
    <s v="theater/plays"/>
    <n v="0"/>
    <x v="6"/>
    <s v="plays"/>
    <d v="2014-12-03T15:20:36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x v="4029"/>
    <b v="0"/>
    <n v="0"/>
    <b v="0"/>
    <s v="theater/plays"/>
    <n v="0"/>
    <x v="6"/>
    <s v="plays"/>
    <d v="2014-10-18T04:59:00"/>
    <x v="4029"/>
  </r>
  <r>
    <n v="2894"/>
    <s v="How Could You Do This To Me (The Stage Play)"/>
    <s v="This Is A Story About A Woman A Man And A Woman"/>
    <n v="2500"/>
    <n v="0"/>
    <x v="2"/>
    <s v="US"/>
    <s v="USD"/>
    <n v="1428100815"/>
    <x v="4030"/>
    <b v="0"/>
    <n v="0"/>
    <b v="0"/>
    <s v="theater/plays"/>
    <n v="0"/>
    <x v="6"/>
    <s v="plays"/>
    <d v="2015-04-03T22:40:15"/>
    <x v="4030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x v="4031"/>
    <b v="0"/>
    <n v="0"/>
    <b v="0"/>
    <s v="theater/plays"/>
    <n v="0"/>
    <x v="6"/>
    <s v="plays"/>
    <d v="2016-07-24T01:52:38"/>
    <x v="4031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x v="4032"/>
    <b v="0"/>
    <n v="0"/>
    <b v="0"/>
    <s v="theater/spaces"/>
    <n v="0"/>
    <x v="6"/>
    <s v="spaces"/>
    <d v="2015-04-13T03:06:20"/>
    <x v="4032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x v="4033"/>
    <b v="0"/>
    <n v="0"/>
    <b v="0"/>
    <s v="theater/spaces"/>
    <n v="0"/>
    <x v="6"/>
    <s v="spaces"/>
    <d v="2015-05-24T03:21:00"/>
    <x v="4033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x v="4034"/>
    <b v="0"/>
    <n v="0"/>
    <b v="0"/>
    <s v="theater/spaces"/>
    <n v="0"/>
    <x v="6"/>
    <s v="spaces"/>
    <d v="2016-01-23T08:45:52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x v="4035"/>
    <b v="0"/>
    <n v="0"/>
    <b v="0"/>
    <s v="theater/spaces"/>
    <n v="0"/>
    <x v="6"/>
    <s v="spaces"/>
    <d v="2017-03-16T13:00:03"/>
    <x v="4035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x v="4036"/>
    <b v="0"/>
    <n v="0"/>
    <b v="0"/>
    <s v="theater/spaces"/>
    <n v="0"/>
    <x v="6"/>
    <s v="spaces"/>
    <d v="2016-05-08T17:41:57"/>
    <x v="4036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x v="4037"/>
    <b v="0"/>
    <n v="0"/>
    <b v="0"/>
    <s v="theater/spaces"/>
    <n v="0"/>
    <x v="6"/>
    <s v="spaces"/>
    <d v="2016-06-07T00:12:05"/>
    <x v="4037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x v="4038"/>
    <b v="0"/>
    <n v="0"/>
    <b v="0"/>
    <s v="theater/spaces"/>
    <n v="0"/>
    <x v="6"/>
    <s v="spaces"/>
    <d v="2014-09-11T18:10:23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x v="4039"/>
    <b v="0"/>
    <n v="0"/>
    <b v="0"/>
    <s v="theater/spaces"/>
    <n v="0"/>
    <x v="6"/>
    <s v="spaces"/>
    <d v="2015-03-02T01:04:00"/>
    <x v="4039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x v="4040"/>
    <b v="0"/>
    <n v="0"/>
    <b v="0"/>
    <s v="theater/spaces"/>
    <n v="0"/>
    <x v="6"/>
    <s v="spaces"/>
    <d v="2014-09-29T15:16:24"/>
    <x v="4040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x v="4041"/>
    <b v="0"/>
    <n v="0"/>
    <b v="0"/>
    <s v="theater/spaces"/>
    <n v="0"/>
    <x v="6"/>
    <s v="spaces"/>
    <d v="2016-04-03T14:36:51"/>
    <x v="4041"/>
  </r>
  <r>
    <n v="3061"/>
    <s v="Help Save Parkway Cinemas!"/>
    <s v="Save a historic Local theater."/>
    <n v="2000"/>
    <n v="0"/>
    <x v="2"/>
    <s v="US"/>
    <s v="USD"/>
    <n v="1407955748"/>
    <x v="4042"/>
    <b v="0"/>
    <n v="0"/>
    <b v="0"/>
    <s v="theater/spaces"/>
    <n v="0"/>
    <x v="6"/>
    <s v="spaces"/>
    <d v="2014-08-13T18:49:08"/>
    <x v="4042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x v="4043"/>
    <b v="0"/>
    <n v="0"/>
    <b v="0"/>
    <s v="theater/spaces"/>
    <n v="0"/>
    <x v="6"/>
    <s v="spaces"/>
    <d v="2015-11-15T23:09:06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x v="4044"/>
    <b v="0"/>
    <n v="0"/>
    <b v="0"/>
    <s v="theater/spaces"/>
    <n v="0"/>
    <x v="6"/>
    <s v="spaces"/>
    <d v="2014-09-21T15:10:50"/>
    <x v="4044"/>
  </r>
  <r>
    <n v="3125"/>
    <s v="N/A (Canceled)"/>
    <s v="N/A"/>
    <n v="2000"/>
    <n v="0"/>
    <x v="1"/>
    <s v="US"/>
    <s v="USD"/>
    <n v="1452142672"/>
    <x v="4045"/>
    <b v="0"/>
    <n v="0"/>
    <b v="0"/>
    <s v="theater/spaces"/>
    <n v="0"/>
    <x v="6"/>
    <s v="spaces"/>
    <d v="2016-01-07T04:57:52"/>
    <x v="4045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x v="4046"/>
    <b v="0"/>
    <n v="0"/>
    <b v="0"/>
    <s v="theater/spaces"/>
    <n v="0"/>
    <x v="6"/>
    <s v="spaces"/>
    <d v="2015-03-01T20:33:49"/>
    <x v="4046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x v="4047"/>
    <b v="0"/>
    <n v="0"/>
    <b v="0"/>
    <s v="theater/plays"/>
    <n v="0"/>
    <x v="6"/>
    <s v="plays"/>
    <d v="2017-04-03T15:30:07"/>
    <x v="4047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x v="4048"/>
    <b v="0"/>
    <n v="0"/>
    <b v="0"/>
    <s v="theater/plays"/>
    <n v="0"/>
    <x v="6"/>
    <s v="plays"/>
    <d v="2017-04-09T08:35:56"/>
    <x v="4048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x v="4049"/>
    <b v="0"/>
    <n v="0"/>
    <b v="0"/>
    <s v="theater/plays"/>
    <n v="0"/>
    <x v="6"/>
    <s v="plays"/>
    <d v="2017-03-27T23:58:54"/>
    <x v="4049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x v="4050"/>
    <b v="0"/>
    <n v="0"/>
    <b v="0"/>
    <s v="theater/musical"/>
    <n v="0"/>
    <x v="6"/>
    <s v="musical"/>
    <d v="2016-12-09T04:37:55"/>
    <x v="405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x v="4051"/>
    <b v="0"/>
    <n v="0"/>
    <b v="0"/>
    <s v="theater/musical"/>
    <n v="0"/>
    <x v="6"/>
    <s v="musical"/>
    <d v="2015-07-27T01:29:58"/>
    <x v="4051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x v="4052"/>
    <b v="0"/>
    <n v="0"/>
    <b v="0"/>
    <s v="theater/musical"/>
    <n v="0"/>
    <x v="6"/>
    <s v="musical"/>
    <d v="2015-07-17T16:14:00"/>
    <x v="4052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x v="4053"/>
    <b v="0"/>
    <n v="0"/>
    <b v="0"/>
    <s v="theater/musical"/>
    <n v="0"/>
    <x v="6"/>
    <s v="musical"/>
    <d v="2015-09-19T06:37:31"/>
    <x v="4053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x v="4054"/>
    <b v="0"/>
    <n v="0"/>
    <b v="0"/>
    <s v="theater/musical"/>
    <n v="0"/>
    <x v="6"/>
    <s v="musical"/>
    <d v="2015-12-13T20:59:56"/>
    <x v="4054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x v="4055"/>
    <b v="0"/>
    <n v="0"/>
    <b v="0"/>
    <s v="theater/musical"/>
    <n v="0"/>
    <x v="6"/>
    <s v="musical"/>
    <d v="2015-09-14T16:40:29"/>
    <x v="4055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x v="4056"/>
    <b v="0"/>
    <n v="0"/>
    <b v="0"/>
    <s v="theater/musical"/>
    <n v="0"/>
    <x v="6"/>
    <s v="musical"/>
    <d v="2014-10-05T05:00:00"/>
    <x v="4056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x v="4057"/>
    <b v="0"/>
    <n v="0"/>
    <b v="0"/>
    <s v="theater/musical"/>
    <n v="0"/>
    <x v="6"/>
    <s v="musical"/>
    <d v="2015-11-17T04:27:19"/>
    <x v="4057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x v="4058"/>
    <b v="0"/>
    <n v="0"/>
    <b v="0"/>
    <s v="theater/plays"/>
    <n v="0"/>
    <x v="6"/>
    <s v="plays"/>
    <d v="2015-04-18T22:30:00"/>
    <x v="4058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x v="4059"/>
    <b v="0"/>
    <n v="0"/>
    <b v="0"/>
    <s v="theater/plays"/>
    <n v="0"/>
    <x v="6"/>
    <s v="plays"/>
    <d v="2015-12-17T22:05:50"/>
    <x v="4059"/>
  </r>
  <r>
    <n v="3743"/>
    <s v="Down the Mississippi"/>
    <s v="I'm taking the Adventures of Huckleberry Finn puppet show down the Mississippi River!"/>
    <n v="700"/>
    <n v="0"/>
    <x v="2"/>
    <s v="US"/>
    <s v="USD"/>
    <n v="1404406964"/>
    <x v="4060"/>
    <b v="0"/>
    <n v="0"/>
    <b v="0"/>
    <s v="theater/plays"/>
    <n v="0"/>
    <x v="6"/>
    <s v="plays"/>
    <d v="2014-07-03T17:02:44"/>
    <x v="4060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x v="4061"/>
    <b v="0"/>
    <n v="0"/>
    <b v="0"/>
    <s v="theater/plays"/>
    <n v="0"/>
    <x v="6"/>
    <s v="plays"/>
    <d v="2014-07-05T03:59:00"/>
    <x v="4061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x v="4062"/>
    <b v="0"/>
    <n v="0"/>
    <b v="0"/>
    <s v="theater/musical"/>
    <n v="0"/>
    <x v="6"/>
    <s v="musical"/>
    <d v="2016-11-22T17:00:23"/>
    <x v="4062"/>
  </r>
  <r>
    <n v="3791"/>
    <s v="Spin! at The Cumming Playhouse"/>
    <s v="Spin! is an original musical comedy-drama presented by Blue Palm Productions."/>
    <n v="600"/>
    <n v="0"/>
    <x v="2"/>
    <s v="US"/>
    <s v="USD"/>
    <n v="1404664592"/>
    <x v="4063"/>
    <b v="0"/>
    <n v="0"/>
    <b v="0"/>
    <s v="theater/musical"/>
    <n v="0"/>
    <x v="6"/>
    <s v="musical"/>
    <d v="2014-07-06T16:36:32"/>
    <x v="4063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x v="4064"/>
    <b v="0"/>
    <n v="0"/>
    <b v="0"/>
    <s v="theater/musical"/>
    <n v="0"/>
    <x v="6"/>
    <s v="musical"/>
    <d v="2015-10-22T03:01:46"/>
    <x v="4064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x v="4065"/>
    <b v="0"/>
    <n v="0"/>
    <b v="0"/>
    <s v="theater/musical"/>
    <n v="0"/>
    <x v="6"/>
    <s v="musical"/>
    <d v="2016-07-31T07:00:00"/>
    <x v="4065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x v="4066"/>
    <b v="0"/>
    <n v="0"/>
    <b v="0"/>
    <s v="theater/plays"/>
    <n v="0"/>
    <x v="6"/>
    <s v="plays"/>
    <d v="2015-11-05T16:11:45"/>
    <x v="4066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x v="4067"/>
    <b v="0"/>
    <n v="0"/>
    <b v="0"/>
    <s v="theater/musical"/>
    <n v="0"/>
    <x v="6"/>
    <s v="musical"/>
    <d v="2015-08-14T03:29:56"/>
    <x v="4067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x v="4068"/>
    <b v="0"/>
    <n v="0"/>
    <b v="0"/>
    <s v="theater/musical"/>
    <n v="0"/>
    <x v="6"/>
    <s v="musical"/>
    <d v="2015-10-08T16:42:15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x v="4069"/>
    <b v="0"/>
    <n v="0"/>
    <b v="0"/>
    <s v="theater/musical"/>
    <n v="0"/>
    <x v="6"/>
    <s v="musical"/>
    <d v="2015-01-24T01:00:00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x v="4070"/>
    <b v="0"/>
    <n v="0"/>
    <b v="0"/>
    <s v="theater/musical"/>
    <n v="0"/>
    <x v="6"/>
    <s v="musical"/>
    <d v="2016-09-03T10:00:00"/>
    <x v="407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x v="4071"/>
    <b v="0"/>
    <n v="0"/>
    <b v="0"/>
    <s v="theater/musical"/>
    <n v="0"/>
    <x v="6"/>
    <s v="musical"/>
    <d v="2015-01-25T20:39:56"/>
    <x v="407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x v="4072"/>
    <b v="0"/>
    <n v="0"/>
    <b v="0"/>
    <s v="theater/musical"/>
    <n v="0"/>
    <x v="6"/>
    <s v="musical"/>
    <d v="2016-01-31T23:03:00"/>
    <x v="4072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x v="4073"/>
    <b v="0"/>
    <n v="0"/>
    <b v="0"/>
    <s v="theater/musical"/>
    <n v="0"/>
    <x v="6"/>
    <s v="musical"/>
    <d v="2014-09-02T14:27:49"/>
    <x v="4073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x v="4074"/>
    <b v="0"/>
    <n v="0"/>
    <b v="0"/>
    <s v="theater/musical"/>
    <n v="0"/>
    <x v="6"/>
    <s v="musical"/>
    <d v="2015-03-27T17:59:52"/>
    <x v="4074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x v="4075"/>
    <b v="0"/>
    <n v="0"/>
    <b v="0"/>
    <s v="theater/musical"/>
    <n v="0"/>
    <x v="6"/>
    <s v="musical"/>
    <d v="2016-05-09T22:49:51"/>
    <x v="4075"/>
  </r>
  <r>
    <n v="3886"/>
    <s v="a (Canceled)"/>
    <n v="1"/>
    <n v="500"/>
    <n v="0"/>
    <x v="1"/>
    <s v="AU"/>
    <s v="AUD"/>
    <n v="1418275702"/>
    <x v="4076"/>
    <b v="0"/>
    <n v="0"/>
    <b v="0"/>
    <s v="theater/musical"/>
    <n v="0"/>
    <x v="6"/>
    <s v="musical"/>
    <d v="2014-12-11T05:28:22"/>
    <x v="4076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x v="4077"/>
    <b v="0"/>
    <n v="0"/>
    <b v="0"/>
    <s v="theater/plays"/>
    <n v="0"/>
    <x v="6"/>
    <s v="plays"/>
    <d v="2014-08-24T07:00:00"/>
    <x v="4077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x v="4078"/>
    <b v="0"/>
    <n v="0"/>
    <b v="0"/>
    <s v="theater/plays"/>
    <n v="0"/>
    <x v="6"/>
    <s v="plays"/>
    <d v="2015-08-14T19:38:00"/>
    <x v="4078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x v="4079"/>
    <b v="0"/>
    <n v="0"/>
    <b v="0"/>
    <s v="theater/plays"/>
    <n v="0"/>
    <x v="6"/>
    <s v="plays"/>
    <d v="2016-06-03T11:19:12"/>
    <x v="4079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x v="4080"/>
    <b v="0"/>
    <n v="0"/>
    <b v="0"/>
    <s v="theater/plays"/>
    <n v="0"/>
    <x v="6"/>
    <s v="plays"/>
    <d v="2014-10-26T18:00:00"/>
    <x v="4080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x v="4081"/>
    <b v="0"/>
    <n v="0"/>
    <b v="0"/>
    <s v="theater/plays"/>
    <n v="0"/>
    <x v="6"/>
    <s v="plays"/>
    <d v="2016-04-01T06:00:00"/>
    <x v="4081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x v="4082"/>
    <b v="0"/>
    <n v="0"/>
    <b v="0"/>
    <s v="theater/plays"/>
    <n v="0"/>
    <x v="6"/>
    <s v="plays"/>
    <d v="2015-09-06T03:38:27"/>
    <x v="4082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x v="4083"/>
    <b v="0"/>
    <n v="0"/>
    <b v="0"/>
    <s v="theater/plays"/>
    <n v="0"/>
    <x v="6"/>
    <s v="plays"/>
    <d v="2016-12-01T07:18:40"/>
    <x v="4083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x v="4084"/>
    <b v="0"/>
    <n v="0"/>
    <b v="0"/>
    <s v="theater/plays"/>
    <n v="0"/>
    <x v="6"/>
    <s v="plays"/>
    <d v="2015-06-16T21:41:54"/>
    <x v="4084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x v="4085"/>
    <b v="0"/>
    <n v="0"/>
    <b v="0"/>
    <s v="theater/plays"/>
    <n v="0"/>
    <x v="6"/>
    <s v="plays"/>
    <d v="2015-08-27T15:54:35"/>
    <x v="4085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x v="4086"/>
    <b v="0"/>
    <n v="0"/>
    <b v="0"/>
    <s v="theater/plays"/>
    <n v="0"/>
    <x v="6"/>
    <s v="plays"/>
    <d v="2014-09-07T07:48:43"/>
    <x v="4086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x v="4087"/>
    <b v="0"/>
    <n v="0"/>
    <b v="0"/>
    <s v="theater/plays"/>
    <n v="0"/>
    <x v="6"/>
    <s v="plays"/>
    <d v="2016-07-29T23:29:00"/>
    <x v="4087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x v="4088"/>
    <b v="0"/>
    <n v="0"/>
    <b v="0"/>
    <s v="theater/plays"/>
    <n v="0"/>
    <x v="6"/>
    <s v="plays"/>
    <d v="2014-07-14T15:37:44"/>
    <x v="4088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x v="4089"/>
    <b v="0"/>
    <n v="0"/>
    <b v="0"/>
    <s v="theater/plays"/>
    <n v="0"/>
    <x v="6"/>
    <s v="plays"/>
    <d v="2016-04-25T00:20:00"/>
    <x v="4089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x v="4090"/>
    <b v="0"/>
    <n v="0"/>
    <b v="0"/>
    <s v="theater/plays"/>
    <n v="0"/>
    <x v="6"/>
    <s v="plays"/>
    <d v="2015-11-18T04:41:57"/>
    <x v="4090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x v="4091"/>
    <b v="0"/>
    <n v="0"/>
    <b v="0"/>
    <s v="theater/plays"/>
    <n v="0"/>
    <x v="6"/>
    <s v="plays"/>
    <d v="2016-07-13T20:48:18"/>
    <x v="4091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x v="4092"/>
    <b v="0"/>
    <n v="0"/>
    <b v="0"/>
    <s v="theater/plays"/>
    <n v="0"/>
    <x v="6"/>
    <s v="plays"/>
    <d v="2015-11-08T18:59:41"/>
    <x v="4092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x v="4093"/>
    <b v="0"/>
    <n v="0"/>
    <b v="0"/>
    <s v="theater/plays"/>
    <n v="0"/>
    <x v="6"/>
    <s v="plays"/>
    <d v="2015-04-05T08:23:41"/>
    <x v="4093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x v="4094"/>
    <b v="0"/>
    <n v="0"/>
    <b v="0"/>
    <s v="theater/plays"/>
    <n v="0"/>
    <x v="6"/>
    <s v="plays"/>
    <d v="2015-05-02T13:04:09"/>
    <x v="4094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x v="4095"/>
    <b v="0"/>
    <n v="0"/>
    <b v="0"/>
    <s v="theater/plays"/>
    <n v="0"/>
    <x v="6"/>
    <s v="plays"/>
    <d v="2016-03-05T05:54:29"/>
    <x v="4095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x v="4096"/>
    <b v="0"/>
    <n v="0"/>
    <b v="0"/>
    <s v="theater/plays"/>
    <n v="0"/>
    <x v="6"/>
    <s v="plays"/>
    <d v="2016-03-24T22:59:23"/>
    <x v="4096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x v="4097"/>
    <b v="0"/>
    <n v="0"/>
    <b v="0"/>
    <s v="theater/plays"/>
    <n v="0"/>
    <x v="6"/>
    <s v="plays"/>
    <d v="2015-12-04T16:43:59"/>
    <x v="4097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x v="4098"/>
    <b v="0"/>
    <n v="0"/>
    <b v="0"/>
    <s v="theater/plays"/>
    <n v="0"/>
    <x v="6"/>
    <s v="plays"/>
    <d v="2015-12-14T00:36:10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x v="4099"/>
    <b v="0"/>
    <n v="0"/>
    <b v="0"/>
    <s v="theater/plays"/>
    <n v="0"/>
    <x v="6"/>
    <s v="plays"/>
    <d v="2014-12-18T15:02:44"/>
    <x v="4099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x v="4100"/>
    <b v="0"/>
    <n v="0"/>
    <b v="0"/>
    <s v="theater/plays"/>
    <n v="0"/>
    <x v="6"/>
    <s v="plays"/>
    <d v="2014-11-20T22:58:45"/>
    <x v="4100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x v="4101"/>
    <b v="0"/>
    <n v="0"/>
    <b v="0"/>
    <s v="theater/plays"/>
    <n v="0"/>
    <x v="6"/>
    <s v="plays"/>
    <d v="2014-05-09T06:53:00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x v="4102"/>
    <b v="0"/>
    <n v="0"/>
    <b v="0"/>
    <s v="theater/plays"/>
    <n v="0"/>
    <x v="6"/>
    <s v="plays"/>
    <d v="2016-10-01T04:00:00"/>
    <x v="4102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x v="4103"/>
    <b v="0"/>
    <n v="0"/>
    <b v="0"/>
    <s v="theater/plays"/>
    <n v="0"/>
    <x v="6"/>
    <s v="plays"/>
    <d v="2016-04-21T02:23:43"/>
    <x v="4103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x v="4104"/>
    <b v="0"/>
    <n v="0"/>
    <b v="0"/>
    <s v="theater/plays"/>
    <n v="0"/>
    <x v="6"/>
    <s v="plays"/>
    <d v="2016-12-26T19:18:51"/>
    <x v="4104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x v="4105"/>
    <b v="0"/>
    <n v="0"/>
    <b v="0"/>
    <s v="theater/plays"/>
    <n v="0"/>
    <x v="6"/>
    <s v="plays"/>
    <d v="2014-10-21T19:51:00"/>
    <x v="4105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x v="4106"/>
    <b v="0"/>
    <n v="0"/>
    <b v="0"/>
    <s v="theater/plays"/>
    <n v="0"/>
    <x v="6"/>
    <s v="plays"/>
    <d v="2017-01-27T18:54:02"/>
    <x v="4106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x v="4107"/>
    <b v="0"/>
    <n v="0"/>
    <b v="0"/>
    <s v="theater/plays"/>
    <n v="0"/>
    <x v="6"/>
    <s v="plays"/>
    <d v="2016-06-14T18:54:00"/>
    <x v="4107"/>
  </r>
  <r>
    <n v="4087"/>
    <s v="Stage Production &quot;The Nail Shop&quot;"/>
    <s v="Comedy Stage Play"/>
    <n v="100"/>
    <n v="0"/>
    <x v="2"/>
    <s v="US"/>
    <s v="USD"/>
    <n v="1468777786"/>
    <x v="4108"/>
    <b v="0"/>
    <n v="0"/>
    <b v="0"/>
    <s v="theater/plays"/>
    <n v="0"/>
    <x v="6"/>
    <s v="plays"/>
    <d v="2016-07-17T17:49:46"/>
    <x v="4108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x v="4109"/>
    <b v="0"/>
    <n v="0"/>
    <b v="0"/>
    <s v="theater/plays"/>
    <n v="0"/>
    <x v="6"/>
    <s v="plays"/>
    <d v="2016-01-31T23:55:00"/>
    <x v="4109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x v="4110"/>
    <b v="0"/>
    <n v="0"/>
    <b v="0"/>
    <s v="theater/plays"/>
    <n v="0"/>
    <x v="6"/>
    <s v="plays"/>
    <d v="2016-06-04T17:19:57"/>
    <x v="4110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x v="4111"/>
    <b v="0"/>
    <n v="0"/>
    <b v="0"/>
    <s v="theater/plays"/>
    <n v="0"/>
    <x v="6"/>
    <s v="plays"/>
    <d v="2014-10-25T02:59:50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x v="4112"/>
    <b v="0"/>
    <n v="0"/>
    <b v="0"/>
    <s v="theater/plays"/>
    <n v="0"/>
    <x v="6"/>
    <s v="plays"/>
    <d v="2017-01-25T21:41:22"/>
    <x v="4112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x v="4113"/>
    <b v="0"/>
    <n v="0"/>
    <b v="0"/>
    <s v="theater/plays"/>
    <n v="0"/>
    <x v="6"/>
    <s v="plays"/>
    <d v="2015-11-29T13:56:44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d v="2013-02-19T05:08:59"/>
  </r>
  <r>
    <d v="2016-12-10T10:34:12"/>
  </r>
  <r>
    <d v="2013-10-14T12:01:01"/>
  </r>
  <r>
    <d v="2014-06-13T21:08:09"/>
  </r>
  <r>
    <d v="2016-04-13T14:30:09"/>
  </r>
  <r>
    <d v="2016-05-09T23:03:34"/>
  </r>
  <r>
    <d v="2013-04-30T20:55:13"/>
  </r>
  <r>
    <d v="2012-05-10T05:24:52"/>
  </r>
  <r>
    <d v="2016-06-28T17:21:04"/>
  </r>
  <r>
    <d v="2013-04-25T08:45:23"/>
  </r>
  <r>
    <d v="2016-02-15T06:04:57"/>
  </r>
  <r>
    <d v="2015-12-09T08:36:13"/>
  </r>
  <r>
    <d v="2016-05-29T15:45:23"/>
  </r>
  <r>
    <d v="2016-01-25T13:56:16"/>
  </r>
  <r>
    <d v="2015-06-02T06:02:38"/>
  </r>
  <r>
    <d v="2016-11-15T13:58:35"/>
  </r>
  <r>
    <d v="2014-04-15T06:58:51"/>
  </r>
  <r>
    <d v="2014-04-01T14:01:30"/>
  </r>
  <r>
    <d v="2016-11-30T08:03:34"/>
  </r>
  <r>
    <d v="2015-03-13T03:07:13"/>
  </r>
  <r>
    <d v="2015-07-14T15:37:54"/>
  </r>
  <r>
    <d v="2015-01-29T14:00:59"/>
  </r>
  <r>
    <d v="2016-11-03T00:07:53"/>
  </r>
  <r>
    <d v="2016-03-23T06:32:52"/>
  </r>
  <r>
    <d v="2015-10-13T11:02:26"/>
  </r>
  <r>
    <d v="2015-05-12T05:01:56"/>
  </r>
  <r>
    <d v="2014-07-15T12:58:18"/>
  </r>
  <r>
    <d v="2017-01-11T06:28:53"/>
  </r>
  <r>
    <d v="2015-03-05T05:01:06"/>
  </r>
  <r>
    <d v="2015-11-03T05:12:20"/>
  </r>
  <r>
    <d v="2014-08-22T19:00:15"/>
  </r>
  <r>
    <d v="2016-08-23T17:00:21"/>
  </r>
  <r>
    <d v="2014-07-22T22:00:40"/>
  </r>
  <r>
    <d v="2016-12-21T20:51:53"/>
  </r>
  <r>
    <d v="2016-02-23T13:01:02"/>
  </r>
  <r>
    <d v="2016-01-06T02:00:53"/>
  </r>
  <r>
    <d v="2015-03-04T22:10:05"/>
  </r>
  <r>
    <d v="2012-12-18T18:25:39"/>
  </r>
  <r>
    <d v="2016-06-27T06:28:36"/>
  </r>
  <r>
    <d v="2016-11-01T10:32:05"/>
  </r>
  <r>
    <d v="2014-09-12T15:10:36"/>
  </r>
  <r>
    <d v="2017-02-09T07:33:26"/>
  </r>
  <r>
    <d v="2015-11-03T15:00:07"/>
  </r>
  <r>
    <d v="2013-06-25T16:21:28"/>
  </r>
  <r>
    <d v="2012-04-21T06:31:21"/>
  </r>
  <r>
    <d v="2015-05-12T10:05:53"/>
  </r>
  <r>
    <d v="2015-05-12T04:25:46"/>
  </r>
  <r>
    <d v="2015-11-14T15:41:24"/>
  </r>
  <r>
    <d v="2015-03-24T16:01:58"/>
  </r>
  <r>
    <d v="2016-10-18T07:45:43"/>
  </r>
  <r>
    <d v="2016-07-05T14:00:03"/>
  </r>
  <r>
    <d v="2015-09-29T14:59:43"/>
  </r>
  <r>
    <d v="2017-01-23T04:43:42"/>
  </r>
  <r>
    <d v="2016-11-02T14:05:15"/>
  </r>
  <r>
    <d v="2014-03-11T11:07:28"/>
  </r>
  <r>
    <d v="2012-02-20T17:37:32"/>
  </r>
  <r>
    <d v="2013-10-22T13:48:53"/>
  </r>
  <r>
    <d v="2016-11-17T20:25:44"/>
  </r>
  <r>
    <d v="2013-04-23T15:38:11"/>
  </r>
  <r>
    <d v="2016-05-12T13:39:32"/>
  </r>
  <r>
    <d v="2014-10-29T12:00:45"/>
  </r>
  <r>
    <d v="2014-02-04T01:30:50"/>
  </r>
  <r>
    <d v="2015-02-13T19:31:59"/>
  </r>
  <r>
    <d v="2014-06-10T14:31:03"/>
  </r>
  <r>
    <d v="2014-04-15T14:10:35"/>
  </r>
  <r>
    <d v="2016-07-06T19:01:08"/>
  </r>
  <r>
    <d v="2016-11-01T16:01:37"/>
  </r>
  <r>
    <d v="2016-02-23T09:11:38"/>
  </r>
  <r>
    <d v="2015-09-16T16:19:37"/>
  </r>
  <r>
    <d v="2016-10-01T12:50:55"/>
  </r>
  <r>
    <d v="2012-08-27T04:40:17"/>
  </r>
  <r>
    <d v="2012-08-23T10:07:02"/>
  </r>
  <r>
    <d v="2016-12-24T17:05:43"/>
  </r>
  <r>
    <d v="2016-05-18T12:59:50"/>
  </r>
  <r>
    <d v="2013-10-16T11:39:08"/>
  </r>
  <r>
    <d v="2012-06-15T05:42:31"/>
  </r>
  <r>
    <d v="2016-10-08T10:05:37"/>
  </r>
  <r>
    <d v="2015-07-14T14:50:40"/>
  </r>
  <r>
    <d v="2014-01-21T17:00:17"/>
  </r>
  <r>
    <d v="2016-03-23T13:55:11"/>
  </r>
  <r>
    <d v="2014-01-27T22:11:35"/>
  </r>
  <r>
    <d v="2015-03-18T21:41:10"/>
  </r>
  <r>
    <d v="2015-04-22T17:03:29"/>
  </r>
  <r>
    <d v="2013-02-21T23:42:41"/>
  </r>
  <r>
    <d v="2014-04-01T06:38:31"/>
  </r>
  <r>
    <d v="2015-03-09T17:42:49"/>
  </r>
  <r>
    <d v="2016-01-26T07:25:01"/>
  </r>
  <r>
    <d v="2011-03-22T04:21:13"/>
  </r>
  <r>
    <d v="2016-07-19T23:54:51"/>
  </r>
  <r>
    <d v="2015-09-04T04:00:42"/>
  </r>
  <r>
    <d v="2013-02-14T08:23:59"/>
  </r>
  <r>
    <d v="2014-07-08T05:30:28"/>
  </r>
  <r>
    <d v="2013-02-07T21:08:19"/>
  </r>
  <r>
    <d v="2015-06-08T14:00:23"/>
  </r>
  <r>
    <d v="2011-11-23T18:35:09"/>
  </r>
  <r>
    <d v="2016-06-09T23:49:58"/>
  </r>
  <r>
    <d v="2014-11-12T20:43:48"/>
  </r>
  <r>
    <d v="2014-11-21T08:42:21"/>
  </r>
  <r>
    <d v="2015-07-15T16:14:18"/>
  </r>
  <r>
    <d v="2016-10-26T19:15:19"/>
  </r>
  <r>
    <d v="2013-11-25T08:00:29"/>
  </r>
  <r>
    <d v="2013-02-19T19:03:35"/>
  </r>
  <r>
    <d v="2016-04-07T13:57:12"/>
  </r>
  <r>
    <d v="2015-10-01T22:43:08"/>
  </r>
  <r>
    <d v="2015-02-14T20:00:37"/>
  </r>
  <r>
    <d v="2013-03-18T18:15:42"/>
  </r>
  <r>
    <d v="2011-09-26T19:16:39"/>
  </r>
  <r>
    <d v="2014-11-25T19:54:57"/>
  </r>
  <r>
    <d v="2016-11-15T13:34:34"/>
  </r>
  <r>
    <d v="2013-06-20T08:01:09"/>
  </r>
  <r>
    <d v="2014-09-16T15:58:59"/>
  </r>
  <r>
    <d v="2012-10-30T23:54:56"/>
  </r>
  <r>
    <d v="2014-04-01T15:55:29"/>
  </r>
  <r>
    <d v="2013-12-03T22:01:27"/>
  </r>
  <r>
    <d v="2016-11-18T19:11:49"/>
  </r>
  <r>
    <d v="2014-11-04T10:58:54"/>
  </r>
  <r>
    <d v="2015-04-23T21:23:39"/>
  </r>
  <r>
    <d v="2013-09-09T14:33:35"/>
  </r>
  <r>
    <d v="2016-10-21T09:44:32"/>
  </r>
  <r>
    <d v="2013-09-02T00:06:49"/>
  </r>
  <r>
    <d v="2015-07-14T08:46:49"/>
  </r>
  <r>
    <d v="2017-02-08T02:54:44"/>
  </r>
  <r>
    <d v="2016-03-14T00:02:57"/>
  </r>
  <r>
    <d v="2015-08-03T22:49:03"/>
  </r>
  <r>
    <d v="2015-12-02T23:19:51"/>
  </r>
  <r>
    <d v="2014-10-03T00:04:43"/>
  </r>
  <r>
    <d v="2015-10-20T19:00:19"/>
  </r>
  <r>
    <d v="2014-09-17T19:55:39"/>
  </r>
  <r>
    <d v="2015-03-27T21:54:00"/>
  </r>
  <r>
    <d v="2014-12-02T07:54:13"/>
  </r>
  <r>
    <d v="2013-10-28T12:39:23"/>
  </r>
  <r>
    <d v="2014-07-23T15:25:31"/>
  </r>
  <r>
    <d v="2013-07-09T22:24:59"/>
  </r>
  <r>
    <d v="2017-01-10T17:52:15"/>
  </r>
  <r>
    <d v="2015-04-09T01:01:16"/>
  </r>
  <r>
    <d v="2011-05-19T01:14:26"/>
  </r>
  <r>
    <d v="2015-10-12T16:12:15"/>
  </r>
  <r>
    <d v="2016-11-10T00:00:04"/>
  </r>
  <r>
    <d v="2013-02-19T04:38:21"/>
  </r>
  <r>
    <d v="2016-08-18T06:41:24"/>
  </r>
  <r>
    <d v="2014-10-28T16:35:53"/>
  </r>
  <r>
    <d v="2013-09-09T17:00:52"/>
  </r>
  <r>
    <d v="2016-03-30T18:44:25"/>
  </r>
  <r>
    <d v="2015-11-19T20:01:19"/>
  </r>
  <r>
    <d v="2014-11-03T00:42:26"/>
  </r>
  <r>
    <d v="2015-02-09T06:32:54"/>
  </r>
  <r>
    <d v="2016-02-25T18:11:30"/>
  </r>
  <r>
    <d v="2016-11-22T15:55:27"/>
  </r>
  <r>
    <d v="2015-10-15T12:20:00"/>
  </r>
  <r>
    <d v="2014-06-10T10:09:11"/>
  </r>
  <r>
    <d v="2015-02-18T16:54:11"/>
  </r>
  <r>
    <d v="2016-11-15T04:30:33"/>
  </r>
  <r>
    <d v="2011-07-08T20:12:50"/>
  </r>
  <r>
    <d v="2012-05-22T04:03:13"/>
  </r>
  <r>
    <d v="2016-05-17T20:38:41"/>
  </r>
  <r>
    <d v="2014-05-19T04:38:49"/>
  </r>
  <r>
    <d v="2015-01-16T16:48:49"/>
  </r>
  <r>
    <d v="2016-06-21T12:38:03"/>
  </r>
  <r>
    <d v="2015-05-08T22:36:12"/>
  </r>
  <r>
    <d v="2016-08-30T03:35:41"/>
  </r>
  <r>
    <d v="2014-07-31T23:06:36"/>
  </r>
  <r>
    <d v="2012-09-27T02:21:53"/>
  </r>
  <r>
    <d v="2016-03-08T15:16:31"/>
  </r>
  <r>
    <d v="2014-11-08T16:41:46"/>
  </r>
  <r>
    <d v="2015-05-28T06:55:54"/>
  </r>
  <r>
    <d v="2014-06-01T17:07:05"/>
  </r>
  <r>
    <d v="2015-07-13T16:14:23"/>
  </r>
  <r>
    <d v="2014-05-24T15:25:50"/>
  </r>
  <r>
    <d v="2012-08-15T18:40:03"/>
  </r>
  <r>
    <d v="2013-01-16T14:21:49"/>
  </r>
  <r>
    <d v="2015-07-14T13:40:48"/>
  </r>
  <r>
    <d v="2015-04-21T01:42:58"/>
  </r>
  <r>
    <d v="2015-09-28T18:24:55"/>
  </r>
  <r>
    <d v="2014-07-18T09:04:10"/>
  </r>
  <r>
    <d v="2016-05-22T16:45:26"/>
  </r>
  <r>
    <d v="2014-08-12T14:01:08"/>
  </r>
  <r>
    <d v="2012-01-25T19:14:45"/>
  </r>
  <r>
    <d v="2013-03-18T12:59:35"/>
  </r>
  <r>
    <d v="2010-01-16T22:04:52"/>
  </r>
  <r>
    <d v="2014-10-16T21:08:44"/>
  </r>
  <r>
    <d v="2017-02-10T16:54:23"/>
  </r>
  <r>
    <d v="2014-03-27T01:58:38"/>
  </r>
  <r>
    <d v="2015-10-15T11:53:29"/>
  </r>
  <r>
    <d v="2014-09-09T16:38:28"/>
  </r>
  <r>
    <d v="2017-02-06T16:03:27"/>
  </r>
  <r>
    <d v="2016-02-27T23:09:14"/>
  </r>
  <r>
    <d v="2015-12-23T14:27:34"/>
  </r>
  <r>
    <d v="2016-06-06T15:00:58"/>
  </r>
  <r>
    <d v="2016-05-17T13:57:14"/>
  </r>
  <r>
    <d v="2016-09-30T15:25:38"/>
  </r>
  <r>
    <d v="2015-08-10T07:31:09"/>
  </r>
  <r>
    <d v="2016-06-10T05:28:57"/>
  </r>
  <r>
    <d v="2011-12-27T17:43:00"/>
  </r>
  <r>
    <d v="2017-01-21T16:33:50"/>
  </r>
  <r>
    <d v="2014-11-06T16:45:04"/>
  </r>
  <r>
    <d v="2015-11-26T19:17:39"/>
  </r>
  <r>
    <d v="2014-10-31T07:03:14"/>
  </r>
  <r>
    <d v="2012-09-12T00:58:59"/>
  </r>
  <r>
    <d v="2014-07-16T15:00:22"/>
  </r>
  <r>
    <d v="2015-10-01T11:57:28"/>
  </r>
  <r>
    <d v="2015-01-28T16:37:59"/>
  </r>
  <r>
    <d v="2015-03-09T11:42:59"/>
  </r>
  <r>
    <d v="2014-09-05T07:00:45"/>
  </r>
  <r>
    <d v="2012-06-09T02:07:27"/>
  </r>
  <r>
    <d v="2017-01-05T16:38:55"/>
  </r>
  <r>
    <d v="2016-05-03T04:01:31"/>
  </r>
  <r>
    <d v="2016-04-20T01:53:21"/>
  </r>
  <r>
    <d v="2014-04-02T12:30:10"/>
  </r>
  <r>
    <d v="2011-08-11T01:00:22"/>
  </r>
  <r>
    <d v="2015-08-18T14:59:51"/>
  </r>
  <r>
    <d v="2014-04-09T20:45:19"/>
  </r>
  <r>
    <d v="2014-04-30T22:09:16"/>
  </r>
  <r>
    <d v="2014-09-17T07:04:43"/>
  </r>
  <r>
    <d v="2015-11-18T19:38:59"/>
  </r>
  <r>
    <d v="2014-10-03T17:56:08"/>
  </r>
  <r>
    <d v="2014-10-24T00:01:46"/>
  </r>
  <r>
    <d v="2012-07-26T16:33:45"/>
  </r>
  <r>
    <d v="2012-04-20T19:01:58"/>
  </r>
  <r>
    <d v="2015-08-13T19:41:03"/>
  </r>
  <r>
    <d v="2016-05-13T15:57:14"/>
  </r>
  <r>
    <d v="2016-04-19T15:02:42"/>
  </r>
  <r>
    <d v="2013-09-18T19:30:18"/>
  </r>
  <r>
    <d v="2014-01-07T15:04:22"/>
  </r>
  <r>
    <d v="2016-10-04T10:43:06"/>
  </r>
  <r>
    <d v="2015-11-24T21:35:43"/>
  </r>
  <r>
    <d v="2013-04-15T12:22:43"/>
  </r>
  <r>
    <d v="2012-01-13T22:03:51"/>
  </r>
  <r>
    <d v="2015-03-31T19:23:47"/>
  </r>
  <r>
    <d v="2015-11-29T00:29:22"/>
  </r>
  <r>
    <d v="2017-02-04T04:50:08"/>
  </r>
  <r>
    <d v="2015-09-05T11:23:04"/>
  </r>
  <r>
    <d v="2015-10-05T04:03:21"/>
  </r>
  <r>
    <d v="2015-08-03T15:57:51"/>
  </r>
  <r>
    <d v="2016-02-17T15:00:04"/>
  </r>
  <r>
    <d v="2013-09-16T13:01:43"/>
  </r>
  <r>
    <d v="2016-12-19T15:16:37"/>
  </r>
  <r>
    <d v="2015-04-17T23:18:14"/>
  </r>
  <r>
    <d v="2014-03-12T14:15:46"/>
  </r>
  <r>
    <d v="2012-02-02T04:47:45"/>
  </r>
  <r>
    <d v="2016-11-04T11:01:08"/>
  </r>
  <r>
    <d v="2013-05-30T06:30:21"/>
  </r>
  <r>
    <d v="2015-09-17T23:06:57"/>
  </r>
  <r>
    <d v="2013-02-08T18:07:31"/>
  </r>
  <r>
    <d v="2011-10-24T14:46:44"/>
  </r>
  <r>
    <d v="2014-03-06T17:39:45"/>
  </r>
  <r>
    <d v="2015-03-10T22:58:54"/>
  </r>
  <r>
    <d v="2012-03-09T19:19:38"/>
  </r>
  <r>
    <d v="2014-10-20T17:00:47"/>
  </r>
  <r>
    <d v="2016-11-28T05:05:46"/>
  </r>
  <r>
    <d v="2014-04-25T01:07:48"/>
  </r>
  <r>
    <d v="2015-06-29T20:59:32"/>
  </r>
  <r>
    <d v="2016-07-13T21:08:45"/>
  </r>
  <r>
    <d v="2015-06-08T22:58:33"/>
  </r>
  <r>
    <d v="2013-08-20T18:08:48"/>
  </r>
  <r>
    <d v="2013-10-25T23:00:14"/>
  </r>
  <r>
    <d v="2014-08-18T13:00:56"/>
  </r>
  <r>
    <d v="2016-03-16T04:39:48"/>
  </r>
  <r>
    <d v="2016-01-18T09:33:48"/>
  </r>
  <r>
    <d v="2013-07-11T18:50:44"/>
  </r>
  <r>
    <d v="2013-05-07T13:34:51"/>
  </r>
  <r>
    <d v="2014-02-24T20:10:33"/>
  </r>
  <r>
    <d v="2013-12-04T02:24:21"/>
  </r>
  <r>
    <d v="2015-08-05T16:11:02"/>
  </r>
  <r>
    <d v="2014-08-21T12:37:02"/>
  </r>
  <r>
    <d v="2012-02-22T01:22:35"/>
  </r>
  <r>
    <d v="2014-11-20T18:13:31"/>
  </r>
  <r>
    <d v="2014-09-02T14:48:56"/>
  </r>
  <r>
    <d v="2014-06-12T18:58:06"/>
  </r>
  <r>
    <d v="2014-05-01T19:40:52"/>
  </r>
  <r>
    <d v="2016-07-23T16:01:25"/>
  </r>
  <r>
    <d v="2016-02-07T15:18:05"/>
  </r>
  <r>
    <d v="2016-11-23T20:25:13"/>
  </r>
  <r>
    <d v="2014-10-14T17:42:25"/>
  </r>
  <r>
    <d v="2016-12-07T19:05:00"/>
  </r>
  <r>
    <d v="2014-08-04T18:48:27"/>
  </r>
  <r>
    <d v="2016-01-27T11:52:12"/>
  </r>
  <r>
    <d v="2013-11-20T04:13:24"/>
  </r>
  <r>
    <d v="2013-05-29T21:51:41"/>
  </r>
  <r>
    <d v="2015-11-25T14:23:54"/>
  </r>
  <r>
    <d v="2013-11-11T16:14:43"/>
  </r>
  <r>
    <d v="2015-02-17T16:00:28"/>
  </r>
  <r>
    <d v="2015-06-24T03:51:29"/>
  </r>
  <r>
    <d v="2015-03-27T03:53:02"/>
  </r>
  <r>
    <d v="2013-10-31T05:02:33"/>
  </r>
  <r>
    <d v="2015-07-28T19:15:10"/>
  </r>
  <r>
    <d v="2014-10-22T21:57:29"/>
  </r>
  <r>
    <d v="2014-10-27T13:40:40"/>
  </r>
  <r>
    <d v="2012-08-13T11:24:43"/>
  </r>
  <r>
    <d v="2016-10-12T11:10:53"/>
  </r>
  <r>
    <d v="2012-08-28T22:54:54"/>
  </r>
  <r>
    <d v="2015-10-14T14:18:38"/>
  </r>
  <r>
    <d v="2016-09-16T15:43:16"/>
  </r>
  <r>
    <d v="2016-05-16T10:00:28"/>
  </r>
  <r>
    <d v="2015-05-26T17:03:13"/>
  </r>
  <r>
    <d v="2017-02-10T01:58:35"/>
  </r>
  <r>
    <d v="2016-08-04T01:35:09"/>
  </r>
  <r>
    <d v="2015-07-26T23:52:09"/>
  </r>
  <r>
    <d v="2016-04-01T15:03:37"/>
  </r>
  <r>
    <d v="2016-01-11T16:34:01"/>
  </r>
  <r>
    <d v="2014-11-17T17:21:03"/>
  </r>
  <r>
    <d v="2014-10-08T02:58:00"/>
  </r>
  <r>
    <d v="2012-10-02T20:22:48"/>
  </r>
  <r>
    <d v="2013-04-27T18:47:23"/>
  </r>
  <r>
    <d v="2015-09-16T22:51:50"/>
  </r>
  <r>
    <d v="2015-03-03T23:00:37"/>
  </r>
  <r>
    <d v="2015-12-01T06:37:27"/>
  </r>
  <r>
    <d v="2016-09-14T07:22:31"/>
  </r>
  <r>
    <d v="2014-07-14T14:04:40"/>
  </r>
  <r>
    <d v="2016-12-01T22:03:39"/>
  </r>
  <r>
    <d v="2013-04-04T13:26:49"/>
  </r>
  <r>
    <d v="2016-06-14T19:25:40"/>
  </r>
  <r>
    <d v="2016-04-13T13:40:48"/>
  </r>
  <r>
    <d v="2017-01-24T05:51:36"/>
  </r>
  <r>
    <d v="2015-08-18T14:20:40"/>
  </r>
  <r>
    <d v="2015-01-07T15:04:31"/>
  </r>
  <r>
    <d v="2014-10-22T14:01:41"/>
  </r>
  <r>
    <d v="2014-06-17T14:59:06"/>
  </r>
  <r>
    <d v="2015-04-06T15:24:35"/>
  </r>
  <r>
    <d v="2012-10-02T06:40:18"/>
  </r>
  <r>
    <d v="2011-11-07T17:53:11"/>
  </r>
  <r>
    <d v="2014-03-21T16:01:54"/>
  </r>
  <r>
    <d v="2016-05-16T17:02:00"/>
  </r>
  <r>
    <d v="2016-09-20T20:11:55"/>
  </r>
  <r>
    <d v="2016-11-18T18:30:57"/>
  </r>
  <r>
    <d v="2012-04-24T18:46:08"/>
  </r>
  <r>
    <d v="2012-06-25T16:45:17"/>
  </r>
  <r>
    <d v="2015-03-15T05:19:57"/>
  </r>
  <r>
    <d v="2016-09-20T11:05:13"/>
  </r>
  <r>
    <d v="2015-04-09T13:21:50"/>
  </r>
  <r>
    <d v="2013-03-15T04:02:20"/>
  </r>
  <r>
    <d v="2017-01-31T15:02:35"/>
  </r>
  <r>
    <d v="2014-01-23T01:08:24"/>
  </r>
  <r>
    <d v="2013-08-01T14:40:12"/>
  </r>
  <r>
    <d v="2014-05-12T13:44:03"/>
  </r>
  <r>
    <d v="2015-05-15T18:45:37"/>
  </r>
  <r>
    <d v="2011-03-24T23:02:18"/>
  </r>
  <r>
    <d v="2014-10-06T17:48:44"/>
  </r>
  <r>
    <d v="2014-10-23T01:41:30"/>
  </r>
  <r>
    <d v="2012-07-23T18:32:14"/>
  </r>
  <r>
    <d v="2013-07-31T12:53:40"/>
  </r>
  <r>
    <d v="2014-11-13T00:25:11"/>
  </r>
  <r>
    <d v="2016-07-25T06:41:21"/>
  </r>
  <r>
    <d v="2014-06-16T19:03:28"/>
  </r>
  <r>
    <d v="2017-02-01T13:51:19"/>
  </r>
  <r>
    <d v="2015-11-19T11:46:41"/>
  </r>
  <r>
    <d v="2016-07-22T07:52:18"/>
  </r>
  <r>
    <d v="2013-01-08T22:40:01"/>
  </r>
  <r>
    <d v="2016-09-01T18:15:45"/>
  </r>
  <r>
    <d v="2013-07-03T20:49:47"/>
  </r>
  <r>
    <d v="2016-10-01T16:01:15"/>
  </r>
  <r>
    <d v="2014-11-05T13:35:53"/>
  </r>
  <r>
    <d v="2016-01-22T11:24:25"/>
  </r>
  <r>
    <d v="2014-08-12T10:18:54"/>
  </r>
  <r>
    <d v="2014-06-19T11:21:31"/>
  </r>
  <r>
    <d v="2016-01-01T13:56:03"/>
  </r>
  <r>
    <d v="2016-02-23T14:27:36"/>
  </r>
  <r>
    <d v="2014-09-27T23:15:55"/>
  </r>
  <r>
    <d v="2012-07-09T23:12:24"/>
  </r>
  <r>
    <d v="2014-07-21T20:24:03"/>
  </r>
  <r>
    <d v="2014-11-21T18:01:56"/>
  </r>
  <r>
    <d v="2017-01-06T14:23:31"/>
  </r>
  <r>
    <d v="2016-06-13T21:29:42"/>
  </r>
  <r>
    <d v="2015-08-02T04:03:47"/>
  </r>
  <r>
    <d v="2016-09-20T14:04:01"/>
  </r>
  <r>
    <d v="2016-09-13T16:03:12"/>
  </r>
  <r>
    <d v="2015-06-23T06:46:37"/>
  </r>
  <r>
    <d v="2014-12-07T18:45:47"/>
  </r>
  <r>
    <d v="2013-06-24T14:02:38"/>
  </r>
  <r>
    <d v="2014-10-17T03:57:13"/>
  </r>
  <r>
    <d v="2016-02-26T13:01:20"/>
  </r>
  <r>
    <d v="2016-10-25T04:14:27"/>
  </r>
  <r>
    <d v="2016-10-11T04:15:09"/>
  </r>
  <r>
    <d v="2016-06-08T15:11:10"/>
  </r>
  <r>
    <d v="2016-08-01T14:45:43"/>
  </r>
  <r>
    <d v="2016-04-01T17:55:58"/>
  </r>
  <r>
    <d v="2015-05-11T14:24:18"/>
  </r>
  <r>
    <d v="2017-01-10T14:24:21"/>
  </r>
  <r>
    <d v="2015-04-21T17:56:28"/>
  </r>
  <r>
    <d v="2016-02-09T18:37:33"/>
  </r>
  <r>
    <d v="2013-12-02T19:03:58"/>
  </r>
  <r>
    <d v="2011-01-12T07:44:38"/>
  </r>
  <r>
    <d v="2012-10-11T00:46:06"/>
  </r>
  <r>
    <d v="2017-01-16T12:48:05"/>
  </r>
  <r>
    <d v="2016-07-01T07:33:47"/>
  </r>
  <r>
    <d v="2014-10-21T06:59:58"/>
  </r>
  <r>
    <d v="2012-04-18T21:15:04"/>
  </r>
  <r>
    <d v="2012-08-13T18:02:14"/>
  </r>
  <r>
    <d v="2016-05-24T16:06:23"/>
  </r>
  <r>
    <d v="2016-11-13T21:01:07"/>
  </r>
  <r>
    <d v="2015-07-22T17:55:13"/>
  </r>
  <r>
    <d v="2015-11-23T13:13:53"/>
  </r>
  <r>
    <d v="2015-01-05T23:22:29"/>
  </r>
  <r>
    <d v="2014-09-09T23:26:00"/>
  </r>
  <r>
    <d v="2016-11-20T23:33:03"/>
  </r>
  <r>
    <d v="2015-08-06T14:56:47"/>
  </r>
  <r>
    <d v="2012-03-30T01:13:43"/>
  </r>
  <r>
    <d v="2011-11-21T05:16:32"/>
  </r>
  <r>
    <d v="2014-10-31T18:59:05"/>
  </r>
  <r>
    <d v="2012-11-15T15:36:17"/>
  </r>
  <r>
    <d v="2015-05-28T15:22:48"/>
  </r>
  <r>
    <d v="2011-05-12T17:02:24"/>
  </r>
  <r>
    <d v="2016-01-19T17:00:27"/>
  </r>
  <r>
    <d v="2014-05-27T14:44:41"/>
  </r>
  <r>
    <d v="2013-10-14T19:22:35"/>
  </r>
  <r>
    <d v="2016-03-16T19:45:12"/>
  </r>
  <r>
    <d v="2015-08-31T14:47:37"/>
  </r>
  <r>
    <d v="2016-08-20T13:50:28"/>
  </r>
  <r>
    <d v="2013-01-24T12:14:21"/>
  </r>
  <r>
    <d v="2016-01-13T17:45:44"/>
  </r>
  <r>
    <d v="2014-08-27T15:03:09"/>
  </r>
  <r>
    <d v="2015-03-26T17:28:21"/>
  </r>
  <r>
    <d v="2011-11-18T01:00:51"/>
  </r>
  <r>
    <d v="2016-11-28T22:00:33"/>
  </r>
  <r>
    <d v="2015-11-13T15:01:52"/>
  </r>
  <r>
    <d v="2014-04-07T21:35:30"/>
  </r>
  <r>
    <d v="2015-08-14T05:39:36"/>
  </r>
  <r>
    <d v="2015-02-15T23:35:47"/>
  </r>
  <r>
    <d v="2015-02-27T00:31:51"/>
  </r>
  <r>
    <d v="2014-11-28T15:20:26"/>
  </r>
  <r>
    <d v="2017-01-14T01:26:00"/>
  </r>
  <r>
    <d v="2012-12-21T20:29:34"/>
  </r>
  <r>
    <d v="2016-10-19T14:43:32"/>
  </r>
  <r>
    <d v="2017-01-06T16:25:39"/>
  </r>
  <r>
    <d v="2016-01-12T19:10:22"/>
  </r>
  <r>
    <d v="2014-08-13T12:02:11"/>
  </r>
  <r>
    <d v="2014-12-20T04:11:05"/>
  </r>
  <r>
    <d v="2015-07-15T15:59:25"/>
  </r>
  <r>
    <d v="2014-04-13T18:43:56"/>
  </r>
  <r>
    <d v="2016-04-20T15:41:12"/>
  </r>
  <r>
    <d v="2015-02-17T15:05:20"/>
  </r>
  <r>
    <d v="2013-09-12T01:31:05"/>
  </r>
  <r>
    <d v="2015-11-23T20:17:52"/>
  </r>
  <r>
    <d v="2016-10-04T19:39:06"/>
  </r>
  <r>
    <d v="2016-11-28T19:18:56"/>
  </r>
  <r>
    <d v="2011-08-08T17:12:51"/>
  </r>
  <r>
    <d v="2016-04-05T14:19:05"/>
  </r>
  <r>
    <d v="2014-11-12T20:35:13"/>
  </r>
  <r>
    <d v="2013-11-08T11:24:15"/>
  </r>
  <r>
    <d v="2016-09-06T11:11:32"/>
  </r>
  <r>
    <d v="2014-07-14T16:41:12"/>
  </r>
  <r>
    <d v="2014-04-29T20:00:20"/>
  </r>
  <r>
    <d v="2015-11-05T00:36:37"/>
  </r>
  <r>
    <d v="2013-02-14T18:27:47"/>
  </r>
  <r>
    <d v="2014-05-13T15:47:04"/>
  </r>
  <r>
    <d v="2017-02-01T19:14:28"/>
  </r>
  <r>
    <d v="2010-10-18T05:24:20"/>
  </r>
  <r>
    <d v="2015-04-20T22:39:50"/>
  </r>
  <r>
    <d v="2010-06-28T05:28:14"/>
  </r>
  <r>
    <d v="2014-01-28T19:45:32"/>
  </r>
  <r>
    <d v="2014-10-27T00:10:16"/>
  </r>
  <r>
    <d v="2016-08-30T14:58:37"/>
  </r>
  <r>
    <d v="2016-10-09T23:09:28"/>
  </r>
  <r>
    <d v="2015-03-18T18:30:52"/>
  </r>
  <r>
    <d v="2015-03-30T22:07:45"/>
  </r>
  <r>
    <d v="2014-07-15T15:59:33"/>
  </r>
  <r>
    <d v="2012-03-19T16:31:12"/>
  </r>
  <r>
    <d v="2016-03-01T10:19:33"/>
  </r>
  <r>
    <d v="2013-06-01T06:13:51"/>
  </r>
  <r>
    <d v="2012-11-15T18:52:08"/>
  </r>
  <r>
    <d v="2016-10-11T12:37:07"/>
  </r>
  <r>
    <d v="2015-12-02T04:07:46"/>
  </r>
  <r>
    <d v="2014-12-09T03:26:10"/>
  </r>
  <r>
    <d v="2012-08-14T04:13:00"/>
  </r>
  <r>
    <d v="2017-02-01T16:31:28"/>
  </r>
  <r>
    <d v="2014-11-07T22:09:57"/>
  </r>
  <r>
    <d v="2015-09-14T12:00:21"/>
  </r>
  <r>
    <d v="2016-08-04T07:05:00"/>
  </r>
  <r>
    <d v="2012-10-19T00:17:24"/>
  </r>
  <r>
    <d v="2014-11-01T20:08:08"/>
  </r>
  <r>
    <d v="2015-05-01T14:45:27"/>
  </r>
  <r>
    <d v="2010-12-01T18:10:54"/>
  </r>
  <r>
    <d v="2016-02-14T10:38:23"/>
  </r>
  <r>
    <d v="2016-07-08T18:08:10"/>
  </r>
  <r>
    <d v="2015-03-20T01:41:39"/>
  </r>
  <r>
    <d v="2015-10-13T14:50:43"/>
  </r>
  <r>
    <d v="2013-02-08T19:35:24"/>
  </r>
  <r>
    <d v="2017-02-14T19:49:01"/>
  </r>
  <r>
    <d v="2015-05-14T16:25:14"/>
  </r>
  <r>
    <d v="2011-02-13T02:03:10"/>
  </r>
  <r>
    <d v="2016-02-20T17:59:28"/>
  </r>
  <r>
    <d v="2014-06-19T09:14:38"/>
  </r>
  <r>
    <d v="2013-03-21T17:00:11"/>
  </r>
  <r>
    <d v="2012-06-22T13:33:26"/>
  </r>
  <r>
    <d v="2016-11-01T11:41:42"/>
  </r>
  <r>
    <d v="2015-08-19T18:20:39"/>
  </r>
  <r>
    <d v="2012-07-31T13:29:07"/>
  </r>
  <r>
    <d v="2016-05-15T22:28:49"/>
  </r>
  <r>
    <d v="2017-01-12T04:40:05"/>
  </r>
  <r>
    <d v="2015-10-02T19:01:01"/>
  </r>
  <r>
    <d v="2016-12-20T15:57:51"/>
  </r>
  <r>
    <d v="2014-08-28T21:37:05"/>
  </r>
  <r>
    <d v="2013-10-03T10:57:14"/>
  </r>
  <r>
    <d v="2016-01-31T16:54:32"/>
  </r>
  <r>
    <d v="2015-09-23T19:27:50"/>
  </r>
  <r>
    <d v="2015-05-22T20:04:09"/>
  </r>
  <r>
    <d v="2016-11-22T14:59:12"/>
  </r>
  <r>
    <d v="2014-08-20T20:17:40"/>
  </r>
  <r>
    <d v="2015-10-19T14:00:04"/>
  </r>
  <r>
    <d v="2012-02-24T14:42:46"/>
  </r>
  <r>
    <d v="2009-09-23T17:24:10"/>
  </r>
  <r>
    <d v="2016-02-25T17:39:00"/>
  </r>
  <r>
    <d v="2014-01-29T14:33:19"/>
  </r>
  <r>
    <d v="2012-09-12T20:37:41"/>
  </r>
  <r>
    <d v="2015-07-26T15:05:12"/>
  </r>
  <r>
    <d v="2015-09-18T00:32:52"/>
  </r>
  <r>
    <d v="2016-02-23T17:01:04"/>
  </r>
  <r>
    <d v="2015-10-01T15:53:20"/>
  </r>
  <r>
    <d v="2016-06-01T08:20:51"/>
  </r>
  <r>
    <d v="2015-10-07T12:00:09"/>
  </r>
  <r>
    <d v="2013-02-07T17:42:15"/>
  </r>
  <r>
    <d v="2014-08-15T22:20:45"/>
  </r>
  <r>
    <d v="2015-10-15T16:49:31"/>
  </r>
  <r>
    <d v="2017-02-03T13:48:00"/>
  </r>
  <r>
    <d v="2013-04-24T00:30:37"/>
  </r>
  <r>
    <d v="2015-06-17T18:11:00"/>
  </r>
  <r>
    <d v="2015-03-26T19:59:22"/>
  </r>
  <r>
    <d v="2015-07-04T00:44:42"/>
  </r>
  <r>
    <d v="2010-10-29T08:43:25"/>
  </r>
  <r>
    <d v="2016-07-16T20:09:42"/>
  </r>
  <r>
    <d v="2014-09-20T01:44:16"/>
  </r>
  <r>
    <d v="2014-01-25T16:25:07"/>
  </r>
  <r>
    <d v="2014-09-17T15:29:14"/>
  </r>
  <r>
    <d v="2014-05-30T21:31:24"/>
  </r>
  <r>
    <d v="2017-02-06T20:00:04"/>
  </r>
  <r>
    <d v="2016-04-13T19:04:23"/>
  </r>
  <r>
    <d v="2011-11-22T16:12:15"/>
  </r>
  <r>
    <d v="2014-08-11T19:16:26"/>
  </r>
  <r>
    <d v="2016-01-02T14:48:43"/>
  </r>
  <r>
    <d v="2011-11-15T11:49:50"/>
  </r>
  <r>
    <d v="2017-01-31T14:24:43"/>
  </r>
  <r>
    <d v="2015-09-15T02:30:53"/>
  </r>
  <r>
    <d v="2012-05-24T19:24:11"/>
  </r>
  <r>
    <d v="2014-05-16T18:05:25"/>
  </r>
  <r>
    <d v="2013-01-02T01:08:59"/>
  </r>
  <r>
    <d v="2016-02-10T18:34:47"/>
  </r>
  <r>
    <d v="2014-11-05T18:30:29"/>
  </r>
  <r>
    <d v="2013-04-25T19:23:48"/>
  </r>
  <r>
    <d v="2013-02-25T00:55:51"/>
  </r>
  <r>
    <d v="2015-07-11T22:17:17"/>
  </r>
  <r>
    <d v="2014-08-10T01:41:37"/>
  </r>
  <r>
    <d v="2017-01-07T07:16:47"/>
  </r>
  <r>
    <d v="2013-08-21T20:17:27"/>
  </r>
  <r>
    <d v="2014-02-12T02:22:50"/>
  </r>
  <r>
    <d v="2013-06-13T21:35:25"/>
  </r>
  <r>
    <d v="2014-09-09T18:43:14"/>
  </r>
  <r>
    <d v="2015-10-15T06:01:08"/>
  </r>
  <r>
    <d v="2013-07-29T15:56:31"/>
  </r>
  <r>
    <d v="2015-10-06T14:13:09"/>
  </r>
  <r>
    <d v="2015-09-22T23:13:41"/>
  </r>
  <r>
    <d v="2015-07-15T13:52:46"/>
  </r>
  <r>
    <d v="2015-11-07T16:47:16"/>
  </r>
  <r>
    <d v="2016-03-23T19:49:04"/>
  </r>
  <r>
    <d v="2015-10-21T08:20:53"/>
  </r>
  <r>
    <d v="2013-11-22T12:55:40"/>
  </r>
  <r>
    <d v="2012-06-19T21:03:31"/>
  </r>
  <r>
    <d v="2015-10-20T17:57:13"/>
  </r>
  <r>
    <d v="2010-11-05T14:54:46"/>
  </r>
  <r>
    <d v="2016-11-02T14:00:23"/>
  </r>
  <r>
    <d v="2013-05-07T15:33:26"/>
  </r>
  <r>
    <d v="2014-05-27T15:22:23"/>
  </r>
  <r>
    <d v="2015-09-15T09:59:58"/>
  </r>
  <r>
    <d v="2015-05-06T20:45:49"/>
  </r>
  <r>
    <d v="2015-02-24T02:03:29"/>
  </r>
  <r>
    <d v="2016-01-18T17:26:38"/>
  </r>
  <r>
    <d v="2011-12-21T02:08:30"/>
  </r>
  <r>
    <d v="2015-05-14T12:09:11"/>
  </r>
  <r>
    <d v="2015-02-08T14:32:02"/>
  </r>
  <r>
    <d v="2014-05-26T10:51:39"/>
  </r>
  <r>
    <d v="2010-07-20T18:38:04"/>
  </r>
  <r>
    <d v="2015-09-10T21:11:08"/>
  </r>
  <r>
    <d v="2013-11-05T02:00:56"/>
  </r>
  <r>
    <d v="2015-08-31T11:55:20"/>
  </r>
  <r>
    <d v="2015-05-20T13:46:17"/>
  </r>
  <r>
    <d v="2015-01-15T14:09:51"/>
  </r>
  <r>
    <d v="2015-06-03T01:34:36"/>
  </r>
  <r>
    <d v="2016-05-14T09:41:35"/>
  </r>
  <r>
    <d v="2014-09-06T16:11:45"/>
  </r>
  <r>
    <d v="2014-08-20T18:08:12"/>
  </r>
  <r>
    <d v="2011-01-24T16:40:10"/>
  </r>
  <r>
    <d v="2016-11-30T20:34:13"/>
  </r>
  <r>
    <d v="2014-11-21T07:34:22"/>
  </r>
  <r>
    <d v="2012-10-04T07:21:24"/>
  </r>
  <r>
    <d v="2014-12-17T14:01:07"/>
  </r>
  <r>
    <d v="2016-02-02T17:01:54"/>
  </r>
  <r>
    <d v="2013-05-05T23:54:34"/>
  </r>
  <r>
    <d v="2017-01-23T23:25:21"/>
  </r>
  <r>
    <d v="2011-01-21T23:52:34"/>
  </r>
  <r>
    <d v="2015-11-23T16:59:34"/>
  </r>
  <r>
    <d v="2014-06-12T13:46:58"/>
  </r>
  <r>
    <d v="2016-04-13T00:10:08"/>
  </r>
  <r>
    <d v="2012-09-06T23:51:15"/>
  </r>
  <r>
    <d v="2015-11-29T19:01:13"/>
  </r>
  <r>
    <d v="2014-11-28T00:03:06"/>
  </r>
  <r>
    <d v="2016-09-23T20:50:40"/>
  </r>
  <r>
    <d v="2016-08-23T18:22:09"/>
  </r>
  <r>
    <d v="2015-06-08T21:33:00"/>
  </r>
  <r>
    <d v="2016-10-11T23:22:08"/>
  </r>
  <r>
    <d v="2013-04-23T04:07:24"/>
  </r>
  <r>
    <d v="2014-03-28T17:06:22"/>
  </r>
  <r>
    <d v="2015-03-05T21:19:17"/>
  </r>
  <r>
    <d v="2015-11-16T23:08:04"/>
  </r>
  <r>
    <d v="2016-08-25T05:26:27"/>
  </r>
  <r>
    <d v="2014-05-01T19:06:51"/>
  </r>
  <r>
    <d v="2017-01-25T11:58:28"/>
  </r>
  <r>
    <d v="2014-06-16T15:17:46"/>
  </r>
  <r>
    <d v="2015-09-24T04:14:05"/>
  </r>
  <r>
    <d v="2014-07-17T05:03:11"/>
  </r>
  <r>
    <d v="2014-07-30T09:37:21"/>
  </r>
  <r>
    <d v="2015-09-08T07:59:53"/>
  </r>
  <r>
    <d v="2012-01-28T16:17:03"/>
  </r>
  <r>
    <d v="2014-11-27T15:22:29"/>
  </r>
  <r>
    <d v="2016-05-03T14:25:10"/>
  </r>
  <r>
    <d v="2014-12-16T05:56:28"/>
  </r>
  <r>
    <d v="2014-12-11T16:37:32"/>
  </r>
  <r>
    <d v="2014-12-15T23:08:15"/>
  </r>
  <r>
    <d v="2015-02-10T22:58:32"/>
  </r>
  <r>
    <d v="2014-07-06T20:54:35"/>
  </r>
  <r>
    <d v="2015-01-06T19:44:01"/>
  </r>
  <r>
    <d v="2015-07-17T06:40:36"/>
  </r>
  <r>
    <d v="2017-01-20T15:03:25"/>
  </r>
  <r>
    <d v="2014-10-14T07:11:30"/>
  </r>
  <r>
    <d v="2014-09-08T04:01:08"/>
  </r>
  <r>
    <d v="2012-08-14T16:47:33"/>
  </r>
  <r>
    <d v="2015-06-22T00:10:11"/>
  </r>
  <r>
    <d v="2014-06-17T16:50:46"/>
  </r>
  <r>
    <d v="2017-01-07T16:20:30"/>
  </r>
  <r>
    <d v="2010-06-18T20:06:26"/>
  </r>
  <r>
    <d v="2014-07-19T00:08:10"/>
  </r>
  <r>
    <d v="2017-02-13T21:48:10"/>
  </r>
  <r>
    <d v="2015-05-10T04:07:47"/>
  </r>
  <r>
    <d v="2015-02-02T22:49:21"/>
  </r>
  <r>
    <d v="2012-01-25T20:34:02"/>
  </r>
  <r>
    <d v="2016-05-30T05:39:06"/>
  </r>
  <r>
    <d v="2016-05-04T13:31:22"/>
  </r>
  <r>
    <d v="2015-03-02T19:39:05"/>
  </r>
  <r>
    <d v="2014-07-26T08:17:57"/>
  </r>
  <r>
    <d v="2016-09-27T22:01:50"/>
  </r>
  <r>
    <d v="2012-10-10T18:07:07"/>
  </r>
  <r>
    <d v="2015-08-17T17:43:32"/>
  </r>
  <r>
    <d v="2014-09-07T00:06:13"/>
  </r>
  <r>
    <d v="2013-11-01T17:37:20"/>
  </r>
  <r>
    <d v="2014-05-19T15:17:38"/>
  </r>
  <r>
    <d v="2016-04-07T22:50:51"/>
  </r>
  <r>
    <d v="2010-06-03T22:10:20"/>
  </r>
  <r>
    <d v="2014-02-19T03:36:01"/>
  </r>
  <r>
    <d v="2014-04-16T15:15:47"/>
  </r>
  <r>
    <d v="2015-02-20T17:07:15"/>
  </r>
  <r>
    <d v="2016-03-01T17:17:27"/>
  </r>
  <r>
    <d v="2015-02-09T17:05:07"/>
  </r>
  <r>
    <d v="2015-05-06T11:47:56"/>
  </r>
  <r>
    <d v="2015-08-14T11:20:00"/>
  </r>
  <r>
    <d v="2011-08-31T04:30:25"/>
  </r>
  <r>
    <d v="2016-05-06T23:15:16"/>
  </r>
  <r>
    <d v="2013-02-08T23:38:28"/>
  </r>
  <r>
    <d v="2015-06-21T10:03:25"/>
  </r>
  <r>
    <d v="2015-02-02T22:31:01"/>
  </r>
  <r>
    <d v="2014-09-30T12:59:59"/>
  </r>
  <r>
    <d v="2013-08-07T13:03:18"/>
  </r>
  <r>
    <d v="2012-09-23T01:26:00"/>
  </r>
  <r>
    <d v="2016-09-15T06:55:41"/>
  </r>
  <r>
    <d v="2015-06-08T15:01:08"/>
  </r>
  <r>
    <d v="2014-12-01T05:16:04"/>
  </r>
  <r>
    <d v="2012-03-22T21:49:20"/>
  </r>
  <r>
    <d v="2016-05-06T13:58:34"/>
  </r>
  <r>
    <d v="2014-10-31T03:25:15"/>
  </r>
  <r>
    <d v="2014-05-20T15:47:20"/>
  </r>
  <r>
    <d v="2015-11-16T18:20:10"/>
  </r>
  <r>
    <d v="2014-04-01T17:00:12"/>
  </r>
  <r>
    <d v="2014-03-26T21:08:47"/>
  </r>
  <r>
    <d v="2015-06-02T11:17:04"/>
  </r>
  <r>
    <d v="2016-10-11T11:16:33"/>
  </r>
  <r>
    <d v="2016-02-17T19:18:39"/>
  </r>
  <r>
    <d v="2015-04-08T03:57:00"/>
  </r>
  <r>
    <d v="2010-06-01T18:07:59"/>
  </r>
  <r>
    <d v="2012-01-31T20:06:15"/>
  </r>
  <r>
    <d v="2015-09-03T14:21:26"/>
  </r>
  <r>
    <d v="2016-12-29T22:35:30"/>
  </r>
  <r>
    <d v="2010-06-06T19:09:14"/>
  </r>
  <r>
    <d v="2014-06-10T09:07:49"/>
  </r>
  <r>
    <d v="2015-09-24T06:02:51"/>
  </r>
  <r>
    <d v="2015-10-14T11:12:07"/>
  </r>
  <r>
    <d v="2013-03-27T23:17:40"/>
  </r>
  <r>
    <d v="2016-11-30T22:50:33"/>
  </r>
  <r>
    <d v="2016-05-01T22:08:57"/>
  </r>
  <r>
    <d v="2012-01-19T17:33:46"/>
  </r>
  <r>
    <d v="2013-11-26T00:32:17"/>
  </r>
  <r>
    <d v="2012-10-12T17:10:21"/>
  </r>
  <r>
    <d v="2014-07-08T12:21:47"/>
  </r>
  <r>
    <d v="2017-02-09T17:36:33"/>
  </r>
  <r>
    <d v="2014-08-28T03:08:27"/>
  </r>
  <r>
    <d v="2016-08-30T22:03:05"/>
  </r>
  <r>
    <d v="2013-03-22T13:51:18"/>
  </r>
  <r>
    <d v="2015-07-22T14:05:16"/>
  </r>
  <r>
    <d v="2014-08-27T21:04:52"/>
  </r>
  <r>
    <d v="2014-10-20T07:27:59"/>
  </r>
  <r>
    <d v="2014-10-20T17:52:52"/>
  </r>
  <r>
    <d v="2015-02-17T18:45:23"/>
  </r>
  <r>
    <d v="2014-05-29T04:00:45"/>
  </r>
  <r>
    <d v="2016-07-02T16:22:03"/>
  </r>
  <r>
    <d v="2015-04-24T13:21:07"/>
  </r>
  <r>
    <d v="2015-11-09T07:58:55"/>
  </r>
  <r>
    <d v="2013-09-29T15:56:28"/>
  </r>
  <r>
    <d v="2012-12-14T22:48:33"/>
  </r>
  <r>
    <d v="2010-06-25T02:46:20"/>
  </r>
  <r>
    <d v="2015-08-23T22:59:28"/>
  </r>
  <r>
    <d v="2014-08-29T18:19:33"/>
  </r>
  <r>
    <d v="2013-08-16T21:11:25"/>
  </r>
  <r>
    <d v="2016-07-10T18:48:47"/>
  </r>
  <r>
    <d v="2015-04-07T16:22:37"/>
  </r>
  <r>
    <d v="2015-02-02T18:59:23"/>
  </r>
  <r>
    <d v="2015-11-25T17:07:01"/>
  </r>
  <r>
    <d v="2015-04-07T14:01:04"/>
  </r>
  <r>
    <d v="2016-07-13T22:53:29"/>
  </r>
  <r>
    <d v="2017-01-18T04:56:06"/>
  </r>
  <r>
    <d v="2016-07-18T14:31:46"/>
  </r>
  <r>
    <d v="2016-03-25T20:05:04"/>
  </r>
  <r>
    <d v="2014-05-27T13:19:26"/>
  </r>
  <r>
    <d v="2011-03-31T03:42:17"/>
  </r>
  <r>
    <d v="2016-09-13T18:00:27"/>
  </r>
  <r>
    <d v="2012-01-25T20:33:58"/>
  </r>
  <r>
    <d v="2014-11-03T16:10:43"/>
  </r>
  <r>
    <d v="2017-03-01T16:50:08"/>
  </r>
  <r>
    <d v="2014-07-14T22:53:34"/>
  </r>
  <r>
    <d v="2014-06-01T11:49:36"/>
  </r>
  <r>
    <d v="2015-01-24T11:55:03"/>
  </r>
  <r>
    <d v="2016-05-15T18:35:15"/>
  </r>
  <r>
    <d v="2014-12-04T21:39:12"/>
  </r>
  <r>
    <d v="2013-01-31T19:25:29"/>
  </r>
  <r>
    <d v="2014-06-17T13:43:27"/>
  </r>
  <r>
    <d v="2011-12-19T21:12:36"/>
  </r>
  <r>
    <d v="2015-12-03T13:47:00"/>
  </r>
  <r>
    <d v="2016-03-24T19:40:21"/>
  </r>
  <r>
    <d v="2014-03-24T15:59:33"/>
  </r>
  <r>
    <d v="2014-09-11T07:47:50"/>
  </r>
  <r>
    <d v="2012-02-09T15:07:29"/>
  </r>
  <r>
    <d v="2011-04-13T00:20:49"/>
  </r>
  <r>
    <d v="2016-06-08T23:29:55"/>
  </r>
  <r>
    <d v="2013-12-12T21:02:25"/>
  </r>
  <r>
    <d v="2015-09-07T06:21:09"/>
  </r>
  <r>
    <d v="2014-05-17T01:30:55"/>
  </r>
  <r>
    <d v="2014-07-09T12:03:49"/>
  </r>
  <r>
    <d v="2014-10-12T23:54:23"/>
  </r>
  <r>
    <d v="2015-04-21T22:47:58"/>
  </r>
  <r>
    <d v="2016-09-10T14:32:50"/>
  </r>
  <r>
    <d v="2015-10-15T10:27:10"/>
  </r>
  <r>
    <d v="2012-11-20T11:58:45"/>
  </r>
  <r>
    <d v="2016-12-01T15:53:27"/>
  </r>
  <r>
    <d v="2015-03-04T21:02:33"/>
  </r>
  <r>
    <d v="2015-03-15T19:02:06"/>
  </r>
  <r>
    <d v="2014-04-07T00:06:29"/>
  </r>
  <r>
    <d v="2016-11-03T16:03:26"/>
  </r>
  <r>
    <d v="2014-05-23T17:48:03"/>
  </r>
  <r>
    <d v="2017-03-06T18:01:30"/>
  </r>
  <r>
    <d v="2010-03-29T15:54:18"/>
  </r>
  <r>
    <d v="2015-09-20T17:55:22"/>
  </r>
  <r>
    <d v="2013-01-25T09:09:15"/>
  </r>
  <r>
    <d v="2015-12-21T20:50:48"/>
  </r>
  <r>
    <d v="2014-06-10T23:01:40"/>
  </r>
  <r>
    <d v="2011-10-29T01:13:16"/>
  </r>
  <r>
    <d v="2016-11-23T01:59:03"/>
  </r>
  <r>
    <d v="2015-11-25T14:51:26"/>
  </r>
  <r>
    <d v="2015-04-15T21:28:43"/>
  </r>
  <r>
    <d v="2016-05-26T01:07:47"/>
  </r>
  <r>
    <d v="2010-03-18T17:52:16"/>
  </r>
  <r>
    <d v="2014-07-28T00:31:21"/>
  </r>
  <r>
    <d v="2015-10-19T15:09:07"/>
  </r>
  <r>
    <d v="2013-03-15T21:03:52"/>
  </r>
  <r>
    <d v="2014-07-15T13:56:40"/>
  </r>
  <r>
    <d v="2016-03-04T16:32:01"/>
  </r>
  <r>
    <d v="2016-07-05T16:41:49"/>
  </r>
  <r>
    <d v="2016-02-29T07:50:25"/>
  </r>
  <r>
    <d v="2017-01-10T08:46:17"/>
  </r>
  <r>
    <d v="2012-04-03T23:00:26"/>
  </r>
  <r>
    <d v="2017-01-05T20:05:30"/>
  </r>
  <r>
    <d v="2015-11-15T23:09:34"/>
  </r>
  <r>
    <d v="2015-12-03T19:38:28"/>
  </r>
  <r>
    <d v="2011-11-05T21:21:10"/>
  </r>
  <r>
    <d v="2015-04-07T17:41:55"/>
  </r>
  <r>
    <d v="2017-02-17T19:34:01"/>
  </r>
  <r>
    <d v="2014-08-29T18:04:57"/>
  </r>
  <r>
    <d v="2014-05-19T13:09:12"/>
  </r>
  <r>
    <d v="2011-03-24T20:01:36"/>
  </r>
  <r>
    <d v="2016-11-07T08:26:16"/>
  </r>
  <r>
    <d v="2015-01-10T19:58:33"/>
  </r>
  <r>
    <d v="2015-08-27T04:33:41"/>
  </r>
  <r>
    <d v="2015-06-29T15:01:48"/>
  </r>
  <r>
    <d v="2015-12-01T20:00:56"/>
  </r>
  <r>
    <d v="2014-11-14T18:09:51"/>
  </r>
  <r>
    <d v="2015-04-19T02:31:16"/>
  </r>
  <r>
    <d v="2015-05-25T13:10:24"/>
  </r>
  <r>
    <d v="2016-11-30T04:29:27"/>
  </r>
  <r>
    <d v="2011-02-14T12:38:02"/>
  </r>
  <r>
    <d v="2015-04-20T06:04:15"/>
  </r>
  <r>
    <d v="2014-06-24T08:49:38"/>
  </r>
  <r>
    <d v="2015-03-05T07:22:05"/>
  </r>
  <r>
    <d v="2014-06-04T01:44:10"/>
  </r>
  <r>
    <d v="2015-10-22T03:07:26"/>
  </r>
  <r>
    <d v="2017-01-01T17:35:22"/>
  </r>
  <r>
    <d v="2011-07-12T02:45:37"/>
  </r>
  <r>
    <d v="2016-07-16T06:20:25"/>
  </r>
  <r>
    <d v="2016-10-27T14:27:51"/>
  </r>
  <r>
    <d v="2011-08-08T16:35:39"/>
  </r>
  <r>
    <d v="2013-04-06T19:12:16"/>
  </r>
  <r>
    <d v="2016-06-28T15:58:38"/>
  </r>
  <r>
    <d v="2014-12-02T21:37:42"/>
  </r>
  <r>
    <d v="2013-04-17T12:08:19"/>
  </r>
  <r>
    <d v="2011-04-05T19:52:20"/>
  </r>
  <r>
    <d v="2015-11-23T09:05:39"/>
  </r>
  <r>
    <d v="2013-01-30T18:01:51"/>
  </r>
  <r>
    <d v="2016-02-05T16:08:33"/>
  </r>
  <r>
    <d v="2014-07-08T15:56:49"/>
  </r>
  <r>
    <d v="2013-11-13T17:42:41"/>
  </r>
  <r>
    <d v="2014-07-25T19:25:12"/>
  </r>
  <r>
    <d v="2015-09-15T02:19:22"/>
  </r>
  <r>
    <d v="2014-06-08T22:34:00"/>
  </r>
  <r>
    <d v="2011-11-01T04:45:36"/>
  </r>
  <r>
    <d v="2011-10-29T03:35:39"/>
  </r>
  <r>
    <d v="2016-07-25T16:44:30"/>
  </r>
  <r>
    <d v="2015-08-31T19:17:38"/>
  </r>
  <r>
    <d v="2015-05-18T18:24:38"/>
  </r>
  <r>
    <d v="2014-02-25T00:24:10"/>
  </r>
  <r>
    <d v="2014-04-25T13:32:38"/>
  </r>
  <r>
    <d v="2013-01-17T15:52:38"/>
  </r>
  <r>
    <d v="2014-01-17T18:18:12"/>
  </r>
  <r>
    <d v="2011-08-10T21:02:43"/>
  </r>
  <r>
    <d v="2015-05-13T09:29:57"/>
  </r>
  <r>
    <d v="2015-03-01T05:16:54"/>
  </r>
  <r>
    <d v="2015-02-06T17:08:25"/>
  </r>
  <r>
    <d v="2016-03-23T16:00:09"/>
  </r>
  <r>
    <d v="2012-11-13T15:33:57"/>
  </r>
  <r>
    <d v="2015-12-05T23:57:11"/>
  </r>
  <r>
    <d v="2013-11-01T20:21:07"/>
  </r>
  <r>
    <d v="2015-07-02T03:00:54"/>
  </r>
  <r>
    <d v="2015-02-18T17:34:59"/>
  </r>
  <r>
    <d v="2010-12-24T02:40:38"/>
  </r>
  <r>
    <d v="2013-05-23T05:28:23"/>
  </r>
  <r>
    <d v="2015-02-10T12:07:43"/>
  </r>
  <r>
    <d v="2013-11-13T23:08:56"/>
  </r>
  <r>
    <d v="2017-01-31T19:51:40"/>
  </r>
  <r>
    <d v="2013-03-08T20:54:03"/>
  </r>
  <r>
    <d v="2011-01-12T07:49:21"/>
  </r>
  <r>
    <d v="2013-04-30T20:13:07"/>
  </r>
  <r>
    <d v="2012-05-29T20:16:11"/>
  </r>
  <r>
    <d v="2016-11-21T06:11:20"/>
  </r>
  <r>
    <d v="2014-10-29T16:24:46"/>
  </r>
  <r>
    <d v="2015-04-29T20:43:15"/>
  </r>
  <r>
    <d v="2015-02-24T16:49:54"/>
  </r>
  <r>
    <d v="2012-06-18T21:53:18"/>
  </r>
  <r>
    <d v="2016-11-16T06:13:58"/>
  </r>
  <r>
    <d v="2014-06-30T18:38:02"/>
  </r>
  <r>
    <d v="2012-11-10T05:19:27"/>
  </r>
  <r>
    <d v="2011-07-07T20:05:57"/>
  </r>
  <r>
    <d v="2015-05-04T19:32:31"/>
  </r>
  <r>
    <d v="2012-03-02T21:00:58"/>
  </r>
  <r>
    <d v="2015-05-12T12:52:02"/>
  </r>
  <r>
    <d v="2012-07-24T02:16:37"/>
  </r>
  <r>
    <d v="2016-06-01T06:38:29"/>
  </r>
  <r>
    <d v="2014-07-31T18:30:45"/>
  </r>
  <r>
    <d v="2011-08-02T21:20:31"/>
  </r>
  <r>
    <d v="2016-05-06T23:33:30"/>
  </r>
  <r>
    <d v="2015-04-01T05:46:37"/>
  </r>
  <r>
    <d v="2015-08-27T15:00:23"/>
  </r>
  <r>
    <d v="2017-01-24T17:23:40"/>
  </r>
  <r>
    <d v="2016-06-22T15:58:28"/>
  </r>
  <r>
    <d v="2013-10-10T18:44:06"/>
  </r>
  <r>
    <d v="2011-08-29T00:18:17"/>
  </r>
  <r>
    <d v="2013-07-10T12:00:15"/>
  </r>
  <r>
    <d v="2013-07-08T17:50:36"/>
  </r>
  <r>
    <d v="2014-09-23T00:49:07"/>
  </r>
  <r>
    <d v="2014-05-21T20:37:52"/>
  </r>
  <r>
    <d v="2016-02-15T19:16:33"/>
  </r>
  <r>
    <d v="2011-04-02T23:34:47"/>
  </r>
  <r>
    <d v="2017-02-02T10:12:32"/>
  </r>
  <r>
    <d v="2010-11-23T03:08:53"/>
  </r>
  <r>
    <d v="2014-09-23T19:30:07"/>
  </r>
  <r>
    <d v="2013-10-14T16:24:19"/>
  </r>
  <r>
    <d v="2014-11-18T19:22:37"/>
  </r>
  <r>
    <d v="2016-04-06T14:35:58"/>
  </r>
  <r>
    <d v="2012-11-26T20:04:12"/>
  </r>
  <r>
    <d v="2012-08-22T19:38:14"/>
  </r>
  <r>
    <d v="2014-05-22T17:12:52"/>
  </r>
  <r>
    <d v="2014-05-02T12:13:33"/>
  </r>
  <r>
    <d v="2017-03-02T12:55:07"/>
  </r>
  <r>
    <d v="2012-11-30T04:44:32"/>
  </r>
  <r>
    <d v="2014-07-15T19:42:34"/>
  </r>
  <r>
    <d v="2012-11-13T22:17:32"/>
  </r>
  <r>
    <d v="2015-02-14T17:35:52"/>
  </r>
  <r>
    <d v="2016-11-14T21:01:18"/>
  </r>
  <r>
    <d v="2016-12-22T22:04:55"/>
  </r>
  <r>
    <d v="2015-04-07T18:12:22"/>
  </r>
  <r>
    <d v="2013-10-31T22:15:03"/>
  </r>
  <r>
    <d v="2014-07-14T23:31:52"/>
  </r>
  <r>
    <d v="2013-05-15T19:32:37"/>
  </r>
  <r>
    <d v="2012-06-15T20:03:07"/>
  </r>
  <r>
    <d v="2016-09-07T03:26:44"/>
  </r>
  <r>
    <d v="2011-05-31T15:19:23"/>
  </r>
  <r>
    <d v="2014-12-09T21:17:41"/>
  </r>
  <r>
    <d v="2015-12-15T04:00:11"/>
  </r>
  <r>
    <d v="2014-08-19T20:46:16"/>
  </r>
  <r>
    <d v="2013-02-11T02:54:10"/>
  </r>
  <r>
    <d v="2015-07-14T07:50:59"/>
  </r>
  <r>
    <d v="2012-12-21T17:21:20"/>
  </r>
  <r>
    <d v="2013-06-07T01:29:20"/>
  </r>
  <r>
    <d v="2014-05-30T17:26:51"/>
  </r>
  <r>
    <d v="2013-05-28T01:49:11"/>
  </r>
  <r>
    <d v="2013-05-28T19:44:52"/>
  </r>
  <r>
    <d v="2014-12-08T18:46:10"/>
  </r>
  <r>
    <d v="2015-04-03T17:34:41"/>
  </r>
  <r>
    <d v="2015-11-15T17:01:24"/>
  </r>
  <r>
    <d v="2011-12-16T13:14:29"/>
  </r>
  <r>
    <d v="2012-03-15T01:20:34"/>
  </r>
  <r>
    <d v="2014-10-08T18:54:03"/>
  </r>
  <r>
    <d v="2011-12-06T22:47:01"/>
  </r>
  <r>
    <d v="2011-11-03T02:39:56"/>
  </r>
  <r>
    <d v="2011-07-29T18:12:08"/>
  </r>
  <r>
    <d v="2015-06-15T20:18:53"/>
  </r>
  <r>
    <d v="2014-11-07T07:04:34"/>
  </r>
  <r>
    <d v="2015-06-12T00:33:25"/>
  </r>
  <r>
    <d v="2016-10-18T04:14:37"/>
  </r>
  <r>
    <d v="2014-12-15T13:10:19"/>
  </r>
  <r>
    <d v="2016-02-26T09:46:56"/>
  </r>
  <r>
    <d v="2016-07-01T15:41:45"/>
  </r>
  <r>
    <d v="2014-08-05T20:46:38"/>
  </r>
  <r>
    <d v="2013-05-08T18:03:12"/>
  </r>
  <r>
    <d v="2013-10-01T17:56:17"/>
  </r>
  <r>
    <d v="2016-12-16T01:35:19"/>
  </r>
  <r>
    <d v="2016-08-29T11:35:49"/>
  </r>
  <r>
    <d v="2015-04-24T08:18:52"/>
  </r>
  <r>
    <d v="2016-11-15T13:39:49"/>
  </r>
  <r>
    <d v="2016-09-21T14:45:17"/>
  </r>
  <r>
    <d v="2010-09-09T14:30:14"/>
  </r>
  <r>
    <d v="2016-02-16T09:46:16"/>
  </r>
  <r>
    <d v="2015-01-20T21:19:43"/>
  </r>
  <r>
    <d v="2015-09-01T12:51:32"/>
  </r>
  <r>
    <d v="2013-05-22T03:31:36"/>
  </r>
  <r>
    <d v="2016-03-15T14:00:50"/>
  </r>
  <r>
    <d v="2016-04-27T00:54:35"/>
  </r>
  <r>
    <d v="2016-11-23T07:42:46"/>
  </r>
  <r>
    <d v="2016-12-27T18:08:20"/>
  </r>
  <r>
    <d v="2014-07-24T03:00:10"/>
  </r>
  <r>
    <d v="2009-05-17T03:55:13"/>
  </r>
  <r>
    <d v="2016-03-02T02:27:39"/>
  </r>
  <r>
    <d v="2014-05-14T07:04:10"/>
  </r>
  <r>
    <d v="2012-03-05T18:33:23"/>
  </r>
  <r>
    <d v="2016-05-20T14:30:46"/>
  </r>
  <r>
    <d v="2015-08-12T15:13:26"/>
  </r>
  <r>
    <d v="2014-03-05T17:19:39"/>
  </r>
  <r>
    <d v="2016-02-18T00:44:54"/>
  </r>
  <r>
    <d v="2015-01-22T14:31:17"/>
  </r>
  <r>
    <d v="2015-07-09T20:00:39"/>
  </r>
  <r>
    <d v="2014-02-10T14:00:06"/>
  </r>
  <r>
    <d v="2015-09-06T22:17:05"/>
  </r>
  <r>
    <d v="2016-07-04T04:00:04"/>
  </r>
  <r>
    <d v="2015-03-18T20:45:05"/>
  </r>
  <r>
    <d v="2015-03-30T18:14:28"/>
  </r>
  <r>
    <d v="2015-01-14T23:58:02"/>
  </r>
  <r>
    <d v="2013-02-02T23:42:17"/>
  </r>
  <r>
    <d v="2015-10-14T13:20:45"/>
  </r>
  <r>
    <d v="2015-04-14T12:55:22"/>
  </r>
  <r>
    <d v="2014-03-25T19:11:07"/>
  </r>
  <r>
    <d v="2016-06-28T22:00:04"/>
  </r>
  <r>
    <d v="2011-02-11T19:07:25"/>
  </r>
  <r>
    <d v="2017-01-26T20:18:25"/>
  </r>
  <r>
    <d v="2014-06-18T16:04:11"/>
  </r>
  <r>
    <d v="2016-06-28T01:49:40"/>
  </r>
  <r>
    <d v="2016-09-05T19:50:54"/>
  </r>
  <r>
    <d v="2015-04-02T15:11:49"/>
  </r>
  <r>
    <d v="2011-12-02T19:05:47"/>
  </r>
  <r>
    <d v="2015-05-30T20:57:18"/>
  </r>
  <r>
    <d v="2016-07-04T08:10:18"/>
  </r>
  <r>
    <d v="2012-02-09T01:56:15"/>
  </r>
  <r>
    <d v="2012-03-01T21:53:49"/>
  </r>
  <r>
    <d v="2012-08-25T19:46:52"/>
  </r>
  <r>
    <d v="2014-01-06T20:48:53"/>
  </r>
  <r>
    <d v="2013-06-05T00:56:00"/>
  </r>
  <r>
    <d v="2015-01-14T16:14:44"/>
  </r>
  <r>
    <d v="2017-01-21T12:01:30"/>
  </r>
  <r>
    <d v="2015-10-01T02:08:13"/>
  </r>
  <r>
    <d v="2016-03-23T19:51:57"/>
  </r>
  <r>
    <d v="2011-11-18T20:48:41"/>
  </r>
  <r>
    <d v="2014-10-14T22:37:28"/>
  </r>
  <r>
    <d v="2016-06-15T14:34:06"/>
  </r>
  <r>
    <d v="2016-09-01T06:27:04"/>
  </r>
  <r>
    <d v="2014-12-12T01:02:52"/>
  </r>
  <r>
    <d v="2014-01-28T06:36:27"/>
  </r>
  <r>
    <d v="2014-06-23T15:54:40"/>
  </r>
  <r>
    <d v="2016-09-05T15:00:37"/>
  </r>
  <r>
    <d v="2011-07-27T19:32:47"/>
  </r>
  <r>
    <d v="2014-03-20T21:04:35"/>
  </r>
  <r>
    <d v="2015-02-27T07:06:50"/>
  </r>
  <r>
    <d v="2013-09-26T17:39:50"/>
  </r>
  <r>
    <d v="2012-08-02T00:32:04"/>
  </r>
  <r>
    <d v="2015-08-03T00:28:25"/>
  </r>
  <r>
    <d v="2011-08-08T16:58:52"/>
  </r>
  <r>
    <d v="2013-11-01T20:17:32"/>
  </r>
  <r>
    <d v="2015-07-02T22:33:43"/>
  </r>
  <r>
    <d v="2012-04-04T14:33:35"/>
  </r>
  <r>
    <d v="2014-06-18T00:38:08"/>
  </r>
  <r>
    <d v="2009-08-25T15:26:54"/>
  </r>
  <r>
    <d v="2010-11-20T19:34:51"/>
  </r>
  <r>
    <d v="2011-07-23T00:18:33"/>
  </r>
  <r>
    <d v="2011-10-17T04:48:41"/>
  </r>
  <r>
    <d v="2016-04-07T18:55:00"/>
  </r>
  <r>
    <d v="2015-08-22T03:11:16"/>
  </r>
  <r>
    <d v="2015-03-26T11:27:36"/>
  </r>
  <r>
    <d v="2015-01-12T23:33:28"/>
  </r>
  <r>
    <d v="2016-07-21T18:41:02"/>
  </r>
  <r>
    <d v="2016-08-04T22:12:55"/>
  </r>
  <r>
    <d v="2012-02-07T02:43:55"/>
  </r>
  <r>
    <d v="2016-07-27T04:56:36"/>
  </r>
  <r>
    <d v="2016-11-23T17:58:57"/>
  </r>
  <r>
    <d v="2015-06-16T18:19:19"/>
  </r>
  <r>
    <d v="2013-04-12T18:27:26"/>
  </r>
  <r>
    <d v="2015-10-15T02:06:08"/>
  </r>
  <r>
    <d v="2016-03-28T14:58:27"/>
  </r>
  <r>
    <d v="2011-01-12T05:57:08"/>
  </r>
  <r>
    <d v="2013-02-22T23:54:52"/>
  </r>
  <r>
    <d v="2015-02-25T16:24:52"/>
  </r>
  <r>
    <d v="2014-06-19T20:38:50"/>
  </r>
  <r>
    <d v="2014-11-20T12:08:53"/>
  </r>
  <r>
    <d v="2017-01-31T19:19:15"/>
  </r>
  <r>
    <d v="2016-04-12T17:35:01"/>
  </r>
  <r>
    <d v="2012-04-11T14:53:15"/>
  </r>
  <r>
    <d v="2013-03-03T16:52:45"/>
  </r>
  <r>
    <d v="2012-02-28T01:57:54"/>
  </r>
  <r>
    <d v="2015-01-29T07:32:16"/>
  </r>
  <r>
    <d v="2014-05-12T15:38:47"/>
  </r>
  <r>
    <d v="2014-05-22T19:21:54"/>
  </r>
  <r>
    <d v="2016-05-24T16:00:25"/>
  </r>
  <r>
    <d v="2016-06-07T13:01:23"/>
  </r>
  <r>
    <d v="2015-07-11T00:41:20"/>
  </r>
  <r>
    <d v="2016-05-17T06:21:10"/>
  </r>
  <r>
    <d v="2012-08-23T18:19:16"/>
  </r>
  <r>
    <d v="2014-09-23T16:25:52"/>
  </r>
  <r>
    <d v="2015-06-18T19:16:38"/>
  </r>
  <r>
    <d v="2016-12-29T19:51:23"/>
  </r>
  <r>
    <d v="2015-05-21T17:55:14"/>
  </r>
  <r>
    <d v="2016-01-18T12:04:39"/>
  </r>
  <r>
    <d v="2014-07-01T04:56:07"/>
  </r>
  <r>
    <d v="2015-10-15T00:04:10"/>
  </r>
  <r>
    <d v="2013-06-22T20:09:12"/>
  </r>
  <r>
    <d v="2015-02-07T04:44:52"/>
  </r>
  <r>
    <d v="2014-08-27T12:43:13"/>
  </r>
  <r>
    <d v="2014-08-15T00:36:30"/>
  </r>
  <r>
    <d v="2015-01-12T01:12:39"/>
  </r>
  <r>
    <d v="2016-06-01T18:57:19"/>
  </r>
  <r>
    <d v="2015-02-19T17:51:38"/>
  </r>
  <r>
    <d v="2015-12-29T17:16:32"/>
  </r>
  <r>
    <d v="2016-07-20T04:01:09"/>
  </r>
  <r>
    <d v="2011-06-29T01:17:16"/>
  </r>
  <r>
    <d v="2016-05-25T17:13:34"/>
  </r>
  <r>
    <d v="2014-04-24T15:15:31"/>
  </r>
  <r>
    <d v="2009-11-06T20:07:09"/>
  </r>
  <r>
    <d v="2014-07-09T14:23:42"/>
  </r>
  <r>
    <d v="2016-06-30T22:17:33"/>
  </r>
  <r>
    <d v="2012-01-03T19:26:13"/>
  </r>
  <r>
    <d v="2017-01-27T22:37:06"/>
  </r>
  <r>
    <d v="2012-04-27T22:52:24"/>
  </r>
  <r>
    <d v="2016-05-18T16:15:09"/>
  </r>
  <r>
    <d v="2016-09-26T10:06:57"/>
  </r>
  <r>
    <d v="2012-03-05T00:55:30"/>
  </r>
  <r>
    <d v="2016-07-13T00:37:54"/>
  </r>
  <r>
    <d v="2011-09-23T03:39:38"/>
  </r>
  <r>
    <d v="2015-03-19T13:48:48"/>
  </r>
  <r>
    <d v="2010-03-30T05:53:50"/>
  </r>
  <r>
    <d v="2013-09-04T14:49:00"/>
  </r>
  <r>
    <d v="2015-05-22T04:34:54"/>
  </r>
  <r>
    <d v="2015-07-12T18:31:40"/>
  </r>
  <r>
    <d v="2016-02-01T19:21:27"/>
  </r>
  <r>
    <d v="2016-04-06T13:24:40"/>
  </r>
  <r>
    <d v="2016-11-08T14:48:26"/>
  </r>
  <r>
    <d v="2017-02-15T13:10:42"/>
  </r>
  <r>
    <d v="2016-05-05T20:55:18"/>
  </r>
  <r>
    <d v="2015-07-08T18:30:56"/>
  </r>
  <r>
    <d v="2015-11-21T20:06:57"/>
  </r>
  <r>
    <d v="2011-07-06T02:32:06"/>
  </r>
  <r>
    <d v="2017-02-08T14:55:16"/>
  </r>
  <r>
    <d v="2015-02-26T05:05:59"/>
  </r>
  <r>
    <d v="2010-12-19T21:17:07"/>
  </r>
  <r>
    <d v="2015-06-29T19:35:49"/>
  </r>
  <r>
    <d v="2015-05-02T22:06:35"/>
  </r>
  <r>
    <d v="2015-10-26T16:08:38"/>
  </r>
  <r>
    <d v="2015-02-23T05:38:49"/>
  </r>
  <r>
    <d v="2015-10-05T16:16:44"/>
  </r>
  <r>
    <d v="2012-12-04T00:29:09"/>
  </r>
  <r>
    <d v="2012-11-15T22:11:50"/>
  </r>
  <r>
    <d v="2014-02-26T19:36:40"/>
  </r>
  <r>
    <d v="2015-10-27T05:03:36"/>
  </r>
  <r>
    <d v="2014-10-19T16:23:26"/>
  </r>
  <r>
    <d v="2016-01-19T13:48:09"/>
  </r>
  <r>
    <d v="2015-11-30T17:01:07"/>
  </r>
  <r>
    <d v="2015-05-01T07:59:47"/>
  </r>
  <r>
    <d v="2016-10-13T00:07:27"/>
  </r>
  <r>
    <d v="2014-06-02T16:01:00"/>
  </r>
  <r>
    <d v="2016-12-01T18:20:54"/>
  </r>
  <r>
    <d v="2015-01-14T01:43:02"/>
  </r>
  <r>
    <d v="2011-06-03T11:57:46"/>
  </r>
  <r>
    <d v="2014-10-20T19:40:07"/>
  </r>
  <r>
    <d v="2015-03-21T21:09:25"/>
  </r>
  <r>
    <d v="2016-05-05T23:49:38"/>
  </r>
  <r>
    <d v="2015-06-30T12:30:22"/>
  </r>
  <r>
    <d v="2015-10-09T15:51:41"/>
  </r>
  <r>
    <d v="2015-10-02T16:04:28"/>
  </r>
  <r>
    <d v="2014-06-03T16:03:01"/>
  </r>
  <r>
    <d v="2016-11-29T05:08:45"/>
  </r>
  <r>
    <d v="2014-10-03T18:18:29"/>
  </r>
  <r>
    <d v="2013-08-09T16:37:23"/>
  </r>
  <r>
    <d v="2015-03-05T19:53:49"/>
  </r>
  <r>
    <d v="2014-09-03T14:17:00"/>
  </r>
  <r>
    <d v="2010-02-26T21:36:31"/>
  </r>
  <r>
    <d v="2012-07-09T02:15:10"/>
  </r>
  <r>
    <d v="2014-07-23T03:44:15"/>
  </r>
  <r>
    <d v="2010-04-06T17:52:59"/>
  </r>
  <r>
    <d v="2016-04-24T19:53:51"/>
  </r>
  <r>
    <d v="2014-07-31T12:59:53"/>
  </r>
  <r>
    <d v="2017-01-02T21:50:36"/>
  </r>
  <r>
    <d v="2014-04-24T14:14:19"/>
  </r>
  <r>
    <d v="2015-05-27T01:40:14"/>
  </r>
  <r>
    <d v="2011-06-24T07:27:21"/>
  </r>
  <r>
    <d v="2014-06-19T02:57:08"/>
  </r>
  <r>
    <d v="2016-12-17T04:46:23"/>
  </r>
  <r>
    <d v="2016-02-17T19:38:02"/>
  </r>
  <r>
    <d v="2016-02-26T22:47:59"/>
  </r>
  <r>
    <d v="2017-03-02T16:22:46"/>
  </r>
  <r>
    <d v="2015-05-15T12:36:49"/>
  </r>
  <r>
    <d v="2012-05-10T09:49:37"/>
  </r>
  <r>
    <d v="2010-10-07T19:34:30"/>
  </r>
  <r>
    <d v="2016-07-07T04:32:47"/>
  </r>
  <r>
    <d v="2015-11-19T19:20:09"/>
  </r>
  <r>
    <d v="2016-10-03T02:13:39"/>
  </r>
  <r>
    <d v="2012-07-21T04:27:41"/>
  </r>
  <r>
    <d v="2015-09-01T16:44:46"/>
  </r>
  <r>
    <d v="2012-06-07T17:46:51"/>
  </r>
  <r>
    <d v="2016-10-17T14:51:09"/>
  </r>
  <r>
    <d v="2016-10-05T13:06:24"/>
  </r>
  <r>
    <d v="2017-03-02T01:43:10"/>
  </r>
  <r>
    <d v="2015-11-26T00:18:54"/>
  </r>
  <r>
    <d v="2014-03-20T01:01:58"/>
  </r>
  <r>
    <d v="2016-12-16T17:16:53"/>
  </r>
  <r>
    <d v="2016-11-16T00:59:40"/>
  </r>
  <r>
    <d v="2012-07-17T01:16:25"/>
  </r>
  <r>
    <d v="2016-01-26T16:57:16"/>
  </r>
  <r>
    <d v="2014-07-07T14:31:17"/>
  </r>
  <r>
    <d v="2015-05-04T19:46:40"/>
  </r>
  <r>
    <d v="2015-08-09T13:25:56"/>
  </r>
  <r>
    <d v="2013-09-25T23:00:10"/>
  </r>
  <r>
    <d v="2014-06-04T23:32:49"/>
  </r>
  <r>
    <d v="2016-07-24T03:07:17"/>
  </r>
  <r>
    <d v="2012-11-13T22:58:23"/>
  </r>
  <r>
    <d v="2015-11-10T16:51:01"/>
  </r>
  <r>
    <d v="2016-01-12T16:29:03"/>
  </r>
  <r>
    <d v="2014-08-29T01:27:51"/>
  </r>
  <r>
    <d v="2015-05-01T15:32:27"/>
  </r>
  <r>
    <d v="2014-05-30T07:55:39"/>
  </r>
  <r>
    <d v="2014-10-14T14:02:38"/>
  </r>
  <r>
    <d v="2014-06-09T16:27:42"/>
  </r>
  <r>
    <d v="2014-11-08T18:55:53"/>
  </r>
  <r>
    <d v="2015-10-12T22:58:20"/>
  </r>
  <r>
    <d v="2015-07-16T16:12:01"/>
  </r>
  <r>
    <d v="2014-12-20T19:47:03"/>
  </r>
  <r>
    <d v="2014-10-11T20:07:43"/>
  </r>
  <r>
    <d v="2012-12-06T10:46:30"/>
  </r>
  <r>
    <d v="2014-06-16T09:29:25"/>
  </r>
  <r>
    <d v="2014-06-23T18:23:11"/>
  </r>
  <r>
    <d v="2013-06-20T23:06:22"/>
  </r>
  <r>
    <d v="2015-10-26T14:49:11"/>
  </r>
  <r>
    <d v="2014-04-10T12:36:26"/>
  </r>
  <r>
    <d v="2014-07-09T19:05:51"/>
  </r>
  <r>
    <d v="2013-09-07T01:21:58"/>
  </r>
  <r>
    <d v="2012-07-17T20:22:46"/>
  </r>
  <r>
    <d v="2012-06-08T12:29:29"/>
  </r>
  <r>
    <d v="2014-10-15T22:28:04"/>
  </r>
  <r>
    <d v="2014-07-07T21:50:19"/>
  </r>
  <r>
    <d v="2012-03-19T18:38:21"/>
  </r>
  <r>
    <d v="2014-12-09T16:31:36"/>
  </r>
  <r>
    <d v="2014-07-07T16:10:46"/>
  </r>
  <r>
    <d v="2014-05-28T05:14:15"/>
  </r>
  <r>
    <d v="2016-09-19T08:57:43"/>
  </r>
  <r>
    <d v="2014-09-20T08:00:34"/>
  </r>
  <r>
    <d v="2012-03-28T16:00:46"/>
  </r>
  <r>
    <d v="2010-08-27T00:16:16"/>
  </r>
  <r>
    <d v="2012-10-15T18:04:46"/>
  </r>
  <r>
    <d v="2010-06-14T02:01:34"/>
  </r>
  <r>
    <d v="2016-03-31T13:46:00"/>
  </r>
  <r>
    <d v="2015-03-02T18:00:26"/>
  </r>
  <r>
    <d v="2014-11-01T12:39:47"/>
  </r>
  <r>
    <d v="2015-01-12T15:23:40"/>
  </r>
  <r>
    <d v="2015-11-05T22:28:22"/>
  </r>
  <r>
    <d v="2014-09-23T10:17:59"/>
  </r>
  <r>
    <d v="2014-08-14T21:11:25"/>
  </r>
  <r>
    <d v="2016-09-13T15:12:32"/>
  </r>
  <r>
    <d v="2014-04-28T23:24:01"/>
  </r>
  <r>
    <d v="2015-02-27T20:01:36"/>
  </r>
  <r>
    <d v="2014-03-18T18:50:25"/>
  </r>
  <r>
    <d v="2014-09-22T09:47:15"/>
  </r>
  <r>
    <d v="2013-12-06T15:38:09"/>
  </r>
  <r>
    <d v="2014-09-15T03:14:15"/>
  </r>
  <r>
    <d v="2016-06-05T20:58:54"/>
  </r>
  <r>
    <d v="2013-09-26T23:42:49"/>
  </r>
  <r>
    <d v="2016-04-09T20:59:52"/>
  </r>
  <r>
    <d v="2010-12-14T08:51:37"/>
  </r>
  <r>
    <d v="2015-02-16T03:34:24"/>
  </r>
  <r>
    <d v="2013-04-11T16:51:11"/>
  </r>
  <r>
    <d v="2015-03-26T09:54:05"/>
  </r>
  <r>
    <d v="2015-05-21T22:04:21"/>
  </r>
  <r>
    <d v="2015-07-01T06:10:41"/>
  </r>
  <r>
    <d v="2015-01-20T16:52:10"/>
  </r>
  <r>
    <d v="2013-04-09T16:33:59"/>
  </r>
  <r>
    <d v="2016-12-03T01:47:58"/>
  </r>
  <r>
    <d v="2014-10-09T06:18:50"/>
  </r>
  <r>
    <d v="2014-10-11T18:48:21"/>
  </r>
  <r>
    <d v="2011-04-30T02:04:48"/>
  </r>
  <r>
    <d v="2015-05-02T21:00:01"/>
  </r>
  <r>
    <d v="2014-03-03T21:38:37"/>
  </r>
  <r>
    <d v="2013-02-06T19:11:18"/>
  </r>
  <r>
    <d v="2017-01-03T16:36:49"/>
  </r>
  <r>
    <d v="2011-10-31T04:06:16"/>
  </r>
  <r>
    <d v="2015-03-18T17:33:02"/>
  </r>
  <r>
    <d v="2016-10-25T17:26:27"/>
  </r>
  <r>
    <d v="2014-06-01T23:50:31"/>
  </r>
  <r>
    <d v="2014-10-31T18:04:22"/>
  </r>
  <r>
    <d v="2015-01-30T22:16:41"/>
  </r>
  <r>
    <d v="2014-07-21T06:21:27"/>
  </r>
  <r>
    <d v="2013-10-28T05:41:54"/>
  </r>
  <r>
    <d v="2014-07-31T04:48:13"/>
  </r>
  <r>
    <d v="2016-07-15T10:35:20"/>
  </r>
  <r>
    <d v="2013-01-25T21:04:32"/>
  </r>
  <r>
    <d v="2014-05-12T19:33:18"/>
  </r>
  <r>
    <d v="2016-07-30T09:32:28"/>
  </r>
  <r>
    <d v="2014-10-02T07:04:57"/>
  </r>
  <r>
    <d v="2013-10-25T11:49:53"/>
  </r>
  <r>
    <d v="2016-07-19T16:52:18"/>
  </r>
  <r>
    <d v="2010-03-11T20:02:24"/>
  </r>
  <r>
    <d v="2014-11-10T02:11:14"/>
  </r>
  <r>
    <d v="2015-07-23T16:19:14"/>
  </r>
  <r>
    <d v="2012-03-31T15:30:08"/>
  </r>
  <r>
    <d v="2015-07-23T20:18:55"/>
  </r>
  <r>
    <d v="2011-07-06T21:05:38"/>
  </r>
  <r>
    <d v="2014-11-19T02:24:46"/>
  </r>
  <r>
    <d v="2016-07-05T20:57:09"/>
  </r>
  <r>
    <d v="2014-10-27T19:26:50"/>
  </r>
  <r>
    <d v="2012-02-17T01:35:10"/>
  </r>
  <r>
    <d v="2016-02-20T00:27:30"/>
  </r>
  <r>
    <d v="2014-10-29T18:02:56"/>
  </r>
  <r>
    <d v="2015-11-03T17:05:15"/>
  </r>
  <r>
    <d v="2015-06-27T02:35:53"/>
  </r>
  <r>
    <d v="2016-04-05T11:47:40"/>
  </r>
  <r>
    <d v="2016-04-06T07:17:21"/>
  </r>
  <r>
    <d v="2016-07-19T02:38:45"/>
  </r>
  <r>
    <d v="2012-04-14T18:54:06"/>
  </r>
  <r>
    <d v="2016-07-12T22:23:27"/>
  </r>
  <r>
    <d v="2014-09-20T20:59:11"/>
  </r>
  <r>
    <d v="2014-07-24T18:31:23"/>
  </r>
  <r>
    <d v="2015-03-01T15:39:51"/>
  </r>
  <r>
    <d v="2015-07-13T13:25:39"/>
  </r>
  <r>
    <d v="2015-06-05T17:38:42"/>
  </r>
  <r>
    <d v="2013-03-11T15:54:31"/>
  </r>
  <r>
    <d v="2015-06-14T19:32:39"/>
  </r>
  <r>
    <d v="2012-03-19T23:26:58"/>
  </r>
  <r>
    <d v="2012-08-14T16:18:54"/>
  </r>
  <r>
    <d v="2014-02-12T01:41:38"/>
  </r>
  <r>
    <d v="2015-03-20T21:29:34"/>
  </r>
  <r>
    <d v="2015-01-22T08:53:50"/>
  </r>
  <r>
    <d v="2014-05-13T17:28:10"/>
  </r>
  <r>
    <d v="2015-09-23T21:01:01"/>
  </r>
  <r>
    <d v="2016-08-29T19:14:02"/>
  </r>
  <r>
    <d v="2015-08-01T20:01:43"/>
  </r>
  <r>
    <d v="2014-10-02T22:01:43"/>
  </r>
  <r>
    <d v="2016-03-23T21:02:45"/>
  </r>
  <r>
    <d v="2013-04-06T07:00:55"/>
  </r>
  <r>
    <d v="2015-06-05T17:00:17"/>
  </r>
  <r>
    <d v="2017-01-11T01:22:14"/>
  </r>
  <r>
    <d v="2015-07-03T11:13:12"/>
  </r>
  <r>
    <d v="2015-05-17T22:58:15"/>
  </r>
  <r>
    <d v="2015-06-08T07:09:36"/>
  </r>
  <r>
    <d v="2014-03-21T21:18:37"/>
  </r>
  <r>
    <d v="2012-01-31T00:28:50"/>
  </r>
  <r>
    <d v="2016-03-01T20:08:44"/>
  </r>
  <r>
    <d v="2017-01-24T15:05:11"/>
  </r>
  <r>
    <d v="2016-05-25T10:32:46"/>
  </r>
  <r>
    <d v="2015-05-04T19:41:08"/>
  </r>
  <r>
    <d v="2011-01-21T15:35:13"/>
  </r>
  <r>
    <d v="2011-08-16T22:00:03"/>
  </r>
  <r>
    <d v="2014-05-13T16:26:58"/>
  </r>
  <r>
    <d v="2014-11-25T22:32:09"/>
  </r>
  <r>
    <d v="2010-10-14T15:43:35"/>
  </r>
  <r>
    <d v="2010-05-01T05:45:32"/>
  </r>
  <r>
    <d v="2013-12-20T20:00:30"/>
  </r>
  <r>
    <d v="2014-06-06T18:31:06"/>
  </r>
  <r>
    <d v="2016-11-11T23:22:34"/>
  </r>
  <r>
    <d v="2014-08-01T17:31:31"/>
  </r>
  <r>
    <d v="2015-05-31T16:43:23"/>
  </r>
  <r>
    <d v="2014-10-29T19:15:26"/>
  </r>
  <r>
    <d v="2017-03-05T06:15:01"/>
  </r>
  <r>
    <d v="2012-05-03T01:42:26"/>
  </r>
  <r>
    <d v="2016-04-05T13:01:47"/>
  </r>
  <r>
    <d v="2013-06-26T01:30:35"/>
  </r>
  <r>
    <d v="2016-03-04T17:25:41"/>
  </r>
  <r>
    <d v="2015-02-09T04:26:23"/>
  </r>
  <r>
    <d v="2013-09-29T18:01:31"/>
  </r>
  <r>
    <d v="2015-04-08T17:51:02"/>
  </r>
  <r>
    <d v="2015-07-01T20:32:28"/>
  </r>
  <r>
    <d v="2014-10-06T16:04:58"/>
  </r>
  <r>
    <d v="2014-07-26T16:00:57"/>
  </r>
  <r>
    <d v="2016-07-17T18:13:30"/>
  </r>
  <r>
    <d v="2014-05-07T14:48:54"/>
  </r>
  <r>
    <d v="2011-07-26T08:10:54"/>
  </r>
  <r>
    <d v="2014-12-31T16:53:34"/>
  </r>
  <r>
    <d v="2014-09-02T01:21:43"/>
  </r>
  <r>
    <d v="2014-07-22T07:01:55"/>
  </r>
  <r>
    <d v="2016-04-23T16:12:18"/>
  </r>
  <r>
    <d v="2014-11-21T17:11:30"/>
  </r>
  <r>
    <d v="2016-08-24T08:20:01"/>
  </r>
  <r>
    <d v="2013-03-24T05:01:12"/>
  </r>
  <r>
    <d v="2014-07-09T18:55:05"/>
  </r>
  <r>
    <d v="2014-05-15T17:41:22"/>
  </r>
  <r>
    <d v="2014-04-23T20:01:47"/>
  </r>
  <r>
    <d v="2015-04-08T20:47:29"/>
  </r>
  <r>
    <d v="2011-11-13T16:05:32"/>
  </r>
  <r>
    <d v="2013-02-26T06:04:33"/>
  </r>
  <r>
    <d v="2014-08-31T14:09:47"/>
  </r>
  <r>
    <d v="2016-07-10T03:42:43"/>
  </r>
  <r>
    <d v="2016-12-30T18:56:48"/>
  </r>
  <r>
    <d v="2012-04-05T03:45:55"/>
  </r>
  <r>
    <d v="2014-12-22T20:53:30"/>
  </r>
  <r>
    <d v="2016-06-17T17:39:36"/>
  </r>
  <r>
    <d v="2016-03-18T21:27:59"/>
  </r>
  <r>
    <d v="2011-09-09T19:41:01"/>
  </r>
  <r>
    <d v="2015-09-21T00:13:17"/>
  </r>
  <r>
    <d v="2016-11-02T01:33:49"/>
  </r>
  <r>
    <d v="2015-05-15T00:20:55"/>
  </r>
  <r>
    <d v="2014-06-04T19:37:14"/>
  </r>
  <r>
    <d v="2016-08-03T16:36:20"/>
  </r>
  <r>
    <d v="2010-02-04T07:45:59"/>
  </r>
  <r>
    <d v="2011-02-21T11:55:55"/>
  </r>
  <r>
    <d v="2013-04-03T13:44:05"/>
  </r>
  <r>
    <d v="2015-06-18T17:54:44"/>
  </r>
  <r>
    <d v="2011-08-23T18:28:49"/>
  </r>
  <r>
    <d v="2014-05-21T17:53:10"/>
  </r>
  <r>
    <d v="2013-11-27T20:50:34"/>
  </r>
  <r>
    <d v="2016-12-15T21:48:01"/>
  </r>
  <r>
    <d v="2013-09-07T20:36:19"/>
  </r>
  <r>
    <d v="2016-07-15T14:30:57"/>
  </r>
  <r>
    <d v="2015-01-23T03:18:58"/>
  </r>
  <r>
    <d v="2016-04-09T16:25:10"/>
  </r>
  <r>
    <d v="2015-06-24T08:16:47"/>
  </r>
  <r>
    <d v="2014-08-02T05:45:54"/>
  </r>
  <r>
    <d v="2016-09-20T02:48:16"/>
  </r>
  <r>
    <d v="2014-04-18T20:52:36"/>
  </r>
  <r>
    <d v="2017-02-14T14:24:46"/>
  </r>
  <r>
    <d v="2013-01-30T19:59:48"/>
  </r>
  <r>
    <d v="2014-04-08T16:25:55"/>
  </r>
  <r>
    <d v="2016-05-02T17:12:49"/>
  </r>
  <r>
    <d v="2015-03-23T14:45:31"/>
  </r>
  <r>
    <d v="2014-11-11T20:25:15"/>
  </r>
  <r>
    <d v="2014-05-08T15:45:53"/>
  </r>
  <r>
    <d v="2010-02-06T22:03:26"/>
  </r>
  <r>
    <d v="2015-06-18T06:37:04"/>
  </r>
  <r>
    <d v="2012-02-22T06:03:05"/>
  </r>
  <r>
    <d v="2012-04-14T22:28:39"/>
  </r>
  <r>
    <d v="2016-04-30T03:12:47"/>
  </r>
  <r>
    <d v="2014-01-27T20:13:40"/>
  </r>
  <r>
    <d v="2015-02-09T18:22:59"/>
  </r>
  <r>
    <d v="2013-07-28T10:46:58"/>
  </r>
  <r>
    <d v="2012-02-09T04:02:09"/>
  </r>
  <r>
    <d v="2014-09-12T21:06:38"/>
  </r>
  <r>
    <d v="2016-08-02T20:19:26"/>
  </r>
  <r>
    <d v="2015-09-28T17:33:36"/>
  </r>
  <r>
    <d v="2016-08-03T12:34:20"/>
  </r>
  <r>
    <d v="2014-06-22T16:09:28"/>
  </r>
  <r>
    <d v="2013-04-01T14:42:50"/>
  </r>
  <r>
    <d v="2014-09-21T21:11:27"/>
  </r>
  <r>
    <d v="2015-05-01T01:52:43"/>
  </r>
  <r>
    <d v="2016-10-13T19:19:55"/>
  </r>
  <r>
    <d v="2015-06-02T14:11:08"/>
  </r>
  <r>
    <d v="2015-05-24T16:14:40"/>
  </r>
  <r>
    <d v="2015-12-03T04:20:07"/>
  </r>
  <r>
    <d v="2015-10-25T16:50:11"/>
  </r>
  <r>
    <d v="2012-05-30T04:27:23"/>
  </r>
  <r>
    <d v="2016-03-09T19:52:01"/>
  </r>
  <r>
    <d v="2015-03-24T18:26:00"/>
  </r>
  <r>
    <d v="2014-05-27T15:48:51"/>
  </r>
  <r>
    <d v="2011-03-17T09:39:24"/>
  </r>
  <r>
    <d v="2015-09-03T16:27:25"/>
  </r>
  <r>
    <d v="2015-02-01T23:53:39"/>
  </r>
  <r>
    <d v="2012-09-05T22:44:10"/>
  </r>
  <r>
    <d v="2016-11-19T17:49:21"/>
  </r>
  <r>
    <d v="2016-02-22T06:06:14"/>
  </r>
  <r>
    <d v="2011-06-19T15:07:55"/>
  </r>
  <r>
    <d v="2016-12-07T18:00:53"/>
  </r>
  <r>
    <d v="2015-05-23T19:50:39"/>
  </r>
  <r>
    <d v="2013-06-27T01:27:16"/>
  </r>
  <r>
    <d v="2010-10-27T06:20:03"/>
  </r>
  <r>
    <d v="2016-07-02T14:00:08"/>
  </r>
  <r>
    <d v="2014-06-30T15:04:27"/>
  </r>
  <r>
    <d v="2015-02-18T01:11:06"/>
  </r>
  <r>
    <d v="2016-07-08T10:20:56"/>
  </r>
  <r>
    <d v="2014-08-11T20:09:34"/>
  </r>
  <r>
    <d v="2011-04-04T20:47:50"/>
  </r>
  <r>
    <d v="2014-05-26T17:27:18"/>
  </r>
  <r>
    <d v="2014-11-04T18:18:08"/>
  </r>
  <r>
    <d v="2016-04-08T22:40:12"/>
  </r>
  <r>
    <d v="2012-12-31T18:38:30"/>
  </r>
  <r>
    <d v="2012-03-28T15:31:34"/>
  </r>
  <r>
    <d v="2011-06-29T01:39:05"/>
  </r>
  <r>
    <d v="2014-08-26T21:53:33"/>
  </r>
  <r>
    <d v="2015-09-14T22:01:03"/>
  </r>
  <r>
    <d v="2014-07-19T04:13:01"/>
  </r>
  <r>
    <d v="2015-04-21T21:21:06"/>
  </r>
  <r>
    <d v="2016-03-09T16:00:35"/>
  </r>
  <r>
    <d v="2016-01-25T21:36:40"/>
  </r>
  <r>
    <d v="2010-08-05T17:09:12"/>
  </r>
  <r>
    <d v="2015-06-13T07:35:44"/>
  </r>
  <r>
    <d v="2012-03-05T17:25:47"/>
  </r>
  <r>
    <d v="2015-02-08T03:39:49"/>
  </r>
  <r>
    <d v="2015-06-10T23:50:06"/>
  </r>
  <r>
    <d v="2017-03-06T19:14:37"/>
  </r>
  <r>
    <d v="2016-03-01T00:58:45"/>
  </r>
  <r>
    <d v="2013-12-18T18:15:55"/>
  </r>
  <r>
    <d v="2012-02-06T20:17:15"/>
  </r>
  <r>
    <d v="2016-07-18T12:05:54"/>
  </r>
  <r>
    <d v="2014-06-03T00:42:23"/>
  </r>
  <r>
    <d v="2014-11-19T01:29:45"/>
  </r>
  <r>
    <d v="2013-12-05T04:09:05"/>
  </r>
  <r>
    <d v="2015-01-22T21:08:54"/>
  </r>
  <r>
    <d v="2014-07-10T05:37:12"/>
  </r>
  <r>
    <d v="2012-11-01T19:04:34"/>
  </r>
  <r>
    <d v="2015-03-09T08:53:21"/>
  </r>
  <r>
    <d v="2011-07-15T01:39:46"/>
  </r>
  <r>
    <d v="2016-03-24T11:56:04"/>
  </r>
  <r>
    <d v="2015-07-21T20:02:56"/>
  </r>
  <r>
    <d v="2014-07-21T07:43:21"/>
  </r>
  <r>
    <d v="2014-11-21T20:16:00"/>
  </r>
  <r>
    <d v="2011-01-21T01:56:41"/>
  </r>
  <r>
    <d v="2016-04-23T00:22:36"/>
  </r>
  <r>
    <d v="2016-09-14T10:53:54"/>
  </r>
  <r>
    <d v="2012-06-07T22:46:52"/>
  </r>
  <r>
    <d v="2012-01-18T07:39:27"/>
  </r>
  <r>
    <d v="2013-08-14T17:28:12"/>
  </r>
  <r>
    <d v="2016-03-31T08:02:51"/>
  </r>
  <r>
    <d v="2015-06-30T06:24:50"/>
  </r>
  <r>
    <d v="2014-10-01T07:52:50"/>
  </r>
  <r>
    <d v="2016-01-01T13:43:28"/>
  </r>
  <r>
    <d v="2011-05-26T13:42:03"/>
  </r>
  <r>
    <d v="2016-05-31T00:14:56"/>
  </r>
  <r>
    <d v="2016-05-20T19:10:21"/>
  </r>
  <r>
    <d v="2015-11-15T19:12:12"/>
  </r>
  <r>
    <d v="2016-03-18T21:31:12"/>
  </r>
  <r>
    <d v="2012-06-29T04:28:16"/>
  </r>
  <r>
    <d v="2015-06-16T19:47:50"/>
  </r>
  <r>
    <d v="2015-12-06T21:13:10"/>
  </r>
  <r>
    <d v="2014-12-01T21:33:59"/>
  </r>
  <r>
    <d v="2012-09-05T01:01:49"/>
  </r>
  <r>
    <d v="2014-10-24T15:31:55"/>
  </r>
  <r>
    <d v="2015-06-16T17:24:36"/>
  </r>
  <r>
    <d v="2014-05-22T02:18:32"/>
  </r>
  <r>
    <d v="2012-08-29T21:39:09"/>
  </r>
  <r>
    <d v="2015-04-17T21:35:20"/>
  </r>
  <r>
    <d v="2011-09-09T17:07:13"/>
  </r>
  <r>
    <d v="2016-09-06T22:27:24"/>
  </r>
  <r>
    <d v="2014-03-21T13:10:45"/>
  </r>
  <r>
    <d v="2015-08-03T21:58:50"/>
  </r>
  <r>
    <d v="2014-07-09T18:53:24"/>
  </r>
  <r>
    <d v="2016-06-03T12:54:44"/>
  </r>
  <r>
    <d v="2015-11-15T13:29:36"/>
  </r>
  <r>
    <d v="2015-05-19T10:41:07"/>
  </r>
  <r>
    <d v="2014-08-17T22:10:38"/>
  </r>
  <r>
    <d v="2016-04-25T18:06:31"/>
  </r>
  <r>
    <d v="2015-01-21T03:57:17"/>
  </r>
  <r>
    <d v="2016-05-10T00:59:50"/>
  </r>
  <r>
    <d v="2016-02-18T10:13:25"/>
  </r>
  <r>
    <d v="2014-04-02T19:59:42"/>
  </r>
  <r>
    <d v="2014-03-18T15:11:18"/>
  </r>
  <r>
    <d v="2013-11-15T01:58:05"/>
  </r>
  <r>
    <d v="2012-03-28T23:51:28"/>
  </r>
  <r>
    <d v="2015-11-10T22:48:15"/>
  </r>
  <r>
    <d v="2015-06-22T19:00:21"/>
  </r>
  <r>
    <d v="2015-05-12T18:01:27"/>
  </r>
  <r>
    <d v="2015-06-07T03:31:22"/>
  </r>
  <r>
    <d v="2011-05-28T18:54:48"/>
  </r>
  <r>
    <d v="2017-02-14T17:01:01"/>
  </r>
  <r>
    <d v="2016-12-07T16:49:00"/>
  </r>
  <r>
    <d v="2011-05-24T00:31:06"/>
  </r>
  <r>
    <d v="2014-08-01T15:47:58"/>
  </r>
  <r>
    <d v="2011-10-17T15:11:48"/>
  </r>
  <r>
    <d v="2015-08-02T20:57:06"/>
  </r>
  <r>
    <d v="2015-09-28T17:17:07"/>
  </r>
  <r>
    <d v="2017-02-03T19:26:21"/>
  </r>
  <r>
    <d v="2014-11-07T20:37:46"/>
  </r>
  <r>
    <d v="2015-05-03T01:40:09"/>
  </r>
  <r>
    <d v="2016-11-27T03:59:34"/>
  </r>
  <r>
    <d v="2016-02-22T23:27:29"/>
  </r>
  <r>
    <d v="2016-03-29T15:24:05"/>
  </r>
  <r>
    <d v="2014-10-01T18:58:01"/>
  </r>
  <r>
    <d v="2012-07-09T17:49:38"/>
  </r>
  <r>
    <d v="2015-04-09T03:51:14"/>
  </r>
  <r>
    <d v="2015-01-12T22:31:43"/>
  </r>
  <r>
    <d v="2016-06-03T02:31:52"/>
  </r>
  <r>
    <d v="2016-01-12T20:47:27"/>
  </r>
  <r>
    <d v="2011-05-27T19:45:12"/>
  </r>
  <r>
    <d v="2016-06-24T18:34:50"/>
  </r>
  <r>
    <d v="2015-06-01T12:14:58"/>
  </r>
  <r>
    <d v="2016-09-09T18:25:10"/>
  </r>
  <r>
    <d v="2014-10-25T22:52:58"/>
  </r>
  <r>
    <d v="2009-07-13T16:54:07"/>
  </r>
  <r>
    <d v="2017-03-08T01:07:25"/>
  </r>
  <r>
    <d v="2016-09-14T06:04:42"/>
  </r>
  <r>
    <d v="2015-09-23T13:58:17"/>
  </r>
  <r>
    <d v="2015-02-17T22:47:44"/>
  </r>
  <r>
    <d v="2014-05-13T02:32:33"/>
  </r>
  <r>
    <d v="2016-11-01T19:58:45"/>
  </r>
  <r>
    <d v="2011-11-14T06:34:48"/>
  </r>
  <r>
    <d v="2016-07-05T16:00:50"/>
  </r>
  <r>
    <d v="2015-11-04T19:01:26"/>
  </r>
  <r>
    <d v="2014-12-15T14:48:36"/>
  </r>
  <r>
    <d v="2015-06-18T23:16:59"/>
  </r>
  <r>
    <d v="2014-10-09T09:00:46"/>
  </r>
  <r>
    <d v="2015-02-15T00:12:03"/>
  </r>
  <r>
    <d v="2015-05-01T18:32:51"/>
  </r>
  <r>
    <d v="2015-06-02T15:39:37"/>
  </r>
  <r>
    <d v="2012-10-31T06:06:45"/>
  </r>
  <r>
    <d v="2017-02-07T00:07:33"/>
  </r>
  <r>
    <d v="2015-02-20T06:39:10"/>
  </r>
  <r>
    <d v="2012-01-31T18:16:58"/>
  </r>
  <r>
    <d v="2014-11-12T00:03:35"/>
  </r>
  <r>
    <d v="2015-09-23T17:26:46"/>
  </r>
  <r>
    <d v="2015-03-24T19:16:46"/>
  </r>
  <r>
    <d v="2015-07-07T15:31:47"/>
  </r>
  <r>
    <d v="2016-01-11T21:14:13"/>
  </r>
  <r>
    <d v="2014-08-27T22:43:04"/>
  </r>
  <r>
    <d v="2014-04-01T23:57:42"/>
  </r>
  <r>
    <d v="2014-07-09T17:37:20"/>
  </r>
  <r>
    <d v="2015-08-19T02:49:10"/>
  </r>
  <r>
    <d v="2014-02-04T02:02:19"/>
  </r>
  <r>
    <d v="2015-02-12T03:05:08"/>
  </r>
  <r>
    <d v="2015-02-21T00:18:54"/>
  </r>
  <r>
    <d v="2016-01-29T20:22:56"/>
  </r>
  <r>
    <d v="2015-12-22T05:05:19"/>
  </r>
  <r>
    <d v="2014-08-11T20:45:08"/>
  </r>
  <r>
    <d v="2015-09-02T01:33:12"/>
  </r>
  <r>
    <d v="2015-07-20T17:03:40"/>
  </r>
  <r>
    <d v="2015-02-18T16:07:12"/>
  </r>
  <r>
    <d v="2012-03-10T03:00:04"/>
  </r>
  <r>
    <d v="2015-03-31T05:40:32"/>
  </r>
  <r>
    <d v="2015-07-24T14:14:55"/>
  </r>
  <r>
    <d v="2017-01-19T16:39:08"/>
  </r>
  <r>
    <d v="2011-04-05T03:53:57"/>
  </r>
  <r>
    <d v="2014-05-21T01:37:59"/>
  </r>
  <r>
    <d v="2016-06-27T15:19:29"/>
  </r>
  <r>
    <d v="2016-11-01T16:34:10"/>
  </r>
  <r>
    <d v="2013-11-20T10:04:52"/>
  </r>
  <r>
    <d v="2013-06-28T01:49:54"/>
  </r>
  <r>
    <d v="2016-02-29T23:48:05"/>
  </r>
  <r>
    <d v="2015-02-04T22:49:34"/>
  </r>
  <r>
    <d v="2013-12-18T21:59:27"/>
  </r>
  <r>
    <d v="2016-03-07T12:13:07"/>
  </r>
  <r>
    <d v="2016-12-17T01:49:22"/>
  </r>
  <r>
    <d v="2014-08-13T18:26:53"/>
  </r>
  <r>
    <d v="2011-10-02T14:02:15"/>
  </r>
  <r>
    <d v="2014-04-29T20:09:08"/>
  </r>
  <r>
    <d v="2014-05-06T14:39:33"/>
  </r>
  <r>
    <d v="2014-08-28T23:01:02"/>
  </r>
  <r>
    <d v="2014-07-08T17:41:10"/>
  </r>
  <r>
    <d v="2014-06-18T21:08:57"/>
  </r>
  <r>
    <d v="2015-06-11T05:16:25"/>
  </r>
  <r>
    <d v="2011-11-11T18:17:29"/>
  </r>
  <r>
    <d v="2014-10-27T19:29:37"/>
  </r>
  <r>
    <d v="2014-01-24T12:00:57"/>
  </r>
  <r>
    <d v="2014-05-12T09:50:21"/>
  </r>
  <r>
    <d v="2015-05-05T05:26:00"/>
  </r>
  <r>
    <d v="2015-11-17T16:25:14"/>
  </r>
  <r>
    <d v="2015-07-08T17:22:26"/>
  </r>
  <r>
    <d v="2014-06-25T13:39:40"/>
  </r>
  <r>
    <d v="2016-02-19T14:29:20"/>
  </r>
  <r>
    <d v="2014-05-22T16:00:09"/>
  </r>
  <r>
    <d v="2014-10-21T20:06:58"/>
  </r>
  <r>
    <d v="2010-10-05T22:54:16"/>
  </r>
  <r>
    <d v="2016-03-19T19:43:05"/>
  </r>
  <r>
    <d v="2013-02-28T20:05:33"/>
  </r>
  <r>
    <d v="2014-06-02T13:01:54"/>
  </r>
  <r>
    <d v="2015-09-21T03:03:53"/>
  </r>
  <r>
    <d v="2011-12-18T21:33:05"/>
  </r>
  <r>
    <d v="2015-06-30T01:24:57"/>
  </r>
  <r>
    <d v="2014-04-08T02:20:24"/>
  </r>
  <r>
    <d v="2011-02-18T16:54:42"/>
  </r>
  <r>
    <d v="2016-04-02T03:22:51"/>
  </r>
  <r>
    <d v="2016-08-08T11:20:40"/>
  </r>
  <r>
    <d v="2015-05-26T11:39:02"/>
  </r>
  <r>
    <d v="2016-03-22T02:18:02"/>
  </r>
  <r>
    <d v="2014-10-26T17:01:34"/>
  </r>
  <r>
    <d v="2014-09-05T02:40:21"/>
  </r>
  <r>
    <d v="2014-09-16T04:02:06"/>
  </r>
  <r>
    <d v="2016-05-16T18:14:59"/>
  </r>
  <r>
    <d v="2016-02-22T02:34:16"/>
  </r>
  <r>
    <d v="2016-02-24T03:53:08"/>
  </r>
  <r>
    <d v="2016-02-01T03:43:06"/>
  </r>
  <r>
    <d v="2014-11-19T17:58:36"/>
  </r>
  <r>
    <d v="2011-05-02T22:47:58"/>
  </r>
  <r>
    <d v="2015-10-15T12:56:57"/>
  </r>
  <r>
    <d v="2013-09-09T10:27:17"/>
  </r>
  <r>
    <d v="2013-06-17T17:47:24"/>
  </r>
  <r>
    <d v="2014-06-14T22:29:24"/>
  </r>
  <r>
    <d v="2015-10-07T12:23:08"/>
  </r>
  <r>
    <d v="2015-01-12T16:57:37"/>
  </r>
  <r>
    <d v="2015-05-04T15:04:29"/>
  </r>
  <r>
    <d v="2015-07-07T21:44:12"/>
  </r>
  <r>
    <d v="2016-04-01T21:14:36"/>
  </r>
  <r>
    <d v="2014-04-04T17:11:40"/>
  </r>
  <r>
    <d v="2014-09-19T06:46:07"/>
  </r>
  <r>
    <d v="2013-04-11T01:22:24"/>
  </r>
  <r>
    <d v="2016-03-13T14:57:37"/>
  </r>
  <r>
    <d v="2012-11-05T09:23:41"/>
  </r>
  <r>
    <d v="2015-09-17T07:00:10"/>
  </r>
  <r>
    <d v="2012-01-01T15:34:51"/>
  </r>
  <r>
    <d v="2012-09-08T20:55:31"/>
  </r>
  <r>
    <d v="2015-03-02T01:16:51"/>
  </r>
  <r>
    <d v="2015-10-16T20:29:06"/>
  </r>
  <r>
    <d v="2015-03-17T18:10:33"/>
  </r>
  <r>
    <d v="2013-08-05T19:04:29"/>
  </r>
  <r>
    <d v="2014-10-15T07:05:48"/>
  </r>
  <r>
    <d v="2017-01-26T23:03:59"/>
  </r>
  <r>
    <d v="2014-05-14T22:22:51"/>
  </r>
  <r>
    <d v="2011-04-05T02:13:53"/>
  </r>
  <r>
    <d v="2014-04-30T03:21:04"/>
  </r>
  <r>
    <d v="2013-09-24T02:33:58"/>
  </r>
  <r>
    <d v="2014-05-16T15:16:04"/>
  </r>
  <r>
    <d v="2017-02-19T06:29:20"/>
  </r>
  <r>
    <d v="2015-06-06T18:30:00"/>
  </r>
  <r>
    <d v="2015-02-04T21:04:52"/>
  </r>
  <r>
    <d v="2016-06-24T11:28:48"/>
  </r>
  <r>
    <d v="2014-05-09T20:12:22"/>
  </r>
  <r>
    <d v="2014-12-09T18:33:38"/>
  </r>
  <r>
    <d v="2015-04-22T13:02:09"/>
  </r>
  <r>
    <d v="2015-11-10T14:14:56"/>
  </r>
  <r>
    <d v="2014-05-07T19:20:15"/>
  </r>
  <r>
    <d v="2016-05-05T10:25:18"/>
  </r>
  <r>
    <d v="2014-11-22T14:47:59"/>
  </r>
  <r>
    <d v="2015-06-15T21:50:44"/>
  </r>
  <r>
    <d v="2015-06-12T10:25:12"/>
  </r>
  <r>
    <d v="2015-04-10T20:10:05"/>
  </r>
  <r>
    <d v="2014-07-02T13:48:03"/>
  </r>
  <r>
    <d v="2013-04-07T15:33:14"/>
  </r>
  <r>
    <d v="2015-09-21T12:45:33"/>
  </r>
  <r>
    <d v="2016-05-03T05:15:42"/>
  </r>
  <r>
    <d v="2016-04-02T21:26:38"/>
  </r>
  <r>
    <d v="2010-05-12T06:54:15"/>
  </r>
  <r>
    <d v="2016-03-11T09:59:46"/>
  </r>
  <r>
    <d v="2010-05-24T12:56:43"/>
  </r>
  <r>
    <d v="2016-06-01T21:07:33"/>
  </r>
  <r>
    <d v="2013-09-09T14:13:03"/>
  </r>
  <r>
    <d v="2014-08-07T18:16:58"/>
  </r>
  <r>
    <d v="2016-04-29T16:43:05"/>
  </r>
  <r>
    <d v="2014-05-07T23:17:44"/>
  </r>
  <r>
    <d v="2015-04-06T22:16:07"/>
  </r>
  <r>
    <d v="2011-03-30T22:36:25"/>
  </r>
  <r>
    <d v="2015-02-25T00:51:19"/>
  </r>
  <r>
    <d v="2015-11-13T02:26:32"/>
  </r>
  <r>
    <d v="2012-07-05T21:37:00"/>
  </r>
  <r>
    <d v="2016-07-25T10:51:56"/>
  </r>
  <r>
    <d v="2014-05-01T22:27:25"/>
  </r>
  <r>
    <d v="2011-08-30T16:12:01"/>
  </r>
  <r>
    <d v="2015-04-30T20:21:43"/>
  </r>
  <r>
    <d v="2010-03-17T10:48:29"/>
  </r>
  <r>
    <d v="2014-06-16T14:31:15"/>
  </r>
  <r>
    <d v="2015-01-12T19:12:18"/>
  </r>
  <r>
    <d v="2016-05-05T22:57:33"/>
  </r>
  <r>
    <d v="2016-07-20T10:05:40"/>
  </r>
  <r>
    <d v="2012-04-05T17:25:43"/>
  </r>
  <r>
    <d v="2015-10-17T10:18:41"/>
  </r>
  <r>
    <d v="2016-02-17T14:03:10"/>
  </r>
  <r>
    <d v="2016-03-22T11:55:25"/>
  </r>
  <r>
    <d v="2016-08-08T21:42:08"/>
  </r>
  <r>
    <d v="2015-07-18T16:19:38"/>
  </r>
  <r>
    <d v="2015-10-06T20:44:40"/>
  </r>
  <r>
    <d v="2015-02-05T15:18:45"/>
  </r>
  <r>
    <d v="2015-05-25T22:34:12"/>
  </r>
  <r>
    <d v="2010-09-08T20:04:28"/>
  </r>
  <r>
    <d v="2015-11-16T18:25:00"/>
  </r>
  <r>
    <d v="2015-02-22T06:40:07"/>
  </r>
  <r>
    <d v="2015-06-29T13:44:57"/>
  </r>
  <r>
    <d v="2013-04-19T14:31:17"/>
  </r>
  <r>
    <d v="2014-12-15T19:55:07"/>
  </r>
  <r>
    <d v="2013-10-23T11:35:13"/>
  </r>
  <r>
    <d v="2014-10-11T20:06:20"/>
  </r>
  <r>
    <d v="2013-03-13T01:01:27"/>
  </r>
  <r>
    <d v="2014-11-19T14:19:04"/>
  </r>
  <r>
    <d v="2016-03-02T12:00:06"/>
  </r>
  <r>
    <d v="2017-03-11T00:47:28"/>
  </r>
  <r>
    <d v="2016-05-23T01:05:57"/>
  </r>
  <r>
    <d v="2015-06-16T18:12:24"/>
  </r>
  <r>
    <d v="2014-09-19T13:01:24"/>
  </r>
  <r>
    <d v="2014-12-16T19:39:40"/>
  </r>
  <r>
    <d v="2015-05-20T01:00:16"/>
  </r>
  <r>
    <d v="2014-09-15T14:26:56"/>
  </r>
  <r>
    <d v="2016-03-02T07:14:53"/>
  </r>
  <r>
    <d v="2013-10-08T20:58:03"/>
  </r>
  <r>
    <d v="2013-01-30T23:05:37"/>
  </r>
  <r>
    <d v="2016-05-12T20:51:01"/>
  </r>
  <r>
    <d v="2015-01-27T15:09:41"/>
  </r>
  <r>
    <d v="2016-05-12T06:01:07"/>
  </r>
  <r>
    <d v="2015-08-05T19:00:10"/>
  </r>
  <r>
    <d v="2014-09-11T00:41:35"/>
  </r>
  <r>
    <d v="2016-10-21T19:25:46"/>
  </r>
  <r>
    <d v="2010-12-04T02:06:11"/>
  </r>
  <r>
    <d v="2016-11-01T01:23:31"/>
  </r>
  <r>
    <d v="2011-08-03T17:36:13"/>
  </r>
  <r>
    <d v="2013-04-09T02:27:33"/>
  </r>
  <r>
    <d v="2015-11-03T18:00:28"/>
  </r>
  <r>
    <d v="2014-08-05T00:14:30"/>
  </r>
  <r>
    <d v="2015-02-05T19:57:37"/>
  </r>
  <r>
    <d v="2015-03-24T19:00:55"/>
  </r>
  <r>
    <d v="2015-05-20T05:33:24"/>
  </r>
  <r>
    <d v="2014-07-01T00:29:40"/>
  </r>
  <r>
    <d v="2016-06-13T15:09:20"/>
  </r>
  <r>
    <d v="2016-12-28T20:57:06"/>
  </r>
  <r>
    <d v="2016-03-09T19:31:22"/>
  </r>
  <r>
    <d v="2014-08-25T17:15:16"/>
  </r>
  <r>
    <d v="2016-07-28T15:14:01"/>
  </r>
  <r>
    <d v="2012-08-06T19:29:43"/>
  </r>
  <r>
    <d v="2016-11-06T11:24:48"/>
  </r>
  <r>
    <d v="2010-05-06T04:48:03"/>
  </r>
  <r>
    <d v="2017-02-09T12:21:31"/>
  </r>
  <r>
    <d v="2012-05-08T21:25:09"/>
  </r>
  <r>
    <d v="2015-10-05T18:26:31"/>
  </r>
  <r>
    <d v="2014-05-15T14:23:54"/>
  </r>
  <r>
    <d v="2016-05-04T16:24:26"/>
  </r>
  <r>
    <d v="2014-07-22T14:34:56"/>
  </r>
  <r>
    <d v="2017-02-14T22:37:10"/>
  </r>
  <r>
    <d v="2016-10-18T10:36:34"/>
  </r>
  <r>
    <d v="2012-06-20T23:02:45"/>
  </r>
  <r>
    <d v="2017-02-22T03:37:47"/>
  </r>
  <r>
    <d v="2016-04-24T13:14:14"/>
  </r>
  <r>
    <d v="2012-10-26T00:14:41"/>
  </r>
  <r>
    <d v="2016-06-18T20:23:40"/>
  </r>
  <r>
    <d v="2015-04-03T18:41:41"/>
  </r>
  <r>
    <d v="2014-12-23T19:58:39"/>
  </r>
  <r>
    <d v="2015-04-09T00:23:53"/>
  </r>
  <r>
    <d v="2016-04-25T17:23:40"/>
  </r>
  <r>
    <d v="2014-09-09T15:58:04"/>
  </r>
  <r>
    <d v="2014-09-05T18:49:03"/>
  </r>
  <r>
    <d v="2016-02-03T23:19:28"/>
  </r>
  <r>
    <d v="2015-11-13T15:51:08"/>
  </r>
  <r>
    <d v="2012-12-27T05:09:34"/>
  </r>
  <r>
    <d v="2014-06-16T16:03:49"/>
  </r>
  <r>
    <d v="2012-04-06T10:59:18"/>
  </r>
  <r>
    <d v="2011-10-22T01:02:29"/>
  </r>
  <r>
    <d v="2012-10-23T16:58:09"/>
  </r>
  <r>
    <d v="2015-01-30T15:21:16"/>
  </r>
  <r>
    <d v="2015-02-15T00:28:17"/>
  </r>
  <r>
    <d v="2012-07-23T04:46:47"/>
  </r>
  <r>
    <d v="2013-10-03T20:49:27"/>
  </r>
  <r>
    <d v="2012-06-15T14:00:04"/>
  </r>
  <r>
    <d v="2013-03-08T02:40:25"/>
  </r>
  <r>
    <d v="2016-01-13T05:51:57"/>
  </r>
  <r>
    <d v="2016-01-19T12:33:09"/>
  </r>
  <r>
    <d v="2013-11-12T06:08:27"/>
  </r>
  <r>
    <d v="2014-11-17T02:51:29"/>
  </r>
  <r>
    <d v="2012-01-15T17:31:08"/>
  </r>
  <r>
    <d v="2016-11-23T00:15:09"/>
  </r>
  <r>
    <d v="2017-01-17T15:32:48"/>
  </r>
  <r>
    <d v="2015-04-17T15:31:17"/>
  </r>
  <r>
    <d v="2016-12-17T05:17:33"/>
  </r>
  <r>
    <d v="2014-06-09T12:34:56"/>
  </r>
  <r>
    <d v="2014-05-27T23:02:02"/>
  </r>
  <r>
    <d v="2014-12-03T07:58:03"/>
  </r>
  <r>
    <d v="2014-07-04T15:48:04"/>
  </r>
  <r>
    <d v="2014-08-12T10:24:14"/>
  </r>
  <r>
    <d v="2016-11-18T06:09:26"/>
  </r>
  <r>
    <d v="2013-12-04T21:53:33"/>
  </r>
  <r>
    <d v="2011-12-15T03:35:14"/>
  </r>
  <r>
    <d v="2015-02-18T22:00:22"/>
  </r>
  <r>
    <d v="2016-12-30T18:54:42"/>
  </r>
  <r>
    <d v="2014-05-30T01:55:44"/>
  </r>
  <r>
    <d v="2012-03-29T06:30:57"/>
  </r>
  <r>
    <d v="2011-06-01T19:05:20"/>
  </r>
  <r>
    <d v="2015-08-20T03:50:17"/>
  </r>
  <r>
    <d v="2012-03-19T18:34:09"/>
  </r>
  <r>
    <d v="2015-09-01T21:36:37"/>
  </r>
  <r>
    <d v="2016-05-09T15:06:59"/>
  </r>
  <r>
    <d v="2016-04-29T14:52:07"/>
  </r>
  <r>
    <d v="2014-06-18T15:35:24"/>
  </r>
  <r>
    <d v="2014-07-13T10:48:23"/>
  </r>
  <r>
    <d v="2014-05-27T18:16:21"/>
  </r>
  <r>
    <d v="2016-07-19T21:52:19"/>
  </r>
  <r>
    <d v="2014-04-25T17:53:09"/>
  </r>
  <r>
    <d v="2014-05-29T22:04:24"/>
  </r>
  <r>
    <d v="2011-01-27T00:37:10"/>
  </r>
  <r>
    <d v="2016-01-11T13:56:54"/>
  </r>
  <r>
    <d v="2015-08-25T20:38:02"/>
  </r>
  <r>
    <d v="2015-04-15T18:01:48"/>
  </r>
  <r>
    <d v="2015-12-06T07:50:33"/>
  </r>
  <r>
    <d v="2013-07-22T22:20:31"/>
  </r>
  <r>
    <d v="2016-02-18T05:33:43"/>
  </r>
  <r>
    <d v="2016-12-06T21:02:50"/>
  </r>
  <r>
    <d v="2014-06-30T22:41:41"/>
  </r>
  <r>
    <d v="2015-11-01T18:09:32"/>
  </r>
  <r>
    <d v="2016-04-19T11:10:48"/>
  </r>
  <r>
    <d v="2015-01-29T12:24:20"/>
  </r>
  <r>
    <d v="2014-07-05T11:39:39"/>
  </r>
  <r>
    <d v="2015-06-16T00:50:12"/>
  </r>
  <r>
    <d v="2014-10-22T17:03:13"/>
  </r>
  <r>
    <d v="2014-09-03T12:25:54"/>
  </r>
  <r>
    <d v="2015-06-28T05:32:39"/>
  </r>
  <r>
    <d v="2010-03-13T05:48:38"/>
  </r>
  <r>
    <d v="2012-04-27T15:43:13"/>
  </r>
  <r>
    <d v="2012-03-19T16:44:36"/>
  </r>
  <r>
    <d v="2015-10-07T16:43:36"/>
  </r>
  <r>
    <d v="2012-09-22T03:42:01"/>
  </r>
  <r>
    <d v="2012-03-06T19:00:20"/>
  </r>
  <r>
    <d v="2014-06-06T10:08:09"/>
  </r>
  <r>
    <d v="2016-02-16T18:25:49"/>
  </r>
  <r>
    <d v="2015-06-16T07:37:07"/>
  </r>
  <r>
    <d v="2016-02-11T22:36:54"/>
  </r>
  <r>
    <d v="2015-09-09T09:24:18"/>
  </r>
  <r>
    <d v="2013-01-25T19:02:26"/>
  </r>
  <r>
    <d v="2014-12-05T04:43:58"/>
  </r>
  <r>
    <d v="2011-06-09T04:43:45"/>
  </r>
  <r>
    <d v="2015-09-18T19:36:29"/>
  </r>
  <r>
    <d v="2017-01-23T13:25:52"/>
  </r>
  <r>
    <d v="2016-05-07T06:37:01"/>
  </r>
  <r>
    <d v="2014-09-10T16:31:48"/>
  </r>
  <r>
    <d v="2015-05-12T18:24:44"/>
  </r>
  <r>
    <d v="2014-01-04T11:41:32"/>
  </r>
  <r>
    <d v="2013-02-15T17:13:09"/>
  </r>
  <r>
    <d v="2015-05-08T00:52:05"/>
  </r>
  <r>
    <d v="2016-11-20T02:38:40"/>
  </r>
  <r>
    <d v="2015-08-21T04:21:31"/>
  </r>
  <r>
    <d v="2014-09-15T12:52:02"/>
  </r>
  <r>
    <d v="2015-02-23T21:41:52"/>
  </r>
  <r>
    <d v="2013-06-18T20:01:43"/>
  </r>
  <r>
    <d v="2009-11-10T16:48:32"/>
  </r>
  <r>
    <d v="2014-10-09T20:13:23"/>
  </r>
  <r>
    <d v="2014-11-03T15:28:26"/>
  </r>
  <r>
    <d v="2014-06-20T03:24:46"/>
  </r>
  <r>
    <d v="2012-04-05T19:15:33"/>
  </r>
  <r>
    <d v="2014-12-24T12:11:23"/>
  </r>
  <r>
    <d v="2016-03-29T16:20:32"/>
  </r>
  <r>
    <d v="2014-12-17T23:58:02"/>
  </r>
  <r>
    <d v="2015-02-21T15:38:04"/>
  </r>
  <r>
    <d v="2014-02-16T16:55:30"/>
  </r>
  <r>
    <d v="2013-06-08T00:26:21"/>
  </r>
  <r>
    <d v="2013-03-22T19:48:43"/>
  </r>
  <r>
    <d v="2015-05-04T17:40:43"/>
  </r>
  <r>
    <d v="2012-12-06T17:58:41"/>
  </r>
  <r>
    <d v="2015-08-09T12:20:00"/>
  </r>
  <r>
    <d v="2014-06-02T05:08:50"/>
  </r>
  <r>
    <d v="2015-02-12T18:17:52"/>
  </r>
  <r>
    <d v="2015-01-13T14:15:42"/>
  </r>
  <r>
    <d v="2014-04-26T02:49:19"/>
  </r>
  <r>
    <d v="2011-09-07T23:57:59"/>
  </r>
  <r>
    <d v="2015-09-01T15:21:50"/>
  </r>
  <r>
    <d v="2015-04-27T18:09:58"/>
  </r>
  <r>
    <d v="2015-07-15T15:01:12"/>
  </r>
  <r>
    <d v="2016-01-03T14:58:48"/>
  </r>
  <r>
    <d v="2012-01-17T14:23:31"/>
  </r>
  <r>
    <d v="2015-07-10T17:59:38"/>
  </r>
  <r>
    <d v="2015-02-03T17:17:27"/>
  </r>
  <r>
    <d v="2016-09-01T17:19:42"/>
  </r>
  <r>
    <d v="2017-02-08T19:00:35"/>
  </r>
  <r>
    <d v="2012-06-14T05:19:03"/>
  </r>
  <r>
    <d v="2016-12-07T13:05:05"/>
  </r>
  <r>
    <d v="2016-06-29T16:50:43"/>
  </r>
  <r>
    <d v="2016-08-09T21:35:59"/>
  </r>
  <r>
    <d v="2015-04-26T12:44:58"/>
  </r>
  <r>
    <d v="2016-05-13T13:25:38"/>
  </r>
  <r>
    <d v="2015-05-28T18:22:38"/>
  </r>
  <r>
    <d v="2014-10-16T04:05:31"/>
  </r>
  <r>
    <d v="2012-05-30T00:09:48"/>
  </r>
  <r>
    <d v="2014-04-16T20:17:25"/>
  </r>
  <r>
    <d v="2016-06-25T20:41:37"/>
  </r>
  <r>
    <d v="2015-06-05T13:59:35"/>
  </r>
  <r>
    <d v="2011-09-20T20:54:10"/>
  </r>
  <r>
    <d v="2015-12-16T03:09:34"/>
  </r>
  <r>
    <d v="2016-05-15T17:42:46"/>
  </r>
  <r>
    <d v="2016-08-22T16:04:20"/>
  </r>
  <r>
    <d v="2014-05-30T05:08:08"/>
  </r>
  <r>
    <d v="2015-02-02T14:22:30"/>
  </r>
  <r>
    <d v="2013-12-30T08:13:47"/>
  </r>
  <r>
    <d v="2014-06-27T20:31:12"/>
  </r>
  <r>
    <d v="2014-06-10T12:38:27"/>
  </r>
  <r>
    <d v="2015-05-31T03:25:24"/>
  </r>
  <r>
    <d v="2016-12-08T05:38:02"/>
  </r>
  <r>
    <d v="2015-07-13T18:22:49"/>
  </r>
  <r>
    <d v="2014-01-18T22:10:17"/>
  </r>
  <r>
    <d v="2014-07-02T10:01:50"/>
  </r>
  <r>
    <d v="2016-06-20T12:02:11"/>
  </r>
  <r>
    <d v="2015-05-04T15:04:10"/>
  </r>
  <r>
    <d v="2011-03-23T21:37:00"/>
  </r>
  <r>
    <d v="2012-07-17T03:07:25"/>
  </r>
  <r>
    <d v="2015-08-11T19:46:52"/>
  </r>
  <r>
    <d v="2016-08-10T01:36:22"/>
  </r>
  <r>
    <d v="2016-09-19T08:21:34"/>
  </r>
  <r>
    <d v="2016-07-02T13:03:34"/>
  </r>
  <r>
    <d v="2011-04-25T04:33:21"/>
  </r>
  <r>
    <d v="2015-07-06T08:43:27"/>
  </r>
  <r>
    <d v="2014-04-30T16:06:09"/>
  </r>
  <r>
    <d v="2014-07-11T20:19:26"/>
  </r>
  <r>
    <d v="2016-12-30T21:06:06"/>
  </r>
  <r>
    <d v="2015-06-24T20:30:40"/>
  </r>
  <r>
    <d v="2015-03-12T22:37:23"/>
  </r>
  <r>
    <d v="2015-07-15T18:11:52"/>
  </r>
  <r>
    <d v="2016-04-22T10:26:05"/>
  </r>
  <r>
    <d v="2011-12-07T01:36:01"/>
  </r>
  <r>
    <d v="2016-01-02T22:27:15"/>
  </r>
  <r>
    <d v="2015-06-10T11:06:11"/>
  </r>
  <r>
    <d v="2011-11-29T04:04:19"/>
  </r>
  <r>
    <d v="2014-09-05T13:39:14"/>
  </r>
  <r>
    <d v="2014-08-23T02:22:17"/>
  </r>
  <r>
    <d v="2014-08-25T04:28:06"/>
  </r>
  <r>
    <d v="2013-10-17T04:39:33"/>
  </r>
  <r>
    <d v="2012-10-11T17:57:49"/>
  </r>
  <r>
    <d v="2015-08-11T22:28:04"/>
  </r>
  <r>
    <d v="2014-06-13T10:58:33"/>
  </r>
  <r>
    <d v="2014-11-10T20:49:12"/>
  </r>
  <r>
    <d v="2015-05-26T11:05:24"/>
  </r>
  <r>
    <d v="2014-07-19T17:32:33"/>
  </r>
  <r>
    <d v="2015-09-25T12:43:56"/>
  </r>
  <r>
    <d v="2016-03-31T17:48:07"/>
  </r>
  <r>
    <d v="2015-05-14T22:20:10"/>
  </r>
  <r>
    <d v="2013-02-07T07:28:39"/>
  </r>
  <r>
    <d v="2014-12-30T15:44:00"/>
  </r>
  <r>
    <d v="2012-04-05T03:20:19"/>
  </r>
  <r>
    <d v="2016-11-15T17:50:16"/>
  </r>
  <r>
    <d v="2015-04-01T22:02:41"/>
  </r>
  <r>
    <d v="2016-06-03T18:47:00"/>
  </r>
  <r>
    <d v="2014-10-03T10:29:35"/>
  </r>
  <r>
    <d v="2013-02-20T12:37:05"/>
  </r>
  <r>
    <d v="2014-07-08T12:22:24"/>
  </r>
  <r>
    <d v="2014-03-17T20:59:41"/>
  </r>
  <r>
    <d v="2012-05-05T15:45:30"/>
  </r>
  <r>
    <d v="2015-09-06T16:30:47"/>
  </r>
  <r>
    <d v="2014-05-22T20:31:20"/>
  </r>
  <r>
    <d v="2012-05-07T22:42:55"/>
  </r>
  <r>
    <d v="2009-08-18T21:29:28"/>
  </r>
  <r>
    <d v="2016-01-01T21:40:37"/>
  </r>
  <r>
    <d v="2014-10-11T20:34:49"/>
  </r>
  <r>
    <d v="2015-12-01T23:13:30"/>
  </r>
  <r>
    <d v="2015-09-26T21:13:24"/>
  </r>
  <r>
    <d v="2012-05-08T13:14:17"/>
  </r>
  <r>
    <d v="2012-12-07T19:51:03"/>
  </r>
  <r>
    <d v="2014-12-05T18:14:58"/>
  </r>
  <r>
    <d v="2015-10-19T06:15:58"/>
  </r>
  <r>
    <d v="2016-12-05T03:14:05"/>
  </r>
  <r>
    <d v="2016-09-23T14:45:14"/>
  </r>
  <r>
    <d v="2015-11-05T16:53:37"/>
  </r>
  <r>
    <d v="2015-09-09T18:20:28"/>
  </r>
  <r>
    <d v="2016-09-15T05:28:13"/>
  </r>
  <r>
    <d v="2015-08-17T17:56:11"/>
  </r>
  <r>
    <d v="2016-11-14T17:04:21"/>
  </r>
  <r>
    <d v="2015-07-20T04:06:16"/>
  </r>
  <r>
    <d v="2013-01-03T04:28:00"/>
  </r>
  <r>
    <d v="2016-07-01T01:09:38"/>
  </r>
  <r>
    <d v="2014-08-10T12:35:46"/>
  </r>
  <r>
    <d v="2012-01-18T01:08:55"/>
  </r>
  <r>
    <d v="2011-08-06T14:30:22"/>
  </r>
  <r>
    <d v="2015-03-09T13:49:48"/>
  </r>
  <r>
    <d v="2014-09-30T20:36:53"/>
  </r>
  <r>
    <d v="2012-09-10T16:08:09"/>
  </r>
  <r>
    <d v="2015-06-12T12:47:45"/>
  </r>
  <r>
    <d v="2014-09-20T14:56:15"/>
  </r>
  <r>
    <d v="2015-02-19T20:22:38"/>
  </r>
  <r>
    <d v="2017-01-25T05:51:40"/>
  </r>
  <r>
    <d v="2014-04-11T03:18:53"/>
  </r>
  <r>
    <d v="2014-08-28T21:55:49"/>
  </r>
  <r>
    <d v="2012-01-31T23:30:39"/>
  </r>
  <r>
    <d v="2015-01-13T21:07:51"/>
  </r>
  <r>
    <d v="2014-03-14T18:18:15"/>
  </r>
  <r>
    <d v="2012-02-02T15:39:25"/>
  </r>
  <r>
    <d v="2015-06-02T14:21:15"/>
  </r>
  <r>
    <d v="2014-10-28T14:21:23"/>
  </r>
  <r>
    <d v="2014-06-17T16:33:43"/>
  </r>
  <r>
    <d v="2015-04-09T21:14:18"/>
  </r>
  <r>
    <d v="2014-06-04T02:59:56"/>
  </r>
  <r>
    <d v="2014-02-22T02:01:10"/>
  </r>
  <r>
    <d v="2015-10-02T18:41:08"/>
  </r>
  <r>
    <d v="2016-09-06T15:15:32"/>
  </r>
  <r>
    <d v="2014-01-23T20:31:11"/>
  </r>
  <r>
    <d v="2013-12-09T21:54:14"/>
  </r>
  <r>
    <d v="2011-09-10T00:01:49"/>
  </r>
  <r>
    <d v="2015-10-13T01:25:49"/>
  </r>
  <r>
    <d v="2017-03-10T12:49:54"/>
  </r>
  <r>
    <d v="2015-02-17T19:15:30"/>
  </r>
  <r>
    <d v="2016-11-16T08:01:25"/>
  </r>
  <r>
    <d v="2016-10-06T14:57:47"/>
  </r>
  <r>
    <d v="2015-12-21T19:00:49"/>
  </r>
  <r>
    <d v="2014-01-07T19:00:48"/>
  </r>
  <r>
    <d v="2012-05-15T23:42:48"/>
  </r>
  <r>
    <d v="2016-07-14T00:13:06"/>
  </r>
  <r>
    <d v="2016-08-30T15:25:34"/>
  </r>
  <r>
    <d v="2014-10-09T18:29:26"/>
  </r>
  <r>
    <d v="2017-02-07T21:59:18"/>
  </r>
  <r>
    <d v="2015-03-16T17:53:38"/>
  </r>
  <r>
    <d v="2010-05-26T15:54:01"/>
  </r>
  <r>
    <d v="2016-09-16T12:05:01"/>
  </r>
  <r>
    <d v="2015-07-07T14:12:24"/>
  </r>
  <r>
    <d v="2015-03-02T02:01:30"/>
  </r>
  <r>
    <d v="2015-09-28T14:07:45"/>
  </r>
  <r>
    <d v="2015-04-29T16:17:15"/>
  </r>
  <r>
    <d v="2014-09-12T21:55:48"/>
  </r>
  <r>
    <d v="2013-10-10T22:47:33"/>
  </r>
  <r>
    <d v="2014-10-20T20:55:40"/>
  </r>
  <r>
    <d v="2015-06-04T11:20:30"/>
  </r>
  <r>
    <d v="2015-06-04T05:23:11"/>
  </r>
  <r>
    <d v="2011-05-08T21:06:11"/>
  </r>
  <r>
    <d v="2016-03-30T03:48:24"/>
  </r>
  <r>
    <d v="2014-10-20T00:53:04"/>
  </r>
  <r>
    <d v="2015-04-11T06:25:11"/>
  </r>
  <r>
    <d v="2016-05-21T17:48:24"/>
  </r>
  <r>
    <d v="2016-08-29T22:24:55"/>
  </r>
  <r>
    <d v="2014-06-24T18:51:44"/>
  </r>
  <r>
    <d v="2016-12-29T12:01:58"/>
  </r>
  <r>
    <d v="2016-01-12T16:07:27"/>
  </r>
  <r>
    <d v="2015-04-04T07:00:14"/>
  </r>
  <r>
    <d v="2011-09-25T02:53:16"/>
  </r>
  <r>
    <d v="2015-05-22T17:32:46"/>
  </r>
  <r>
    <d v="2016-01-11T22:13:36"/>
  </r>
  <r>
    <d v="2016-01-03T16:38:00"/>
  </r>
  <r>
    <d v="2013-11-26T23:54:54"/>
  </r>
  <r>
    <d v="2013-09-18T21:38:08"/>
  </r>
  <r>
    <d v="2015-05-12T07:07:56"/>
  </r>
  <r>
    <d v="2014-03-26T18:38:13"/>
  </r>
  <r>
    <d v="2014-09-11T18:48:19"/>
  </r>
  <r>
    <d v="2015-02-19T00:35:10"/>
  </r>
  <r>
    <d v="2016-11-01T16:39:42"/>
  </r>
  <r>
    <d v="2015-01-06T16:11:18"/>
  </r>
  <r>
    <d v="2015-06-07T17:30:33"/>
  </r>
  <r>
    <d v="2016-10-04T18:00:08"/>
  </r>
  <r>
    <d v="2015-02-04T09:13:47"/>
  </r>
  <r>
    <d v="2015-04-03T18:52:33"/>
  </r>
  <r>
    <d v="2015-07-18T10:22:16"/>
  </r>
  <r>
    <d v="2016-01-05T21:52:10"/>
  </r>
  <r>
    <d v="2015-04-09T09:35:15"/>
  </r>
  <r>
    <d v="2015-03-12T04:06:32"/>
  </r>
  <r>
    <d v="2013-04-26T18:11:10"/>
  </r>
  <r>
    <d v="2013-10-24T23:57:40"/>
  </r>
  <r>
    <d v="2016-03-17T22:39:07"/>
  </r>
  <r>
    <d v="2016-09-15T16:33:59"/>
  </r>
  <r>
    <d v="2017-02-14T17:46:00"/>
  </r>
  <r>
    <d v="2014-10-31T14:29:54"/>
  </r>
  <r>
    <d v="2015-03-02T21:17:48"/>
  </r>
  <r>
    <d v="2013-12-23T21:39:59"/>
  </r>
  <r>
    <d v="2014-10-11T22:07:10"/>
  </r>
  <r>
    <d v="2016-12-03T21:29:28"/>
  </r>
  <r>
    <d v="2015-01-12T02:53:41"/>
  </r>
  <r>
    <d v="2013-01-27T15:42:15"/>
  </r>
  <r>
    <d v="2012-08-02T01:21:02"/>
  </r>
  <r>
    <d v="2012-09-28T20:41:53"/>
  </r>
  <r>
    <d v="2014-07-12T16:08:40"/>
  </r>
  <r>
    <d v="2016-04-19T10:22:30"/>
  </r>
  <r>
    <d v="2014-08-16T02:00:03"/>
  </r>
  <r>
    <d v="2015-03-11T22:27:28"/>
  </r>
  <r>
    <d v="2012-03-29T03:28:37"/>
  </r>
  <r>
    <d v="2017-03-07T18:35:34"/>
  </r>
  <r>
    <d v="2015-05-26T18:07:39"/>
  </r>
  <r>
    <d v="2016-12-21T00:44:54"/>
  </r>
  <r>
    <d v="2014-05-05T10:43:09"/>
  </r>
  <r>
    <d v="2016-05-12T19:22:59"/>
  </r>
  <r>
    <d v="2009-09-14T06:05:30"/>
  </r>
  <r>
    <d v="2010-06-18T03:00:52"/>
  </r>
  <r>
    <d v="2015-05-19T11:04:01"/>
  </r>
  <r>
    <d v="2013-10-01T00:04:50"/>
  </r>
  <r>
    <d v="2017-02-24T21:14:45"/>
  </r>
  <r>
    <d v="2011-08-09T04:54:18"/>
  </r>
  <r>
    <d v="2014-02-19T22:01:52"/>
  </r>
  <r>
    <d v="2016-06-13T15:35:23"/>
  </r>
  <r>
    <d v="2016-02-20T03:22:00"/>
  </r>
  <r>
    <d v="2015-06-27T00:12:06"/>
  </r>
  <r>
    <d v="2015-01-16T19:21:39"/>
  </r>
  <r>
    <d v="2012-10-23T20:30:32"/>
  </r>
  <r>
    <d v="2014-06-25T18:35:45"/>
  </r>
  <r>
    <d v="2012-08-23T17:01:40"/>
  </r>
  <r>
    <d v="2014-04-18T11:18:58"/>
  </r>
  <r>
    <d v="2016-05-23T02:39:32"/>
  </r>
  <r>
    <d v="2015-03-05T15:43:57"/>
  </r>
  <r>
    <d v="2014-06-30T15:20:26"/>
  </r>
  <r>
    <d v="2014-10-10T17:47:59"/>
  </r>
  <r>
    <d v="2014-04-24T12:22:50"/>
  </r>
  <r>
    <d v="2016-11-02T17:13:22"/>
  </r>
  <r>
    <d v="2016-05-22T13:59:50"/>
  </r>
  <r>
    <d v="2011-05-03T23:21:54"/>
  </r>
  <r>
    <d v="2016-06-15T19:34:32"/>
  </r>
  <r>
    <d v="2014-04-04T17:41:24"/>
  </r>
  <r>
    <d v="2014-10-15T20:58:15"/>
  </r>
  <r>
    <d v="2012-04-23T15:29:04"/>
  </r>
  <r>
    <d v="2012-01-16T15:37:15"/>
  </r>
  <r>
    <d v="2014-10-05T17:33:42"/>
  </r>
  <r>
    <d v="2017-01-12T05:16:10"/>
  </r>
  <r>
    <d v="2015-08-17T18:19:55"/>
  </r>
  <r>
    <d v="2014-05-16T20:36:20"/>
  </r>
  <r>
    <d v="2011-08-24T03:00:37"/>
  </r>
  <r>
    <d v="2015-08-10T15:38:43"/>
  </r>
  <r>
    <d v="2015-05-05T12:59:53"/>
  </r>
  <r>
    <d v="2012-12-27T22:54:16"/>
  </r>
  <r>
    <d v="2011-09-02T07:08:37"/>
  </r>
  <r>
    <d v="2013-08-08T23:07:34"/>
  </r>
  <r>
    <d v="2012-04-27T01:59:57"/>
  </r>
  <r>
    <d v="2016-03-31T17:36:17"/>
  </r>
  <r>
    <d v="2016-06-24T03:00:17"/>
  </r>
  <r>
    <d v="2016-08-15T21:10:47"/>
  </r>
  <r>
    <d v="2016-12-18T21:10:36"/>
  </r>
  <r>
    <d v="2014-06-02T15:29:12"/>
  </r>
  <r>
    <d v="2014-07-28T20:47:16"/>
  </r>
  <r>
    <d v="2014-07-16T11:18:30"/>
  </r>
  <r>
    <d v="2016-05-09T20:13:52"/>
  </r>
  <r>
    <d v="2014-06-03T04:07:58"/>
  </r>
  <r>
    <d v="2013-08-02T20:30:06"/>
  </r>
  <r>
    <d v="2014-10-16T21:42:02"/>
  </r>
  <r>
    <d v="2012-07-10T03:48:47"/>
  </r>
  <r>
    <d v="2015-01-08T18:26:21"/>
  </r>
  <r>
    <d v="2016-05-04T01:28:59"/>
  </r>
  <r>
    <d v="2015-09-12T13:01:38"/>
  </r>
  <r>
    <d v="2011-07-30T17:30:08"/>
  </r>
  <r>
    <d v="2016-10-20T11:14:02"/>
  </r>
  <r>
    <d v="2015-05-16T22:06:20"/>
  </r>
  <r>
    <d v="2016-05-03T20:34:12"/>
  </r>
  <r>
    <d v="2010-01-27T04:11:47"/>
  </r>
  <r>
    <d v="2017-01-20T11:49:34"/>
  </r>
  <r>
    <d v="2015-12-28T04:37:53"/>
  </r>
  <r>
    <d v="2016-12-02T02:46:11"/>
  </r>
  <r>
    <d v="2014-05-21T09:54:09"/>
  </r>
  <r>
    <d v="2015-02-20T23:20:52"/>
  </r>
  <r>
    <d v="2016-10-15T19:26:48"/>
  </r>
  <r>
    <d v="2014-02-22T03:15:27"/>
  </r>
  <r>
    <d v="2014-09-22T20:26:42"/>
  </r>
  <r>
    <d v="2016-08-11T00:16:58"/>
  </r>
  <r>
    <d v="2016-08-15T14:49:05"/>
  </r>
  <r>
    <d v="2014-09-19T16:26:12"/>
  </r>
  <r>
    <d v="2014-10-18T23:24:52"/>
  </r>
  <r>
    <d v="2017-03-07T00:45:14"/>
  </r>
  <r>
    <d v="2014-07-26T23:28:26"/>
  </r>
  <r>
    <d v="2015-12-18T18:01:01"/>
  </r>
  <r>
    <d v="2014-11-20T20:56:12"/>
  </r>
  <r>
    <d v="2016-11-28T18:29:51"/>
  </r>
  <r>
    <d v="2016-03-31T23:33:58"/>
  </r>
  <r>
    <d v="2015-08-18T18:57:26"/>
  </r>
  <r>
    <d v="2012-06-13T01:13:02"/>
  </r>
  <r>
    <d v="2015-11-15T04:11:26"/>
  </r>
  <r>
    <d v="2015-09-26T02:10:40"/>
  </r>
  <r>
    <d v="2015-05-11T14:08:57"/>
  </r>
  <r>
    <d v="2015-03-12T23:31:11"/>
  </r>
  <r>
    <d v="2015-05-12T16:12:17"/>
  </r>
  <r>
    <d v="2013-02-05T23:15:45"/>
  </r>
  <r>
    <d v="2011-09-16T17:35:40"/>
  </r>
  <r>
    <d v="2014-09-03T11:29:32"/>
  </r>
  <r>
    <d v="2013-10-02T15:03:46"/>
  </r>
  <r>
    <d v="2014-02-12T19:20:30"/>
  </r>
  <r>
    <d v="2016-11-02T22:36:43"/>
  </r>
  <r>
    <d v="2016-11-14T17:34:40"/>
  </r>
  <r>
    <d v="2016-06-11T01:15:38"/>
  </r>
  <r>
    <d v="2011-01-14T10:18:49"/>
  </r>
  <r>
    <d v="2015-10-01T15:06:47"/>
  </r>
  <r>
    <d v="2015-03-30T20:38:26"/>
  </r>
  <r>
    <d v="2011-04-05T20:50:48"/>
  </r>
  <r>
    <d v="2015-01-15T23:02:10"/>
  </r>
  <r>
    <d v="2016-08-22T17:32:01"/>
  </r>
  <r>
    <d v="2013-11-19T18:56:00"/>
  </r>
  <r>
    <d v="2012-10-23T04:45:35"/>
  </r>
  <r>
    <d v="2011-06-24T20:08:56"/>
  </r>
  <r>
    <d v="2014-12-10T02:39:50"/>
  </r>
  <r>
    <d v="2014-02-24T09:24:15"/>
  </r>
  <r>
    <d v="2013-02-04T02:49:48"/>
  </r>
  <r>
    <d v="2016-11-21T17:03:14"/>
  </r>
  <r>
    <d v="2015-03-19T01:40:10"/>
  </r>
  <r>
    <d v="2016-03-22T16:45:46"/>
  </r>
  <r>
    <d v="2015-05-31T22:05:07"/>
  </r>
  <r>
    <d v="2015-04-26T15:04:31"/>
  </r>
  <r>
    <d v="2014-11-05T13:16:06"/>
  </r>
  <r>
    <d v="2015-07-08T19:31:29"/>
  </r>
  <r>
    <d v="2016-02-03T00:51:13"/>
  </r>
  <r>
    <d v="2016-04-04T23:00:50"/>
  </r>
  <r>
    <d v="2012-03-19T21:22:40"/>
  </r>
  <r>
    <d v="2015-01-14T22:35:54"/>
  </r>
  <r>
    <d v="2015-08-05T15:45:46"/>
  </r>
  <r>
    <d v="2016-04-03T19:31:57"/>
  </r>
  <r>
    <d v="2016-11-22T09:01:03"/>
  </r>
  <r>
    <d v="2016-06-22T18:55:32"/>
  </r>
  <r>
    <d v="2015-01-17T03:21:13"/>
  </r>
  <r>
    <d v="2014-07-07T21:45:38"/>
  </r>
  <r>
    <d v="2015-09-01T15:10:22"/>
  </r>
  <r>
    <d v="2012-11-13T00:25:00"/>
  </r>
  <r>
    <d v="2014-08-04T18:40:11"/>
  </r>
  <r>
    <d v="2016-06-30T02:27:20"/>
  </r>
  <r>
    <d v="2016-07-05T12:06:28"/>
  </r>
  <r>
    <d v="2015-04-16T03:40:23"/>
  </r>
  <r>
    <d v="2017-02-17T11:01:32"/>
  </r>
  <r>
    <d v="2013-01-02T11:55:27"/>
  </r>
  <r>
    <d v="2012-06-28T16:35:45"/>
  </r>
  <r>
    <d v="2015-04-19T23:33:17"/>
  </r>
  <r>
    <d v="2014-09-30T15:37:03"/>
  </r>
  <r>
    <d v="2016-05-31T15:42:14"/>
  </r>
  <r>
    <d v="2016-03-21T21:11:16"/>
  </r>
  <r>
    <d v="2016-03-14T19:15:24"/>
  </r>
  <r>
    <d v="2011-05-16T17:50:01"/>
  </r>
  <r>
    <d v="2014-05-08T15:36:30"/>
  </r>
  <r>
    <d v="2015-08-12T01:04:19"/>
  </r>
  <r>
    <d v="2013-05-08T13:24:42"/>
  </r>
  <r>
    <d v="2012-08-24T17:15:48"/>
  </r>
  <r>
    <d v="2015-08-06T17:31:15"/>
  </r>
  <r>
    <d v="2014-09-09T23:09:39"/>
  </r>
  <r>
    <d v="2016-08-26T08:46:48"/>
  </r>
  <r>
    <d v="2016-01-06T02:45:35"/>
  </r>
  <r>
    <d v="2012-03-02T18:00:03"/>
  </r>
  <r>
    <d v="2011-07-26T17:02:33"/>
  </r>
  <r>
    <d v="2015-09-30T14:00:12"/>
  </r>
  <r>
    <d v="2014-05-29T14:09:34"/>
  </r>
  <r>
    <d v="2015-12-22T21:18:29"/>
  </r>
  <r>
    <d v="2016-05-17T07:11:02"/>
  </r>
  <r>
    <d v="2015-01-22T22:05:25"/>
  </r>
  <r>
    <d v="2016-11-08T16:15:52"/>
  </r>
  <r>
    <d v="2015-06-20T19:35:34"/>
  </r>
  <r>
    <d v="2014-10-13T21:45:38"/>
  </r>
  <r>
    <d v="2014-12-30T22:45:44"/>
  </r>
  <r>
    <d v="2016-05-18T04:19:09"/>
  </r>
  <r>
    <d v="2015-09-05T06:39:46"/>
  </r>
  <r>
    <d v="2011-04-11T03:49:20"/>
  </r>
  <r>
    <d v="2015-02-01T05:51:46"/>
  </r>
  <r>
    <d v="2014-10-11T08:30:16"/>
  </r>
  <r>
    <d v="2015-11-20T18:42:05"/>
  </r>
  <r>
    <d v="2015-11-30T16:12:33"/>
  </r>
  <r>
    <d v="2015-01-07T04:51:43"/>
  </r>
  <r>
    <d v="2013-11-29T19:56:26"/>
  </r>
  <r>
    <d v="2014-01-09T09:30:31"/>
  </r>
  <r>
    <d v="2009-10-02T02:31:46"/>
  </r>
  <r>
    <d v="2015-10-14T13:57:11"/>
  </r>
  <r>
    <d v="2016-02-23T01:12:53"/>
  </r>
  <r>
    <d v="2011-05-25T00:35:27"/>
  </r>
  <r>
    <d v="2015-02-23T22:36:06"/>
  </r>
  <r>
    <d v="2015-01-22T22:11:58"/>
  </r>
  <r>
    <d v="2016-03-23T21:59:44"/>
  </r>
  <r>
    <d v="2014-07-02T21:43:02"/>
  </r>
  <r>
    <d v="2014-06-18T04:45:52"/>
  </r>
  <r>
    <d v="2015-01-28T17:11:15"/>
  </r>
  <r>
    <d v="2012-04-26T20:58:51"/>
  </r>
  <r>
    <d v="2015-01-02T21:48:31"/>
  </r>
  <r>
    <d v="2014-08-05T17:09:42"/>
  </r>
  <r>
    <d v="2015-09-08T14:51:52"/>
  </r>
  <r>
    <d v="2012-11-30T08:48:55"/>
  </r>
  <r>
    <d v="2014-06-12T18:11:07"/>
  </r>
  <r>
    <d v="2014-12-01T17:50:08"/>
  </r>
  <r>
    <d v="2015-05-27T04:32:55"/>
  </r>
  <r>
    <d v="2015-08-24T20:10:01"/>
  </r>
  <r>
    <d v="2014-07-17T07:45:08"/>
  </r>
  <r>
    <d v="2016-12-06T19:47:27"/>
  </r>
  <r>
    <d v="2017-01-11T02:19:05"/>
  </r>
  <r>
    <d v="2014-07-22T19:53:18"/>
  </r>
  <r>
    <d v="2015-02-26T03:43:06"/>
  </r>
  <r>
    <d v="2014-08-30T10:53:10"/>
  </r>
  <r>
    <d v="2016-06-10T23:32:12"/>
  </r>
  <r>
    <d v="2014-10-18T05:14:52"/>
  </r>
  <r>
    <d v="2016-05-15T22:56:32"/>
  </r>
  <r>
    <d v="2012-01-12T21:43:03"/>
  </r>
  <r>
    <d v="2017-02-21T20:41:54"/>
  </r>
  <r>
    <d v="2015-04-09T12:50:46"/>
  </r>
  <r>
    <d v="2015-01-05T11:50:18"/>
  </r>
  <r>
    <d v="2014-07-30T20:43:05"/>
  </r>
  <r>
    <d v="2014-09-02T14:23:47"/>
  </r>
  <r>
    <d v="2012-05-02T19:43:09"/>
  </r>
  <r>
    <d v="2016-08-29T14:43:32"/>
  </r>
  <r>
    <d v="2014-12-01T19:00:28"/>
  </r>
  <r>
    <d v="2013-02-16T08:09:00"/>
  </r>
  <r>
    <d v="2012-03-29T06:10:24"/>
  </r>
  <r>
    <d v="2016-10-18T03:10:26"/>
  </r>
  <r>
    <d v="2016-08-13T14:02:55"/>
  </r>
  <r>
    <d v="2014-08-14T21:05:16"/>
  </r>
  <r>
    <d v="2015-03-10T15:51:24"/>
  </r>
  <r>
    <d v="2012-05-30T02:51:21"/>
  </r>
  <r>
    <d v="2016-07-21T14:48:13"/>
  </r>
  <r>
    <d v="2016-01-05T15:38:10"/>
  </r>
  <r>
    <d v="2016-05-09T00:57:04"/>
  </r>
  <r>
    <d v="2014-07-10T13:05:48"/>
  </r>
  <r>
    <d v="2011-05-07T12:10:33"/>
  </r>
  <r>
    <d v="2014-08-18T17:46:34"/>
  </r>
  <r>
    <d v="2016-04-21T09:02:18"/>
  </r>
  <r>
    <d v="2012-06-05T20:35:37"/>
  </r>
  <r>
    <d v="2015-04-13T01:37:17"/>
  </r>
  <r>
    <d v="2016-06-17T23:14:22"/>
  </r>
  <r>
    <d v="2015-06-04T15:35:24"/>
  </r>
  <r>
    <d v="2014-08-15T19:10:22"/>
  </r>
  <r>
    <d v="2011-06-02T15:34:15"/>
  </r>
  <r>
    <d v="2015-08-25T19:09:25"/>
  </r>
  <r>
    <d v="2016-03-16T14:21:19"/>
  </r>
  <r>
    <d v="2014-04-11T11:50:52"/>
  </r>
  <r>
    <d v="2014-08-21T19:16:13"/>
  </r>
  <r>
    <d v="2013-07-09T22:25:31"/>
  </r>
  <r>
    <d v="2015-02-21T02:11:57"/>
  </r>
  <r>
    <d v="2015-05-11T19:27:24"/>
  </r>
  <r>
    <d v="2014-05-26T16:59:06"/>
  </r>
  <r>
    <d v="2013-09-30T15:54:43"/>
  </r>
  <r>
    <d v="2015-01-12T19:58:45"/>
  </r>
  <r>
    <d v="2014-12-14T19:39:19"/>
  </r>
  <r>
    <d v="2015-01-02T00:31:47"/>
  </r>
  <r>
    <d v="2015-04-04T05:11:23"/>
  </r>
  <r>
    <d v="2016-02-02T21:20:12"/>
  </r>
  <r>
    <d v="2014-07-21T19:41:30"/>
  </r>
  <r>
    <d v="2016-10-06T13:29:27"/>
  </r>
  <r>
    <d v="2016-11-08T10:50:46"/>
  </r>
  <r>
    <d v="2016-04-15T01:22:19"/>
  </r>
  <r>
    <d v="2014-04-15T17:53:06"/>
  </r>
  <r>
    <d v="2010-07-19T21:26:13"/>
  </r>
  <r>
    <d v="2013-05-09T00:01:14"/>
  </r>
  <r>
    <d v="2014-05-07T01:44:24"/>
  </r>
  <r>
    <d v="2015-06-29T05:01:44"/>
  </r>
  <r>
    <d v="2016-02-19T22:03:58"/>
  </r>
  <r>
    <d v="2014-04-07T13:11:42"/>
  </r>
  <r>
    <d v="2014-07-13T15:51:50"/>
  </r>
  <r>
    <d v="2016-04-22T14:59:34"/>
  </r>
  <r>
    <d v="2015-01-13T23:13:07"/>
  </r>
  <r>
    <d v="2014-07-12T20:27:47"/>
  </r>
  <r>
    <d v="2014-06-18T23:48:24"/>
  </r>
  <r>
    <d v="2011-01-22T00:46:49"/>
  </r>
  <r>
    <d v="2013-01-14T16:29:28"/>
  </r>
  <r>
    <d v="2014-08-01T15:30:34"/>
  </r>
  <r>
    <d v="2013-01-29T01:03:23"/>
  </r>
  <r>
    <d v="2013-12-12T21:36:41"/>
  </r>
  <r>
    <d v="2012-03-09T22:45:08"/>
  </r>
  <r>
    <d v="2014-11-26T04:47:39"/>
  </r>
  <r>
    <d v="2015-08-03T04:19:46"/>
  </r>
  <r>
    <d v="2011-10-05T04:23:43"/>
  </r>
  <r>
    <d v="2011-04-03T16:10:25"/>
  </r>
  <r>
    <d v="2013-06-18T15:26:42"/>
  </r>
  <r>
    <d v="2013-03-09T20:17:37"/>
  </r>
  <r>
    <d v="2016-02-27T00:26:02"/>
  </r>
  <r>
    <d v="2013-04-30T01:47:14"/>
  </r>
  <r>
    <d v="2017-02-06T18:37:33"/>
  </r>
  <r>
    <d v="2014-08-04T13:09:16"/>
  </r>
  <r>
    <d v="2015-07-09T02:18:28"/>
  </r>
  <r>
    <d v="2015-06-30T13:20:52"/>
  </r>
  <r>
    <d v="2012-04-24T01:47:35"/>
  </r>
  <r>
    <d v="2012-04-27T23:54:23"/>
  </r>
  <r>
    <d v="2014-08-25T19:34:44"/>
  </r>
  <r>
    <d v="2016-02-13T16:06:15"/>
  </r>
  <r>
    <d v="2010-05-15T22:19:59"/>
  </r>
  <r>
    <d v="2016-06-07T15:02:20"/>
  </r>
  <r>
    <d v="2014-02-05T03:35:19"/>
  </r>
  <r>
    <d v="2015-01-22T04:13:42"/>
  </r>
  <r>
    <d v="2014-07-11T17:20:48"/>
  </r>
  <r>
    <d v="2015-04-25T19:44:22"/>
  </r>
  <r>
    <d v="2016-08-23T01:17:45"/>
  </r>
  <r>
    <d v="2015-08-24T20:34:24"/>
  </r>
  <r>
    <d v="2015-08-07T09:27:53"/>
  </r>
  <r>
    <d v="2012-02-07T21:10:26"/>
  </r>
  <r>
    <d v="2012-06-22T01:40:02"/>
  </r>
  <r>
    <d v="2015-07-20T17:15:12"/>
  </r>
  <r>
    <d v="2016-05-25T20:47:41"/>
  </r>
  <r>
    <d v="2015-08-04T19:04:37"/>
  </r>
  <r>
    <d v="2015-05-19T22:01:33"/>
  </r>
  <r>
    <d v="2012-02-09T01:00:49"/>
  </r>
  <r>
    <d v="2016-01-04T06:03:17"/>
  </r>
  <r>
    <d v="2015-08-20T14:57:29"/>
  </r>
  <r>
    <d v="2016-03-01T13:36:20"/>
  </r>
  <r>
    <d v="2016-03-30T16:39:10"/>
  </r>
  <r>
    <d v="2016-01-21T20:07:47"/>
  </r>
  <r>
    <d v="2012-02-28T14:45:23"/>
  </r>
  <r>
    <d v="2011-09-02T18:52:37"/>
  </r>
  <r>
    <d v="2013-05-15T00:00:32"/>
  </r>
  <r>
    <d v="2014-01-16T17:01:24"/>
  </r>
  <r>
    <d v="2012-06-07T19:51:29"/>
  </r>
  <r>
    <d v="2011-06-17T18:46:23"/>
  </r>
  <r>
    <d v="2015-11-11T00:51:36"/>
  </r>
  <r>
    <d v="2014-08-26T05:19:31"/>
  </r>
  <r>
    <d v="2015-07-22T06:14:17"/>
  </r>
  <r>
    <d v="2015-04-18T00:52:52"/>
  </r>
  <r>
    <d v="2016-06-02T07:59:58"/>
  </r>
  <r>
    <d v="2015-03-19T13:55:20"/>
  </r>
  <r>
    <d v="2015-02-23T19:25:49"/>
  </r>
  <r>
    <d v="2014-08-24T22:08:55"/>
  </r>
  <r>
    <d v="2016-02-03T23:57:26"/>
  </r>
  <r>
    <d v="2016-05-21T08:41:21"/>
  </r>
  <r>
    <d v="2014-07-09T23:27:21"/>
  </r>
  <r>
    <d v="2015-10-20T17:58:11"/>
  </r>
  <r>
    <d v="2015-02-22T12:53:12"/>
  </r>
  <r>
    <d v="2015-02-24T10:53:39"/>
  </r>
  <r>
    <d v="2015-10-31T05:04:09"/>
  </r>
  <r>
    <d v="2015-01-07T13:13:42"/>
  </r>
  <r>
    <d v="2015-02-10T20:43:15"/>
  </r>
  <r>
    <d v="2015-07-03T19:17:13"/>
  </r>
  <r>
    <d v="2016-08-30T15:45:21"/>
  </r>
  <r>
    <d v="2013-04-18T02:18:30"/>
  </r>
  <r>
    <d v="2014-06-25T19:33:40"/>
  </r>
  <r>
    <d v="2014-08-12T17:38:15"/>
  </r>
  <r>
    <d v="2016-12-22T11:47:58"/>
  </r>
  <r>
    <d v="2014-10-10T15:22:27"/>
  </r>
  <r>
    <d v="2015-10-27T19:54:21"/>
  </r>
  <r>
    <d v="2016-02-05T02:10:02"/>
  </r>
  <r>
    <d v="2014-12-29T19:37:11"/>
  </r>
  <r>
    <d v="2014-08-01T12:39:12"/>
  </r>
  <r>
    <d v="2015-01-23T20:09:13"/>
  </r>
  <r>
    <d v="2014-11-10T23:11:07"/>
  </r>
  <r>
    <d v="2014-12-02T16:48:55"/>
  </r>
  <r>
    <d v="2014-06-05T12:40:28"/>
  </r>
  <r>
    <d v="2012-08-30T16:59:59"/>
  </r>
  <r>
    <d v="2015-05-16T17:05:44"/>
  </r>
  <r>
    <d v="2017-01-17T03:28:46"/>
  </r>
  <r>
    <d v="2013-01-08T00:25:52"/>
  </r>
  <r>
    <d v="2015-04-15T17:01:52"/>
  </r>
  <r>
    <d v="2014-05-01T21:49:01"/>
  </r>
  <r>
    <d v="2016-01-22T22:36:37"/>
  </r>
  <r>
    <d v="2015-04-20T19:39:16"/>
  </r>
  <r>
    <d v="2014-11-15T13:12:57"/>
  </r>
  <r>
    <d v="2014-06-12T14:54:06"/>
  </r>
  <r>
    <d v="2015-03-14T15:59:35"/>
  </r>
  <r>
    <d v="2013-01-29T14:15:15"/>
  </r>
  <r>
    <d v="2011-02-13T18:09:44"/>
  </r>
  <r>
    <d v="2016-07-02T22:14:12"/>
  </r>
  <r>
    <d v="2017-02-02T20:00:27"/>
  </r>
  <r>
    <d v="2013-09-03T13:27:54"/>
  </r>
  <r>
    <d v="2014-09-23T23:30:40"/>
  </r>
  <r>
    <d v="2014-12-02T22:20:04"/>
  </r>
  <r>
    <d v="2011-10-13T20:58:04"/>
  </r>
  <r>
    <d v="2015-07-07T22:24:54"/>
  </r>
  <r>
    <d v="2016-04-08T20:12:07"/>
  </r>
  <r>
    <d v="2013-02-21T21:52:18"/>
  </r>
  <r>
    <d v="2016-02-10T23:34:05"/>
  </r>
  <r>
    <d v="2014-11-10T03:48:45"/>
  </r>
  <r>
    <d v="2015-03-19T19:16:03"/>
  </r>
  <r>
    <d v="2014-12-09T17:41:23"/>
  </r>
  <r>
    <d v="2014-05-20T15:33:51"/>
  </r>
  <r>
    <d v="2017-02-13T14:38:49"/>
  </r>
  <r>
    <d v="2015-07-23T15:05:19"/>
  </r>
  <r>
    <d v="2014-06-26T19:29:25"/>
  </r>
  <r>
    <d v="2015-06-29T15:31:29"/>
  </r>
  <r>
    <d v="2016-06-02T05:58:09"/>
  </r>
  <r>
    <d v="2014-05-21T18:51:27"/>
  </r>
  <r>
    <d v="2016-05-31T06:59:46"/>
  </r>
  <r>
    <d v="2016-06-03T07:38:56"/>
  </r>
  <r>
    <d v="2014-08-18T16:45:19"/>
  </r>
  <r>
    <d v="2015-02-25T21:55:59"/>
  </r>
  <r>
    <d v="2012-02-19T17:12:52"/>
  </r>
  <r>
    <d v="2014-05-07T17:13:56"/>
  </r>
  <r>
    <d v="2015-09-21T15:01:14"/>
  </r>
  <r>
    <d v="2015-07-06T00:33:53"/>
  </r>
  <r>
    <d v="2015-06-17T10:32:59"/>
  </r>
  <r>
    <d v="2014-11-05T00:03:01"/>
  </r>
  <r>
    <d v="2013-10-25T05:30:59"/>
  </r>
  <r>
    <d v="2015-06-20T22:46:32"/>
  </r>
  <r>
    <d v="2012-05-05T17:19:55"/>
  </r>
  <r>
    <d v="2015-10-30T21:48:04"/>
  </r>
  <r>
    <d v="2015-09-01T15:02:54"/>
  </r>
  <r>
    <d v="2016-01-10T17:51:38"/>
  </r>
  <r>
    <d v="2016-12-07T22:49:09"/>
  </r>
  <r>
    <d v="2012-01-30T01:29:58"/>
  </r>
  <r>
    <d v="2016-09-26T13:11:15"/>
  </r>
  <r>
    <d v="2017-01-09T09:59:05"/>
  </r>
  <r>
    <d v="2016-04-27T15:02:53"/>
  </r>
  <r>
    <d v="2011-02-16T18:24:19"/>
  </r>
  <r>
    <d v="2013-04-14T16:47:40"/>
  </r>
  <r>
    <d v="2016-02-09T05:48:07"/>
  </r>
  <r>
    <d v="2012-06-14T20:02:21"/>
  </r>
  <r>
    <d v="2012-09-25T01:26:57"/>
  </r>
  <r>
    <d v="2012-03-22T17:01:25"/>
  </r>
  <r>
    <d v="2015-07-08T11:34:30"/>
  </r>
  <r>
    <d v="2011-12-29T18:54:07"/>
  </r>
  <r>
    <d v="2012-09-24T16:26:16"/>
  </r>
  <r>
    <d v="2012-06-14T17:26:56"/>
  </r>
  <r>
    <d v="2016-04-08T08:59:26"/>
  </r>
  <r>
    <d v="2014-06-06T12:45:39"/>
  </r>
  <r>
    <d v="2009-10-16T22:02:00"/>
  </r>
  <r>
    <d v="2016-10-30T15:01:15"/>
  </r>
  <r>
    <d v="2016-06-27T10:47:48"/>
  </r>
  <r>
    <d v="2015-11-30T20:15:00"/>
  </r>
  <r>
    <d v="2014-07-30T18:45:11"/>
  </r>
  <r>
    <d v="2015-11-10T00:36:01"/>
  </r>
  <r>
    <d v="2015-06-27T05:37:37"/>
  </r>
  <r>
    <d v="2015-07-07T16:13:11"/>
  </r>
  <r>
    <d v="2014-06-30T21:57:05"/>
  </r>
  <r>
    <d v="2016-05-16T17:01:30"/>
  </r>
  <r>
    <d v="2016-11-19T00:45:50"/>
  </r>
  <r>
    <d v="2012-03-23T16:59:36"/>
  </r>
  <r>
    <d v="2016-07-15T22:45:43"/>
  </r>
  <r>
    <d v="2014-08-21T06:59:23"/>
  </r>
  <r>
    <d v="2015-04-20T19:48:46"/>
  </r>
  <r>
    <d v="2016-06-13T22:23:59"/>
  </r>
  <r>
    <d v="2015-04-27T05:59:44"/>
  </r>
  <r>
    <d v="2015-07-06T16:50:32"/>
  </r>
  <r>
    <d v="2012-11-09T23:47:37"/>
  </r>
  <r>
    <d v="2014-06-27T14:17:25"/>
  </r>
  <r>
    <d v="2015-01-19T15:14:22"/>
  </r>
  <r>
    <d v="2015-03-30T18:53:03"/>
  </r>
  <r>
    <d v="2014-05-21T17:06:34"/>
  </r>
  <r>
    <d v="2015-11-02T23:14:40"/>
  </r>
  <r>
    <d v="2014-05-29T14:05:24"/>
  </r>
  <r>
    <d v="2015-02-02T02:00:20"/>
  </r>
  <r>
    <d v="2011-05-05T19:33:10"/>
  </r>
  <r>
    <d v="2014-01-24T13:39:51"/>
  </r>
  <r>
    <d v="2017-03-14T18:45:38"/>
  </r>
  <r>
    <d v="2015-05-12T06:29:56"/>
  </r>
  <r>
    <d v="2015-02-01T16:54:31"/>
  </r>
  <r>
    <d v="2015-12-15T18:16:56"/>
  </r>
  <r>
    <d v="2013-06-28T16:31:29"/>
  </r>
  <r>
    <d v="2014-04-03T11:30:44"/>
  </r>
  <r>
    <d v="2016-08-14T15:28:22"/>
  </r>
  <r>
    <d v="2016-12-09T22:35:11"/>
  </r>
  <r>
    <d v="2012-04-25T23:39:48"/>
  </r>
  <r>
    <d v="2014-04-17T04:32:45"/>
  </r>
  <r>
    <d v="2014-11-30T20:21:04"/>
  </r>
  <r>
    <d v="2016-03-14T23:44:14"/>
  </r>
  <r>
    <d v="2015-10-06T13:16:15"/>
  </r>
  <r>
    <d v="2012-02-13T15:17:15"/>
  </r>
  <r>
    <d v="2012-05-01T17:16:27"/>
  </r>
  <r>
    <d v="2013-04-04T14:00:34"/>
  </r>
  <r>
    <d v="2014-05-21T12:37:21"/>
  </r>
  <r>
    <d v="2014-09-08T02:05:00"/>
  </r>
  <r>
    <d v="2016-07-14T11:32:37"/>
  </r>
  <r>
    <d v="2014-11-04T22:34:40"/>
  </r>
  <r>
    <d v="2013-08-23T10:14:17"/>
  </r>
  <r>
    <d v="2015-05-23T17:48:15"/>
  </r>
  <r>
    <d v="2015-04-27T16:13:06"/>
  </r>
  <r>
    <d v="2016-08-27T10:37:09"/>
  </r>
  <r>
    <d v="2016-08-18T18:08:42"/>
  </r>
  <r>
    <d v="2014-10-28T15:48:27"/>
  </r>
  <r>
    <d v="2015-05-17T17:47:29"/>
  </r>
  <r>
    <d v="2015-04-07T10:09:54"/>
  </r>
  <r>
    <d v="2015-02-26T23:07:06"/>
  </r>
  <r>
    <d v="2015-10-17T19:23:42"/>
  </r>
  <r>
    <d v="2016-03-16T20:48:27"/>
  </r>
  <r>
    <d v="2016-01-04T17:05:53"/>
  </r>
  <r>
    <d v="2015-05-17T12:59:14"/>
  </r>
  <r>
    <d v="2014-07-01T16:45:59"/>
  </r>
  <r>
    <d v="2013-04-01T21:42:37"/>
  </r>
  <r>
    <d v="2015-06-18T20:14:16"/>
  </r>
  <r>
    <d v="2012-07-26T18:11:42"/>
  </r>
  <r>
    <d v="2016-09-30T15:11:19"/>
  </r>
  <r>
    <d v="2016-04-29T18:32:09"/>
  </r>
  <r>
    <d v="2016-06-22T20:42:24"/>
  </r>
  <r>
    <d v="2015-03-27T19:57:02"/>
  </r>
  <r>
    <d v="2011-05-08T15:18:01"/>
  </r>
  <r>
    <d v="2012-05-24T18:32:55"/>
  </r>
  <r>
    <d v="2010-07-20T05:32:35"/>
  </r>
  <r>
    <d v="2016-04-19T13:35:36"/>
  </r>
  <r>
    <d v="2016-06-04T03:40:24"/>
  </r>
  <r>
    <d v="2014-05-19T18:24:05"/>
  </r>
  <r>
    <d v="2014-08-01T15:58:45"/>
  </r>
  <r>
    <d v="2015-02-23T19:01:10"/>
  </r>
  <r>
    <d v="2016-02-25T23:16:56"/>
  </r>
  <r>
    <d v="2016-01-13T20:14:20"/>
  </r>
  <r>
    <d v="2014-09-18T05:50:09"/>
  </r>
  <r>
    <d v="2017-01-23T08:50:02"/>
  </r>
  <r>
    <d v="2015-06-22T18:16:58"/>
  </r>
  <r>
    <d v="2015-03-25T17:22:07"/>
  </r>
  <r>
    <d v="2015-05-18T18:27:06"/>
  </r>
  <r>
    <d v="2014-06-17T02:50:38"/>
  </r>
  <r>
    <d v="2015-01-21T08:34:13"/>
  </r>
  <r>
    <d v="2015-09-18T16:23:47"/>
  </r>
  <r>
    <d v="2015-05-16T21:06:08"/>
  </r>
  <r>
    <d v="2015-05-05T19:48:35"/>
  </r>
  <r>
    <d v="2016-10-29T22:55:24"/>
  </r>
  <r>
    <d v="2015-02-18T02:32:48"/>
  </r>
  <r>
    <d v="2015-02-18T17:35:38"/>
  </r>
  <r>
    <d v="2014-07-21T15:38:18"/>
  </r>
  <r>
    <d v="2015-04-17T16:25:00"/>
  </r>
  <r>
    <d v="2017-03-09T13:54:05"/>
  </r>
  <r>
    <d v="2012-05-08T19:55:05"/>
  </r>
  <r>
    <d v="2016-11-18T02:37:26"/>
  </r>
  <r>
    <d v="2014-06-26T22:48:32"/>
  </r>
  <r>
    <d v="2016-01-30T16:58:40"/>
  </r>
  <r>
    <d v="2016-09-27T06:40:34"/>
  </r>
  <r>
    <d v="2014-07-21T18:18:21"/>
  </r>
  <r>
    <d v="2012-09-04T23:00:57"/>
  </r>
  <r>
    <d v="2015-01-21T15:18:38"/>
  </r>
  <r>
    <d v="2011-12-16T23:49:52"/>
  </r>
  <r>
    <d v="2017-02-23T11:05:54"/>
  </r>
  <r>
    <d v="2014-09-08T12:16:18"/>
  </r>
  <r>
    <d v="2011-07-06T21:30:45"/>
  </r>
  <r>
    <d v="2014-10-01T12:30:20"/>
  </r>
  <r>
    <d v="2016-04-05T04:02:40"/>
  </r>
  <r>
    <d v="2017-03-07T10:20:42"/>
  </r>
  <r>
    <d v="2015-07-13T18:00:22"/>
  </r>
  <r>
    <d v="2016-05-13T12:57:34"/>
  </r>
  <r>
    <d v="2012-01-10T17:44:04"/>
  </r>
  <r>
    <d v="2016-04-20T11:31:00"/>
  </r>
  <r>
    <d v="2015-10-12T18:16:07"/>
  </r>
  <r>
    <d v="2016-03-18T02:29:04"/>
  </r>
  <r>
    <d v="2015-04-21T20:29:36"/>
  </r>
  <r>
    <d v="2015-12-07T22:50:13"/>
  </r>
  <r>
    <d v="2016-11-27T21:48:41"/>
  </r>
  <r>
    <d v="2016-08-24T01:21:53"/>
  </r>
  <r>
    <d v="2016-06-14T11:48:53"/>
  </r>
  <r>
    <d v="2012-06-12T17:45:32"/>
  </r>
  <r>
    <d v="2012-02-21T20:40:39"/>
  </r>
  <r>
    <d v="2014-12-10T18:04:06"/>
  </r>
  <r>
    <d v="2014-07-10T20:36:01"/>
  </r>
  <r>
    <d v="2016-06-23T19:32:38"/>
  </r>
  <r>
    <d v="2016-04-06T19:49:42"/>
  </r>
  <r>
    <d v="2016-02-15T09:33:10"/>
  </r>
  <r>
    <d v="2015-10-01T10:53:17"/>
  </r>
  <r>
    <d v="2012-10-10T18:12:15"/>
  </r>
  <r>
    <d v="2015-08-30T21:12:39"/>
  </r>
  <r>
    <d v="2015-05-28T12:05:02"/>
  </r>
  <r>
    <d v="2013-08-13T13:07:20"/>
  </r>
  <r>
    <d v="2012-04-24T05:27:56"/>
  </r>
  <r>
    <d v="2014-08-31T14:03:20"/>
  </r>
  <r>
    <d v="2015-04-13T14:54:16"/>
  </r>
  <r>
    <d v="2016-07-08T18:38:29"/>
  </r>
  <r>
    <d v="2015-09-08T19:00:21"/>
  </r>
  <r>
    <d v="2015-07-26T22:49:51"/>
  </r>
  <r>
    <d v="2015-12-02T16:50:10"/>
  </r>
  <r>
    <d v="2014-12-22T18:04:18"/>
  </r>
  <r>
    <d v="2011-03-10T16:41:06"/>
  </r>
  <r>
    <d v="2014-01-18T23:38:31"/>
  </r>
  <r>
    <d v="2016-03-28T20:54:59"/>
  </r>
  <r>
    <d v="2016-11-15T20:28:27"/>
  </r>
  <r>
    <d v="2012-11-22T01:18:34"/>
  </r>
  <r>
    <d v="2014-08-30T08:40:20"/>
  </r>
  <r>
    <d v="2014-08-07T08:31:46"/>
  </r>
  <r>
    <d v="2014-08-26T15:19:09"/>
  </r>
  <r>
    <d v="2014-07-15T15:20:23"/>
  </r>
  <r>
    <d v="2017-01-02T15:55:59"/>
  </r>
  <r>
    <d v="2016-09-17T22:08:58"/>
  </r>
  <r>
    <d v="2015-01-06T23:14:16"/>
  </r>
  <r>
    <d v="2016-05-08T08:11:13"/>
  </r>
  <r>
    <d v="2014-10-14T20:30:00"/>
  </r>
  <r>
    <d v="2015-06-15T17:28:59"/>
  </r>
  <r>
    <d v="2015-11-30T23:08:02"/>
  </r>
  <r>
    <d v="2014-05-20T01:06:09"/>
  </r>
  <r>
    <d v="2015-08-22T17:26:21"/>
  </r>
  <r>
    <d v="2013-02-06T03:02:08"/>
  </r>
  <r>
    <d v="2015-08-16T16:51:40"/>
  </r>
  <r>
    <d v="2014-05-20T17:22:53"/>
  </r>
  <r>
    <d v="2015-02-10T20:13:02"/>
  </r>
  <r>
    <d v="2015-07-14T15:34:26"/>
  </r>
  <r>
    <d v="2016-09-06T19:15:35"/>
  </r>
  <r>
    <d v="2015-12-22T11:41:35"/>
  </r>
  <r>
    <d v="2013-11-18T21:55:21"/>
  </r>
  <r>
    <d v="2014-05-06T22:31:40"/>
  </r>
  <r>
    <d v="2014-09-18T12:07:39"/>
  </r>
  <r>
    <d v="2014-07-25T23:14:09"/>
  </r>
  <r>
    <d v="2012-12-12T20:00:24"/>
  </r>
  <r>
    <d v="2012-03-13T17:02:45"/>
  </r>
  <r>
    <d v="2016-09-15T15:36:18"/>
  </r>
  <r>
    <d v="2011-05-24T06:51:37"/>
  </r>
  <r>
    <d v="2014-11-28T20:47:52"/>
  </r>
  <r>
    <d v="2014-08-29T01:38:33"/>
  </r>
  <r>
    <d v="2015-07-08T15:36:58"/>
  </r>
  <r>
    <d v="2012-12-03T20:59:44"/>
  </r>
  <r>
    <d v="2011-11-08T18:21:44"/>
  </r>
  <r>
    <d v="2015-09-11T15:30:58"/>
  </r>
  <r>
    <d v="2015-01-16T20:19:12"/>
  </r>
  <r>
    <d v="2015-08-17T16:07:19"/>
  </r>
  <r>
    <d v="2016-03-23T18:45:50"/>
  </r>
  <r>
    <d v="2012-07-30T21:11:21"/>
  </r>
  <r>
    <d v="2016-08-27T07:29:16"/>
  </r>
  <r>
    <d v="2014-05-20T07:26:27"/>
  </r>
  <r>
    <d v="2017-01-27T13:05:58"/>
  </r>
  <r>
    <d v="2015-10-12T22:34:19"/>
  </r>
  <r>
    <d v="2017-02-22T13:33:54"/>
  </r>
  <r>
    <d v="2014-12-17T14:03:06"/>
  </r>
  <r>
    <d v="2014-10-02T02:24:25"/>
  </r>
  <r>
    <d v="2014-10-15T20:22:25"/>
  </r>
  <r>
    <d v="2014-03-25T22:52:53"/>
  </r>
  <r>
    <d v="2015-10-17T15:04:58"/>
  </r>
  <r>
    <d v="2015-07-29T16:41:46"/>
  </r>
  <r>
    <d v="2016-07-04T16:07:36"/>
  </r>
  <r>
    <d v="2016-03-23T19:34:33"/>
  </r>
  <r>
    <d v="2016-02-05T16:51:23"/>
  </r>
  <r>
    <d v="2014-09-07T18:26:15"/>
  </r>
  <r>
    <d v="2016-03-29T03:03:08"/>
  </r>
  <r>
    <d v="2016-09-02T02:55:34"/>
  </r>
  <r>
    <d v="2016-05-14T19:14:00"/>
  </r>
  <r>
    <d v="2012-06-21T16:34:00"/>
  </r>
  <r>
    <d v="2016-03-01T16:51:11"/>
  </r>
  <r>
    <d v="2014-07-08T15:30:42"/>
  </r>
  <r>
    <d v="2016-11-05T23:00:12"/>
  </r>
  <r>
    <d v="2009-11-05T18:02:20"/>
  </r>
  <r>
    <d v="2010-12-30T20:08:34"/>
  </r>
  <r>
    <d v="2016-06-27T21:01:43"/>
  </r>
  <r>
    <d v="2016-01-29T04:42:12"/>
  </r>
  <r>
    <d v="2015-01-13T22:15:29"/>
  </r>
  <r>
    <d v="2015-06-24T21:33:48"/>
  </r>
  <r>
    <d v="2016-06-10T04:41:12"/>
  </r>
  <r>
    <d v="2015-05-15T19:36:15"/>
  </r>
  <r>
    <d v="2016-06-14T01:11:47"/>
  </r>
  <r>
    <d v="2016-12-01T16:34:06"/>
  </r>
  <r>
    <d v="2011-06-12T07:08:19"/>
  </r>
  <r>
    <d v="2016-08-11T20:46:11"/>
  </r>
  <r>
    <d v="2011-04-15T18:11:26"/>
  </r>
  <r>
    <d v="2015-07-02T22:06:12"/>
  </r>
  <r>
    <d v="2011-02-02T12:57:07"/>
  </r>
  <r>
    <d v="2014-08-18T17:08:24"/>
  </r>
  <r>
    <d v="2015-04-03T20:58:47"/>
  </r>
  <r>
    <d v="2017-01-17T19:51:10"/>
  </r>
  <r>
    <d v="2016-03-17T20:17:35"/>
  </r>
  <r>
    <d v="2015-05-22T13:41:22"/>
  </r>
  <r>
    <d v="2016-03-01T18:17:36"/>
  </r>
  <r>
    <d v="2016-01-12T11:29:44"/>
  </r>
  <r>
    <d v="2015-06-18T11:12:17"/>
  </r>
  <r>
    <d v="2015-11-25T16:41:59"/>
  </r>
  <r>
    <d v="2014-11-07T06:24:24"/>
  </r>
  <r>
    <d v="2015-01-20T20:45:48"/>
  </r>
  <r>
    <d v="2016-06-02T17:44:28"/>
  </r>
  <r>
    <d v="2016-04-07T13:09:54"/>
  </r>
  <r>
    <d v="2016-02-27T17:18:15"/>
  </r>
  <r>
    <d v="2016-11-30T02:03:55"/>
  </r>
  <r>
    <d v="2017-01-11T06:16:58"/>
  </r>
  <r>
    <d v="2016-02-10T00:24:46"/>
  </r>
  <r>
    <d v="2016-12-22T04:37:48"/>
  </r>
  <r>
    <d v="2015-05-16T10:06:42"/>
  </r>
  <r>
    <d v="2015-04-13T16:53:35"/>
  </r>
  <r>
    <d v="2016-02-11T19:52:44"/>
  </r>
  <r>
    <d v="2012-09-04T23:07:13"/>
  </r>
  <r>
    <d v="2015-04-06T17:22:11"/>
  </r>
  <r>
    <d v="2016-03-04T18:17:07"/>
  </r>
  <r>
    <d v="2016-03-08T22:11:59"/>
  </r>
  <r>
    <d v="2014-12-01T17:43:33"/>
  </r>
  <r>
    <d v="2015-08-24T20:27:39"/>
  </r>
  <r>
    <d v="2014-12-16T20:29:19"/>
  </r>
  <r>
    <d v="2011-10-28T16:35:58"/>
  </r>
  <r>
    <d v="2012-01-27T00:07:21"/>
  </r>
  <r>
    <d v="2015-07-19T21:01:15"/>
  </r>
  <r>
    <d v="2015-07-13T16:41:00"/>
  </r>
  <r>
    <d v="2016-01-14T19:02:06"/>
  </r>
  <r>
    <d v="2014-09-22T15:36:50"/>
  </r>
  <r>
    <d v="2015-03-27T21:48:59"/>
  </r>
  <r>
    <d v="2016-08-19T19:51:05"/>
  </r>
  <r>
    <d v="2017-02-09T23:08:28"/>
  </r>
  <r>
    <d v="2015-02-12T17:23:12"/>
  </r>
  <r>
    <d v="2014-07-09T22:27:26"/>
  </r>
  <r>
    <d v="2015-03-01T18:51:17"/>
  </r>
  <r>
    <d v="2014-06-05T14:22:27"/>
  </r>
  <r>
    <d v="2016-09-09T10:56:59"/>
  </r>
  <r>
    <d v="2015-03-04T17:20:13"/>
  </r>
  <r>
    <d v="2015-07-28T12:07:53"/>
  </r>
  <r>
    <d v="2014-12-09T20:58:03"/>
  </r>
  <r>
    <d v="2015-08-29T05:37:27"/>
  </r>
  <r>
    <d v="2014-07-15T03:02:36"/>
  </r>
  <r>
    <d v="2013-12-11T23:57:34"/>
  </r>
  <r>
    <d v="2015-01-23T01:21:47"/>
  </r>
  <r>
    <d v="2016-11-29T22:01:40"/>
  </r>
  <r>
    <d v="2014-08-12T06:14:57"/>
  </r>
  <r>
    <d v="2016-08-25T07:35:13"/>
  </r>
  <r>
    <d v="2015-03-18T12:22:05"/>
  </r>
  <r>
    <d v="2015-11-01T04:35:29"/>
  </r>
  <r>
    <d v="2015-06-05T15:38:37"/>
  </r>
  <r>
    <d v="2015-01-18T15:52:36"/>
  </r>
  <r>
    <d v="2015-03-26T21:38:16"/>
  </r>
  <r>
    <d v="2015-03-20T01:40:38"/>
  </r>
  <r>
    <d v="2014-12-02T16:13:36"/>
  </r>
  <r>
    <d v="2011-06-12T03:14:42"/>
  </r>
  <r>
    <d v="2013-10-30T01:05:25"/>
  </r>
  <r>
    <d v="2015-03-31T16:00:51"/>
  </r>
  <r>
    <d v="2015-10-22T18:38:33"/>
  </r>
  <r>
    <d v="2015-10-29T20:22:21"/>
  </r>
  <r>
    <d v="2013-01-02T20:19:25"/>
  </r>
  <r>
    <d v="2015-05-23T17:31:06"/>
  </r>
  <r>
    <d v="2016-08-19T20:26:25"/>
  </r>
  <r>
    <d v="2015-04-17T17:11:59"/>
  </r>
  <r>
    <d v="2010-01-14T13:00:49"/>
  </r>
  <r>
    <d v="2016-06-05T20:54:43"/>
  </r>
  <r>
    <d v="2015-10-16T19:25:16"/>
  </r>
  <r>
    <d v="2015-09-10T00:21:33"/>
  </r>
  <r>
    <d v="2014-12-16T21:52:20"/>
  </r>
  <r>
    <d v="2014-06-03T15:49:43"/>
  </r>
  <r>
    <d v="2017-02-04T06:58:27"/>
  </r>
  <r>
    <d v="2016-04-01T16:33:14"/>
  </r>
  <r>
    <d v="2014-10-23T05:19:05"/>
  </r>
  <r>
    <d v="2016-06-13T06:49:59"/>
  </r>
  <r>
    <d v="2014-05-29T09:09:57"/>
  </r>
  <r>
    <d v="2016-12-11T16:31:21"/>
  </r>
  <r>
    <d v="2014-11-18T19:31:28"/>
  </r>
  <r>
    <d v="2016-02-10T22:20:43"/>
  </r>
  <r>
    <d v="2015-03-04T23:47:23"/>
  </r>
  <r>
    <d v="2015-05-12T00:50:59"/>
  </r>
  <r>
    <d v="2012-07-17T17:26:34"/>
  </r>
  <r>
    <d v="2012-03-27T00:35:01"/>
  </r>
  <r>
    <d v="2010-09-15T16:25:05"/>
  </r>
  <r>
    <d v="2016-11-15T05:09:35"/>
  </r>
  <r>
    <d v="2016-01-05T15:43:19"/>
  </r>
  <r>
    <d v="2017-01-15T12:43:39"/>
  </r>
  <r>
    <d v="2015-05-27T21:44:14"/>
  </r>
  <r>
    <d v="2014-01-15T22:43:20"/>
  </r>
  <r>
    <d v="2010-12-02T02:34:58"/>
  </r>
  <r>
    <d v="2016-06-14T23:29:16"/>
  </r>
  <r>
    <d v="2015-03-30T14:07:06"/>
  </r>
  <r>
    <d v="2014-06-09T17:24:25"/>
  </r>
  <r>
    <d v="2016-02-01T22:41:07"/>
  </r>
  <r>
    <d v="2015-01-19T19:38:49"/>
  </r>
  <r>
    <d v="2015-01-25T21:47:19"/>
  </r>
  <r>
    <d v="2012-07-27T21:37:03"/>
  </r>
  <r>
    <d v="2016-09-12T15:15:19"/>
  </r>
  <r>
    <d v="2016-02-25T13:50:44"/>
  </r>
  <r>
    <d v="2014-10-28T00:40:44"/>
  </r>
  <r>
    <d v="2012-01-29T16:18:34"/>
  </r>
  <r>
    <d v="2014-06-09T19:32:39"/>
  </r>
  <r>
    <d v="2017-03-14T15:21:56"/>
  </r>
  <r>
    <d v="2016-06-08T00:31:42"/>
  </r>
  <r>
    <d v="2015-11-26T11:15:16"/>
  </r>
  <r>
    <d v="2016-05-27T00:04:51"/>
  </r>
  <r>
    <d v="2014-06-01T01:22:32"/>
  </r>
  <r>
    <d v="2015-02-06T04:55:12"/>
  </r>
  <r>
    <d v="2016-01-02T08:32:15"/>
  </r>
  <r>
    <d v="2015-07-10T15:27:10"/>
  </r>
  <r>
    <d v="2013-12-06T13:31:00"/>
  </r>
  <r>
    <d v="2017-02-22T06:00:23"/>
  </r>
  <r>
    <d v="2014-10-21T14:04:04"/>
  </r>
  <r>
    <d v="2016-11-21T14:59:03"/>
  </r>
  <r>
    <d v="2014-07-13T02:09:15"/>
  </r>
  <r>
    <d v="2015-08-14T15:54:20"/>
  </r>
  <r>
    <d v="2014-12-16T21:54:55"/>
  </r>
  <r>
    <d v="2014-01-24T18:43:38"/>
  </r>
  <r>
    <d v="2015-06-12T12:50:06"/>
  </r>
  <r>
    <d v="2016-04-14T15:18:28"/>
  </r>
  <r>
    <d v="2014-02-01T22:29:05"/>
  </r>
  <r>
    <d v="2015-03-25T21:52:21"/>
  </r>
  <r>
    <d v="2015-02-06T13:57:05"/>
  </r>
  <r>
    <d v="2014-11-20T01:12:11"/>
  </r>
  <r>
    <d v="2016-07-05T16:34:37"/>
  </r>
  <r>
    <d v="2010-05-14T21:58:26"/>
  </r>
  <r>
    <d v="2016-06-11T18:35:38"/>
  </r>
  <r>
    <d v="2014-10-06T21:08:24"/>
  </r>
  <r>
    <d v="2015-07-15T13:00:52"/>
  </r>
  <r>
    <d v="2012-02-10T23:36:27"/>
  </r>
  <r>
    <d v="2014-09-23T22:57:51"/>
  </r>
  <r>
    <d v="2016-06-15T20:42:26"/>
  </r>
  <r>
    <d v="2015-08-29T06:35:34"/>
  </r>
  <r>
    <d v="2016-11-16T17:36:09"/>
  </r>
  <r>
    <d v="2014-10-22T23:02:03"/>
  </r>
  <r>
    <d v="2013-01-14T22:37:49"/>
  </r>
  <r>
    <d v="2015-11-10T22:12:46"/>
  </r>
  <r>
    <d v="2015-02-17T20:02:50"/>
  </r>
  <r>
    <d v="2015-07-31T23:28:03"/>
  </r>
  <r>
    <d v="2013-10-30T13:28:15"/>
  </r>
  <r>
    <d v="2015-08-07T02:36:46"/>
  </r>
  <r>
    <d v="2014-11-04T01:31:39"/>
  </r>
  <r>
    <d v="2016-03-31T22:36:48"/>
  </r>
  <r>
    <d v="2016-05-03T13:07:28"/>
  </r>
  <r>
    <d v="2015-07-09T18:02:25"/>
  </r>
  <r>
    <d v="2015-10-01T15:57:33"/>
  </r>
  <r>
    <d v="2014-10-09T06:43:10"/>
  </r>
  <r>
    <d v="2014-08-07T00:10:11"/>
  </r>
  <r>
    <d v="2012-01-19T11:21:47"/>
  </r>
  <r>
    <d v="2016-12-08T07:12:49"/>
  </r>
  <r>
    <d v="2014-09-27T21:25:08"/>
  </r>
  <r>
    <d v="2015-02-10T00:45:52"/>
  </r>
  <r>
    <d v="2014-08-06T20:30:02"/>
  </r>
  <r>
    <d v="2011-08-04T20:39:10"/>
  </r>
  <r>
    <d v="2015-06-22T11:47:36"/>
  </r>
  <r>
    <d v="2016-09-18T18:28:06"/>
  </r>
  <r>
    <d v="2012-09-17T20:17:39"/>
  </r>
  <r>
    <d v="2011-08-17T20:22:12"/>
  </r>
  <r>
    <d v="2014-08-18T19:10:10"/>
  </r>
  <r>
    <d v="2014-07-11T17:12:18"/>
  </r>
  <r>
    <d v="2015-03-15T19:00:33"/>
  </r>
  <r>
    <d v="2015-01-17T19:58:29"/>
  </r>
  <r>
    <d v="2013-12-26T19:07:42"/>
  </r>
  <r>
    <d v="2013-04-01T22:16:33"/>
  </r>
  <r>
    <d v="2015-11-19T19:48:25"/>
  </r>
  <r>
    <d v="2016-01-01T00:11:11"/>
  </r>
  <r>
    <d v="2015-01-09T03:39:39"/>
  </r>
  <r>
    <d v="2015-06-16T09:12:17"/>
  </r>
  <r>
    <d v="2016-05-06T10:43:47"/>
  </r>
  <r>
    <d v="2015-10-28T16:06:07"/>
  </r>
  <r>
    <d v="2016-09-21T21:36:04"/>
  </r>
  <r>
    <d v="2016-09-24T00:24:06"/>
  </r>
  <r>
    <d v="2014-08-29T18:55:56"/>
  </r>
  <r>
    <d v="2017-01-12T12:09:38"/>
  </r>
  <r>
    <d v="2016-10-30T16:01:45"/>
  </r>
  <r>
    <d v="2014-07-19T05:06:39"/>
  </r>
  <r>
    <d v="2015-10-05T18:29:08"/>
  </r>
  <r>
    <d v="2016-08-10T18:00:48"/>
  </r>
  <r>
    <d v="2016-02-14T05:39:40"/>
  </r>
  <r>
    <d v="2014-05-20T16:40:56"/>
  </r>
  <r>
    <d v="2016-12-12T17:49:08"/>
  </r>
  <r>
    <d v="2015-08-28T18:38:24"/>
  </r>
  <r>
    <d v="2011-04-13T02:22:42"/>
  </r>
  <r>
    <d v="2016-02-24T17:59:16"/>
  </r>
  <r>
    <d v="2014-05-21T01:12:08"/>
  </r>
  <r>
    <d v="2017-03-09T22:05:12"/>
  </r>
  <r>
    <d v="2015-01-27T00:16:12"/>
  </r>
  <r>
    <d v="2016-01-09T11:28:49"/>
  </r>
  <r>
    <d v="2014-09-05T09:12:02"/>
  </r>
  <r>
    <d v="2016-01-13T04:33:11"/>
  </r>
  <r>
    <d v="2014-07-17T19:55:03"/>
  </r>
  <r>
    <d v="2015-11-04T20:59:25"/>
  </r>
  <r>
    <d v="2016-03-07T05:04:51"/>
  </r>
  <r>
    <d v="2015-12-23T01:02:56"/>
  </r>
  <r>
    <d v="2016-02-15T21:12:08"/>
  </r>
  <r>
    <d v="2015-04-01T08:59:32"/>
  </r>
  <r>
    <d v="2016-02-01T14:39:49"/>
  </r>
  <r>
    <d v="2016-12-18T20:16:26"/>
  </r>
  <r>
    <d v="2015-11-19T16:07:09"/>
  </r>
  <r>
    <d v="2015-12-22T22:22:18"/>
  </r>
  <r>
    <d v="2014-06-23T22:31:45"/>
  </r>
  <r>
    <d v="2016-07-20T15:01:43"/>
  </r>
  <r>
    <d v="2014-07-24T20:59:10"/>
  </r>
  <r>
    <d v="2016-04-20T19:12:56"/>
  </r>
  <r>
    <d v="2016-05-09T17:33:39"/>
  </r>
  <r>
    <d v="2017-01-06T20:21:40"/>
  </r>
  <r>
    <d v="2016-06-07T23:42:17"/>
  </r>
  <r>
    <d v="2014-03-18T17:13:42"/>
  </r>
  <r>
    <d v="2015-06-03T00:40:46"/>
  </r>
  <r>
    <d v="2014-07-22T00:45:30"/>
  </r>
  <r>
    <d v="2014-07-08T18:57:31"/>
  </r>
  <r>
    <d v="2015-03-09T18:58:47"/>
  </r>
  <r>
    <d v="2014-07-09T17:41:30"/>
  </r>
  <r>
    <d v="2015-02-21T03:10:44"/>
  </r>
  <r>
    <d v="2015-05-14T16:37:23"/>
  </r>
  <r>
    <d v="2017-03-06T18:04:48"/>
  </r>
  <r>
    <d v="2012-11-07T22:23:42"/>
  </r>
  <r>
    <d v="2015-11-09T22:54:35"/>
  </r>
  <r>
    <d v="2016-04-01T14:18:38"/>
  </r>
  <r>
    <d v="2015-03-12T19:22:39"/>
  </r>
  <r>
    <d v="2016-05-19T19:32:19"/>
  </r>
  <r>
    <d v="2015-08-23T10:35:38"/>
  </r>
  <r>
    <d v="2015-04-12T15:59:04"/>
  </r>
  <r>
    <d v="2015-10-20T02:38:50"/>
  </r>
  <r>
    <d v="2013-07-11T13:15:20"/>
  </r>
  <r>
    <d v="2014-11-03T05:34:20"/>
  </r>
  <r>
    <d v="2016-11-28T19:25:15"/>
  </r>
  <r>
    <d v="2016-07-28T17:00:09"/>
  </r>
  <r>
    <d v="2016-03-20T08:12:01"/>
  </r>
  <r>
    <d v="2015-08-26T23:43:42"/>
  </r>
  <r>
    <d v="2016-03-08T09:34:06"/>
  </r>
  <r>
    <d v="2015-04-30T20:11:12"/>
  </r>
  <r>
    <d v="2014-11-28T21:08:45"/>
  </r>
  <r>
    <d v="2015-05-27T05:42:16"/>
  </r>
  <r>
    <d v="2014-08-15T15:22:32"/>
  </r>
  <r>
    <d v="2015-12-10T22:07:03"/>
  </r>
  <r>
    <d v="2016-04-19T05:19:50"/>
  </r>
  <r>
    <d v="2013-05-15T00:57:37"/>
  </r>
  <r>
    <d v="2015-01-28T12:14:45"/>
  </r>
  <r>
    <d v="2015-05-18T12:20:11"/>
  </r>
  <r>
    <d v="2015-10-26T21:04:55"/>
  </r>
  <r>
    <d v="2015-04-28T17:34:48"/>
  </r>
  <r>
    <d v="2015-04-19T21:00:49"/>
  </r>
  <r>
    <d v="2014-10-14T11:35:08"/>
  </r>
  <r>
    <d v="2016-02-09T00:35:00"/>
  </r>
  <r>
    <d v="2014-01-03T18:02:06"/>
  </r>
  <r>
    <d v="2014-12-04T00:57:52"/>
  </r>
  <r>
    <d v="2016-09-26T10:36:23"/>
  </r>
  <r>
    <d v="2016-10-22T10:50:30"/>
  </r>
  <r>
    <d v="2016-10-17T13:15:33"/>
  </r>
  <r>
    <d v="2015-02-07T16:13:46"/>
  </r>
  <r>
    <d v="2012-02-17T13:17:05"/>
  </r>
  <r>
    <d v="2015-11-20T17:27:05"/>
  </r>
  <r>
    <d v="2015-04-17T17:01:00"/>
  </r>
  <r>
    <d v="2014-10-10T18:47:51"/>
  </r>
  <r>
    <d v="2010-06-03T21:16:52"/>
  </r>
  <r>
    <d v="2017-03-06T17:16:59"/>
  </r>
  <r>
    <d v="2016-05-13T17:46:51"/>
  </r>
  <r>
    <d v="2015-03-11T05:16:22"/>
  </r>
  <r>
    <d v="2016-01-08T13:18:51"/>
  </r>
  <r>
    <d v="2017-02-20T00:00:02"/>
  </r>
  <r>
    <d v="2016-07-10T19:54:22"/>
  </r>
  <r>
    <d v="2017-03-12T20:44:05"/>
  </r>
  <r>
    <d v="2015-02-18T16:08:52"/>
  </r>
  <r>
    <d v="2014-12-17T14:42:04"/>
  </r>
  <r>
    <d v="2011-12-05T11:33:36"/>
  </r>
  <r>
    <d v="2010-03-10T21:15:51"/>
  </r>
  <r>
    <d v="2017-02-02T23:18:01"/>
  </r>
  <r>
    <d v="2014-12-02T15:25:53"/>
  </r>
  <r>
    <d v="2016-06-17T18:09:48"/>
  </r>
  <r>
    <d v="2016-08-16T01:16:29"/>
  </r>
  <r>
    <d v="2015-05-31T03:06:42"/>
  </r>
  <r>
    <d v="2016-08-19T20:30:46"/>
  </r>
  <r>
    <d v="2014-12-08T01:37:14"/>
  </r>
  <r>
    <d v="2013-11-05T03:14:59"/>
  </r>
  <r>
    <d v="2014-08-03T09:21:17"/>
  </r>
  <r>
    <d v="2015-02-07T14:46:29"/>
  </r>
  <r>
    <d v="2017-01-03T14:46:01"/>
  </r>
  <r>
    <d v="2014-07-18T20:10:17"/>
  </r>
  <r>
    <d v="2016-08-21T20:53:33"/>
  </r>
  <r>
    <d v="2010-08-09T01:34:51"/>
  </r>
  <r>
    <d v="2016-03-16T17:06:22"/>
  </r>
  <r>
    <d v="2014-12-17T12:09:11"/>
  </r>
  <r>
    <d v="2012-01-26T09:01:39"/>
  </r>
  <r>
    <d v="2016-01-30T21:10:58"/>
  </r>
  <r>
    <d v="2016-09-08T09:20:39"/>
  </r>
  <r>
    <d v="2016-01-05T19:44:56"/>
  </r>
  <r>
    <d v="2015-04-07T19:53:30"/>
  </r>
  <r>
    <d v="2015-01-16T14:05:47"/>
  </r>
  <r>
    <d v="2016-02-03T01:55:55"/>
  </r>
  <r>
    <d v="2015-12-07T20:38:37"/>
  </r>
  <r>
    <d v="2015-03-02T21:32:43"/>
  </r>
  <r>
    <d v="2016-01-27T20:15:27"/>
  </r>
  <r>
    <d v="2015-01-09T21:58:29"/>
  </r>
  <r>
    <d v="2015-08-10T22:31:19"/>
  </r>
  <r>
    <d v="2016-04-07T03:27:36"/>
  </r>
  <r>
    <d v="2015-03-04T22:44:10"/>
  </r>
  <r>
    <d v="2016-05-06T12:42:12"/>
  </r>
  <r>
    <d v="2010-11-25T05:45:26"/>
  </r>
  <r>
    <d v="2014-11-01T21:59:21"/>
  </r>
  <r>
    <d v="2010-09-10T03:03:49"/>
  </r>
  <r>
    <d v="2016-10-19T00:31:01"/>
  </r>
  <r>
    <d v="2015-01-27T20:00:22"/>
  </r>
  <r>
    <d v="2016-02-09T00:57:56"/>
  </r>
  <r>
    <d v="2015-03-04T14:59:01"/>
  </r>
  <r>
    <d v="2016-07-05T19:22:21"/>
  </r>
  <r>
    <d v="2014-09-03T05:19:02"/>
  </r>
  <r>
    <d v="2014-07-15T18:20:08"/>
  </r>
  <r>
    <d v="2014-07-29T13:27:24"/>
  </r>
  <r>
    <d v="2015-11-17T04:38:46"/>
  </r>
  <r>
    <d v="2014-11-05T17:27:15"/>
  </r>
  <r>
    <d v="2015-08-08T18:09:57"/>
  </r>
  <r>
    <d v="2015-03-07T01:08:46"/>
  </r>
  <r>
    <d v="2015-02-05T19:55:01"/>
  </r>
  <r>
    <d v="2012-09-01T01:35:37"/>
  </r>
  <r>
    <d v="2015-03-25T01:39:31"/>
  </r>
  <r>
    <d v="2016-04-17T17:30:53"/>
  </r>
  <r>
    <d v="2012-04-10T20:20:08"/>
  </r>
  <r>
    <d v="2011-07-07T14:38:56"/>
  </r>
  <r>
    <d v="2015-04-21T03:26:50"/>
  </r>
  <r>
    <d v="2016-06-19T14:14:41"/>
  </r>
  <r>
    <d v="2014-11-25T20:27:03"/>
  </r>
  <r>
    <d v="2015-09-16T16:35:52"/>
  </r>
  <r>
    <d v="2015-04-30T14:58:23"/>
  </r>
  <r>
    <d v="2011-11-16T01:26:35"/>
  </r>
  <r>
    <d v="2013-10-12T13:19:08"/>
  </r>
  <r>
    <d v="2015-10-04T03:15:59"/>
  </r>
  <r>
    <d v="2014-06-03T04:36:18"/>
  </r>
  <r>
    <d v="2015-05-08T19:26:20"/>
  </r>
  <r>
    <d v="2012-03-05T17:46:15"/>
  </r>
  <r>
    <d v="2015-01-27T16:00:20"/>
  </r>
  <r>
    <d v="2017-03-13T03:38:41"/>
  </r>
  <r>
    <d v="2012-08-28T19:06:20"/>
  </r>
  <r>
    <d v="2013-10-28T21:08:31"/>
  </r>
  <r>
    <d v="2014-12-17T10:30:47"/>
  </r>
  <r>
    <d v="2015-07-24T13:37:40"/>
  </r>
  <r>
    <d v="2013-05-06T22:13:50"/>
  </r>
  <r>
    <d v="2017-02-27T16:49:11"/>
  </r>
  <r>
    <d v="2014-09-24T19:40:06"/>
  </r>
  <r>
    <d v="2014-09-22T18:46:04"/>
  </r>
  <r>
    <d v="2015-12-04T01:55:37"/>
  </r>
  <r>
    <d v="2014-10-06T15:04:40"/>
  </r>
  <r>
    <d v="2015-07-26T17:34:42"/>
  </r>
  <r>
    <d v="2016-06-17T18:07:49"/>
  </r>
  <r>
    <d v="2014-05-06T22:11:30"/>
  </r>
  <r>
    <d v="2013-03-07T07:16:22"/>
  </r>
  <r>
    <d v="2015-05-06T19:06:13"/>
  </r>
  <r>
    <d v="2016-10-30T13:51:39"/>
  </r>
  <r>
    <d v="2011-11-16T00:19:14"/>
  </r>
  <r>
    <d v="2015-10-20T16:35:03"/>
  </r>
  <r>
    <d v="2015-09-25T22:32:52"/>
  </r>
  <r>
    <d v="2015-06-10T00:54:07"/>
  </r>
  <r>
    <d v="2016-12-04T16:02:45"/>
  </r>
  <r>
    <d v="2015-08-18T02:31:52"/>
  </r>
  <r>
    <d v="2014-04-26T11:26:29"/>
  </r>
  <r>
    <d v="2016-01-19T19:09:29"/>
  </r>
  <r>
    <d v="2014-07-24T22:08:38"/>
  </r>
  <r>
    <d v="2014-11-14T20:00:34"/>
  </r>
  <r>
    <d v="2015-04-19T13:13:11"/>
  </r>
  <r>
    <d v="2014-11-26T20:35:39"/>
  </r>
  <r>
    <d v="2015-06-12T21:26:26"/>
  </r>
  <r>
    <d v="2012-05-15T15:33:17"/>
  </r>
  <r>
    <d v="2014-06-11T02:52:54"/>
  </r>
  <r>
    <d v="2016-04-15T20:21:13"/>
  </r>
  <r>
    <d v="2014-06-21T12:52:06"/>
  </r>
  <r>
    <d v="2015-05-12T02:13:11"/>
  </r>
  <r>
    <d v="2014-08-12T08:37:22"/>
  </r>
  <r>
    <d v="2016-10-14T09:17:40"/>
  </r>
  <r>
    <d v="2014-05-28T16:21:24"/>
  </r>
  <r>
    <d v="2016-01-31T17:05:14"/>
  </r>
  <r>
    <d v="2013-08-23T21:44:38"/>
  </r>
  <r>
    <d v="2015-01-29T00:01:34"/>
  </r>
  <r>
    <d v="2015-07-09T08:35:08"/>
  </r>
  <r>
    <d v="2014-02-10T08:38:22"/>
  </r>
  <r>
    <d v="2014-11-25T16:15:33"/>
  </r>
  <r>
    <d v="2015-01-27T18:28:38"/>
  </r>
  <r>
    <d v="2013-11-21T20:32:11"/>
  </r>
  <r>
    <d v="2015-02-12T01:50:01"/>
  </r>
  <r>
    <d v="2015-05-20T09:58:22"/>
  </r>
  <r>
    <d v="2016-09-07T21:51:48"/>
  </r>
  <r>
    <d v="2014-08-26T21:16:44"/>
  </r>
  <r>
    <d v="2013-10-10T00:18:59"/>
  </r>
  <r>
    <d v="2016-03-06T22:36:36"/>
  </r>
  <r>
    <d v="2014-12-26T03:56:39"/>
  </r>
  <r>
    <d v="2014-12-08T13:44:07"/>
  </r>
  <r>
    <d v="2015-02-18T17:19:46"/>
  </r>
  <r>
    <d v="2013-10-29T20:01:42"/>
  </r>
  <r>
    <d v="2013-10-22T16:46:19"/>
  </r>
  <r>
    <d v="2017-01-01T21:45:31"/>
  </r>
  <r>
    <d v="2016-02-04T00:47:39"/>
  </r>
  <r>
    <d v="2017-01-07T05:54:57"/>
  </r>
  <r>
    <d v="2016-10-22T03:36:30"/>
  </r>
  <r>
    <d v="2014-07-23T18:36:01"/>
  </r>
  <r>
    <d v="2014-08-27T21:52:38"/>
  </r>
  <r>
    <d v="2015-12-03T23:55:41"/>
  </r>
  <r>
    <d v="2015-03-04T00:16:46"/>
  </r>
  <r>
    <d v="2014-10-15T17:16:31"/>
  </r>
  <r>
    <d v="2017-01-02T13:05:19"/>
  </r>
  <r>
    <d v="2014-03-13T04:03:29"/>
  </r>
  <r>
    <d v="2017-03-13T18:07:27"/>
  </r>
  <r>
    <d v="2014-11-11T16:31:10"/>
  </r>
  <r>
    <d v="2015-03-24T21:05:38"/>
  </r>
  <r>
    <d v="2016-02-25T17:32:10"/>
  </r>
  <r>
    <d v="2014-07-23T15:57:03"/>
  </r>
  <r>
    <d v="2016-05-30T20:20:14"/>
  </r>
  <r>
    <d v="2014-12-04T00:07:10"/>
  </r>
  <r>
    <d v="2012-01-31T22:46:14"/>
  </r>
  <r>
    <d v="2016-11-04T22:22:12"/>
  </r>
  <r>
    <d v="2015-05-14T19:10:18"/>
  </r>
  <r>
    <d v="2016-11-19T00:23:18"/>
  </r>
  <r>
    <d v="2015-03-07T16:15:45"/>
  </r>
  <r>
    <d v="2010-10-13T00:40:35"/>
  </r>
  <r>
    <d v="2016-03-01T17:56:25"/>
  </r>
  <r>
    <d v="2014-12-18T12:38:23"/>
  </r>
  <r>
    <d v="2012-09-27T07:42:18"/>
  </r>
  <r>
    <d v="2015-01-28T19:49:06"/>
  </r>
  <r>
    <d v="2016-07-08T19:32:25"/>
  </r>
  <r>
    <d v="2015-03-05T19:10:37"/>
  </r>
  <r>
    <d v="2015-01-09T10:11:17"/>
  </r>
  <r>
    <d v="2015-03-06T21:40:57"/>
  </r>
  <r>
    <d v="2014-12-18T00:32:23"/>
  </r>
  <r>
    <d v="2014-10-16T16:33:48"/>
  </r>
  <r>
    <d v="2014-03-06T03:59:39"/>
  </r>
  <r>
    <d v="2017-03-10T00:49:08"/>
  </r>
  <r>
    <d v="2015-03-31T02:25:39"/>
  </r>
  <r>
    <d v="2014-11-30T17:46:05"/>
  </r>
  <r>
    <d v="2015-07-07T19:35:23"/>
  </r>
  <r>
    <d v="2014-07-16T20:20:34"/>
  </r>
  <r>
    <d v="2015-02-26T02:46:48"/>
  </r>
  <r>
    <d v="2015-04-21T15:45:25"/>
  </r>
  <r>
    <d v="2015-05-17T18:18:26"/>
  </r>
  <r>
    <d v="2016-02-08T17:09:20"/>
  </r>
  <r>
    <d v="2016-01-15T16:20:32"/>
  </r>
  <r>
    <d v="2014-10-29T16:20:01"/>
  </r>
  <r>
    <d v="2013-10-03T22:09:05"/>
  </r>
  <r>
    <d v="2016-06-03T08:47:46"/>
  </r>
  <r>
    <d v="2017-01-31T22:57:58"/>
  </r>
  <r>
    <d v="2014-08-05T16:07:54"/>
  </r>
  <r>
    <d v="2013-03-28T21:16:31"/>
  </r>
  <r>
    <d v="2016-10-13T17:12:55"/>
  </r>
  <r>
    <d v="2015-01-14T22:34:19"/>
  </r>
  <r>
    <d v="2016-11-09T10:05:15"/>
  </r>
  <r>
    <d v="2016-08-17T23:10:04"/>
  </r>
  <r>
    <d v="2016-04-12T10:47:14"/>
  </r>
  <r>
    <d v="2016-09-02T03:25:44"/>
  </r>
  <r>
    <d v="2015-03-16T15:04:49"/>
  </r>
  <r>
    <d v="2015-03-10T19:09:22"/>
  </r>
  <r>
    <d v="2012-11-14T15:24:05"/>
  </r>
  <r>
    <d v="2016-01-15T02:39:31"/>
  </r>
  <r>
    <d v="2014-08-03T17:56:32"/>
  </r>
  <r>
    <d v="2015-04-30T21:26:11"/>
  </r>
  <r>
    <d v="2016-10-13T20:40:23"/>
  </r>
  <r>
    <d v="2015-06-17T19:35:39"/>
  </r>
  <r>
    <d v="2015-12-22T10:29:30"/>
  </r>
  <r>
    <d v="2015-12-02T08:38:51"/>
  </r>
  <r>
    <d v="2014-12-18T17:07:23"/>
  </r>
  <r>
    <d v="2014-08-20T15:40:33"/>
  </r>
  <r>
    <d v="2011-05-09T17:31:01"/>
  </r>
  <r>
    <d v="2015-02-28T17:19:25"/>
  </r>
  <r>
    <d v="2016-03-11T15:36:29"/>
  </r>
  <r>
    <d v="2011-07-12T16:01:58"/>
  </r>
  <r>
    <d v="2015-05-08T21:56:38"/>
  </r>
  <r>
    <d v="2016-10-06T13:10:54"/>
  </r>
  <r>
    <d v="2014-11-03T22:29:09"/>
  </r>
  <r>
    <d v="2015-07-18T16:15:59"/>
  </r>
  <r>
    <d v="2014-08-07T05:09:04"/>
  </r>
  <r>
    <d v="2014-10-02T14:09:37"/>
  </r>
  <r>
    <d v="2015-05-01T15:28:02"/>
  </r>
  <r>
    <d v="2015-02-22T04:34:59"/>
  </r>
  <r>
    <d v="2015-07-03T19:59:26"/>
  </r>
  <r>
    <d v="2017-03-08T17:15:03"/>
  </r>
  <r>
    <d v="2016-09-23T15:29:19"/>
  </r>
  <r>
    <d v="2014-05-22T01:05:03"/>
  </r>
  <r>
    <d v="2014-10-08T23:07:24"/>
  </r>
  <r>
    <d v="2016-03-17T01:27:24"/>
  </r>
  <r>
    <d v="2014-10-24T00:29:53"/>
  </r>
  <r>
    <d v="2015-01-25T03:15:40"/>
  </r>
  <r>
    <d v="2015-08-30T18:57:33"/>
  </r>
  <r>
    <d v="2014-11-25T04:07:50"/>
  </r>
  <r>
    <d v="2016-06-30T21:13:14"/>
  </r>
  <r>
    <d v="2016-01-15T07:21:51"/>
  </r>
  <r>
    <d v="2017-01-17T20:17:27"/>
  </r>
  <r>
    <d v="2012-01-13T02:49:26"/>
  </r>
  <r>
    <d v="2014-07-09T23:10:22"/>
  </r>
  <r>
    <d v="2014-06-19T18:05:47"/>
  </r>
  <r>
    <d v="2013-04-09T13:54:44"/>
  </r>
  <r>
    <d v="2015-12-20T16:26:13"/>
  </r>
  <r>
    <d v="2014-08-07T19:48:38"/>
  </r>
  <r>
    <d v="2016-05-22T15:02:31"/>
  </r>
  <r>
    <d v="2014-01-13T17:49:11"/>
  </r>
  <r>
    <d v="2014-07-21T13:31:54"/>
  </r>
  <r>
    <d v="2014-05-08T14:05:25"/>
  </r>
  <r>
    <d v="2014-07-12T02:04:23"/>
  </r>
  <r>
    <d v="2012-04-19T17:05:05"/>
  </r>
  <r>
    <d v="2017-03-10T21:29:29"/>
  </r>
  <r>
    <d v="2016-05-20T08:11:57"/>
  </r>
  <r>
    <d v="2015-11-25T14:21:53"/>
  </r>
  <r>
    <d v="2014-04-24T18:11:35"/>
  </r>
  <r>
    <d v="2014-10-26T17:12:51"/>
  </r>
  <r>
    <d v="2014-11-18T04:32:21"/>
  </r>
  <r>
    <d v="2015-06-13T13:25:35"/>
  </r>
  <r>
    <d v="2014-01-22T09:08:42"/>
  </r>
  <r>
    <d v="2016-09-19T10:38:27"/>
  </r>
  <r>
    <d v="2015-05-20T18:28:03"/>
  </r>
  <r>
    <d v="2017-02-28T00:32:11"/>
  </r>
  <r>
    <d v="2015-09-10T14:10:48"/>
  </r>
  <r>
    <d v="2016-05-07T01:41:55"/>
  </r>
  <r>
    <d v="2015-06-26T21:38:56"/>
  </r>
  <r>
    <d v="2016-01-22T08:24:17"/>
  </r>
  <r>
    <d v="2012-08-08T22:37:44"/>
  </r>
  <r>
    <d v="2014-10-01T22:45:42"/>
  </r>
  <r>
    <d v="2014-11-03T21:33:15"/>
  </r>
  <r>
    <d v="2016-05-17T17:02:46"/>
  </r>
  <r>
    <d v="2016-06-08T17:32:14"/>
  </r>
  <r>
    <d v="2014-10-29T10:19:29"/>
  </r>
  <r>
    <d v="2016-03-31T14:39:09"/>
  </r>
  <r>
    <d v="2015-07-10T04:30:03"/>
  </r>
  <r>
    <d v="2015-03-15T23:56:12"/>
  </r>
  <r>
    <d v="2016-08-12T12:35:39"/>
  </r>
  <r>
    <d v="2016-02-16T16:35:59"/>
  </r>
  <r>
    <d v="2014-10-28T23:13:51"/>
  </r>
  <r>
    <d v="2015-04-28T16:04:54"/>
  </r>
  <r>
    <d v="2014-07-31T16:49:20"/>
  </r>
  <r>
    <d v="2015-01-24T02:51:10"/>
  </r>
  <r>
    <d v="2016-11-01T04:06:21"/>
  </r>
  <r>
    <d v="2011-07-27T18:04:45"/>
  </r>
  <r>
    <d v="2015-10-14T20:55:56"/>
  </r>
  <r>
    <d v="2015-02-13T04:21:58"/>
  </r>
  <r>
    <d v="2015-01-27T03:19:55"/>
  </r>
  <r>
    <d v="2016-12-05T23:51:20"/>
  </r>
  <r>
    <d v="2014-10-02T02:12:42"/>
  </r>
  <r>
    <d v="2011-12-01T18:11:50"/>
  </r>
  <r>
    <d v="2012-09-11T00:17:02"/>
  </r>
  <r>
    <d v="2014-08-19T20:59:32"/>
  </r>
  <r>
    <d v="2015-04-29T15:34:19"/>
  </r>
  <r>
    <d v="2016-05-03T14:19:42"/>
  </r>
  <r>
    <d v="2015-01-15T16:24:37"/>
  </r>
  <r>
    <d v="2014-08-18T20:56:40"/>
  </r>
  <r>
    <d v="2014-10-22T20:13:28"/>
  </r>
  <r>
    <d v="2016-02-01T16:08:13"/>
  </r>
  <r>
    <d v="2015-06-08T15:17:02"/>
  </r>
  <r>
    <d v="2015-01-18T01:40:47"/>
  </r>
  <r>
    <d v="2013-10-08T01:00:03"/>
  </r>
  <r>
    <d v="2011-01-24T19:48:47"/>
  </r>
  <r>
    <d v="2010-11-23T05:35:24"/>
  </r>
  <r>
    <d v="2014-06-27T20:47:40"/>
  </r>
  <r>
    <d v="2014-10-29T02:28:17"/>
  </r>
  <r>
    <d v="2014-06-19T03:43:24"/>
  </r>
  <r>
    <d v="2016-03-03T16:50:29"/>
  </r>
  <r>
    <d v="2014-07-14T03:14:56"/>
  </r>
  <r>
    <d v="2013-07-31T10:11:01"/>
  </r>
  <r>
    <d v="2015-05-04T14:46:35"/>
  </r>
  <r>
    <d v="2013-08-02T00:32:03"/>
  </r>
  <r>
    <d v="2013-09-30T16:40:01"/>
  </r>
  <r>
    <d v="2015-06-22T13:02:10"/>
  </r>
  <r>
    <d v="2014-11-05T00:59:19"/>
  </r>
  <r>
    <d v="2015-01-16T18:26:50"/>
  </r>
  <r>
    <d v="2015-05-05T18:39:11"/>
  </r>
  <r>
    <d v="2015-03-24T08:14:03"/>
  </r>
  <r>
    <d v="2015-10-09T21:10:20"/>
  </r>
  <r>
    <d v="2014-10-17T04:11:13"/>
  </r>
  <r>
    <d v="2015-10-18T21:24:14"/>
  </r>
  <r>
    <d v="2015-06-22T23:08:27"/>
  </r>
  <r>
    <d v="2015-06-23T19:34:53"/>
  </r>
  <r>
    <d v="2017-01-09T21:40:35"/>
  </r>
  <r>
    <d v="2017-02-01T00:45:37"/>
  </r>
  <r>
    <d v="2014-07-20T23:36:18"/>
  </r>
  <r>
    <d v="2015-01-16T20:30:07"/>
  </r>
  <r>
    <d v="2012-07-11T21:44:48"/>
  </r>
  <r>
    <d v="2014-08-02T13:31:18"/>
  </r>
  <r>
    <d v="2015-09-21T15:48:33"/>
  </r>
  <r>
    <d v="2015-08-16T03:36:14"/>
  </r>
  <r>
    <d v="2012-05-25T20:20:48"/>
  </r>
  <r>
    <d v="2015-04-02T22:02:16"/>
  </r>
  <r>
    <d v="2015-09-01T19:02:22"/>
  </r>
  <r>
    <d v="2014-06-15T21:29:10"/>
  </r>
  <r>
    <d v="2014-05-25T18:57:09"/>
  </r>
  <r>
    <d v="2015-04-10T18:45:30"/>
  </r>
  <r>
    <d v="2017-02-12T18:22:02"/>
  </r>
  <r>
    <d v="2016-02-29T16:41:35"/>
  </r>
  <r>
    <d v="2016-08-03T17:03:22"/>
  </r>
  <r>
    <d v="2015-10-23T14:03:41"/>
  </r>
  <r>
    <d v="2015-11-10T02:21:26"/>
  </r>
  <r>
    <d v="2015-09-02T16:01:55"/>
  </r>
  <r>
    <d v="2015-04-13T16:18:51"/>
  </r>
  <r>
    <d v="2014-07-05T18:59:22"/>
  </r>
  <r>
    <d v="2013-11-27T04:01:29"/>
  </r>
  <r>
    <d v="2014-01-06T19:58:17"/>
  </r>
  <r>
    <d v="2015-07-02T06:45:37"/>
  </r>
  <r>
    <d v="2016-06-07T21:35:08"/>
  </r>
  <r>
    <d v="2016-07-04T16:46:11"/>
  </r>
  <r>
    <d v="2015-04-16T07:50:03"/>
  </r>
  <r>
    <d v="2015-02-20T14:25:26"/>
  </r>
  <r>
    <d v="2014-07-06T14:52:09"/>
  </r>
  <r>
    <d v="2016-06-06T15:37:26"/>
  </r>
  <r>
    <d v="2016-01-08T13:51:09"/>
  </r>
  <r>
    <d v="2011-12-17T21:46:01"/>
  </r>
  <r>
    <d v="2014-05-02T22:37:19"/>
  </r>
  <r>
    <d v="2014-07-10T14:44:07"/>
  </r>
  <r>
    <d v="2015-11-13T06:47:40"/>
  </r>
  <r>
    <d v="2009-09-12T01:21:59"/>
  </r>
  <r>
    <d v="2013-12-08T00:39:58"/>
  </r>
  <r>
    <d v="2015-12-30T08:00:29"/>
  </r>
  <r>
    <d v="2015-03-16T21:54:53"/>
  </r>
  <r>
    <d v="2016-07-07T23:44:54"/>
  </r>
  <r>
    <d v="2015-05-19T17:08:25"/>
  </r>
  <r>
    <d v="2016-06-27T04:37:55"/>
  </r>
  <r>
    <d v="2015-04-14T01:16:39"/>
  </r>
  <r>
    <d v="2014-09-05T19:13:32"/>
  </r>
  <r>
    <d v="2015-11-18T16:27:01"/>
  </r>
  <r>
    <d v="2016-11-11T16:20:08"/>
  </r>
  <r>
    <d v="2010-01-20T10:11:47"/>
  </r>
  <r>
    <d v="2014-02-13T19:58:29"/>
  </r>
  <r>
    <d v="2015-07-30T15:53:44"/>
  </r>
  <r>
    <d v="2015-07-09T15:33:37"/>
  </r>
  <r>
    <d v="2015-10-08T21:57:42"/>
  </r>
  <r>
    <d v="2016-08-02T15:59:54"/>
  </r>
  <r>
    <d v="2014-06-05T23:07:12"/>
  </r>
  <r>
    <d v="2014-09-05T19:13:41"/>
  </r>
  <r>
    <d v="2015-06-18T16:05:59"/>
  </r>
  <r>
    <d v="2016-06-02T00:36:20"/>
  </r>
  <r>
    <d v="2017-03-13T21:14:29"/>
  </r>
  <r>
    <d v="2015-05-08T13:55:54"/>
  </r>
  <r>
    <d v="2015-01-28T06:00:18"/>
  </r>
  <r>
    <d v="2014-10-28T14:05:37"/>
  </r>
  <r>
    <d v="2016-07-19T20:24:33"/>
  </r>
  <r>
    <d v="2015-01-28T04:02:41"/>
  </r>
  <r>
    <d v="2013-09-19T12:13:06"/>
  </r>
  <r>
    <d v="2014-01-21T19:01:17"/>
  </r>
  <r>
    <d v="2015-10-27T22:34:59"/>
  </r>
  <r>
    <d v="2013-09-17T13:38:05"/>
  </r>
  <r>
    <d v="2012-03-03T00:03:42"/>
  </r>
  <r>
    <d v="2012-11-17T18:33:17"/>
  </r>
  <r>
    <d v="2012-10-02T04:00:40"/>
  </r>
  <r>
    <d v="2016-03-11T08:54:24"/>
  </r>
  <r>
    <d v="2012-04-06T21:41:56"/>
  </r>
  <r>
    <d v="2011-06-07T04:42:01"/>
  </r>
  <r>
    <d v="2016-10-19T18:03:10"/>
  </r>
  <r>
    <d v="2016-03-03T09:06:57"/>
  </r>
  <r>
    <d v="2015-11-30T14:46:10"/>
  </r>
  <r>
    <d v="2012-05-01T07:00:31"/>
  </r>
  <r>
    <d v="2016-09-14T22:55:21"/>
  </r>
  <r>
    <d v="2017-02-17T12:18:59"/>
  </r>
  <r>
    <d v="2015-12-04T20:17:36"/>
  </r>
  <r>
    <d v="2015-11-03T14:54:54"/>
  </r>
  <r>
    <d v="2014-06-11T17:04:38"/>
  </r>
  <r>
    <d v="2016-01-27T23:22:17"/>
  </r>
  <r>
    <d v="2016-12-24T19:51:28"/>
  </r>
  <r>
    <d v="2014-08-08T22:13:14"/>
  </r>
  <r>
    <d v="2016-06-17T18:32:18"/>
  </r>
  <r>
    <d v="2015-08-25T10:17:56"/>
  </r>
  <r>
    <d v="2014-09-01T22:00:01"/>
  </r>
  <r>
    <d v="2016-01-28T06:45:36"/>
  </r>
  <r>
    <d v="2015-04-21T13:08:15"/>
  </r>
  <r>
    <d v="2013-10-04T19:09:17"/>
  </r>
  <r>
    <d v="2013-05-22T18:18:58"/>
  </r>
  <r>
    <d v="2013-08-20T20:21:10"/>
  </r>
  <r>
    <d v="2014-11-13T06:00:03"/>
  </r>
  <r>
    <d v="2014-10-28T21:24:00"/>
  </r>
  <r>
    <d v="2014-08-25T10:24:30"/>
  </r>
  <r>
    <d v="2014-07-14T03:19:26"/>
  </r>
  <r>
    <d v="2015-06-17T14:43:27"/>
  </r>
  <r>
    <d v="2014-08-11T18:16:53"/>
  </r>
  <r>
    <d v="2017-01-28T18:44:10"/>
  </r>
  <r>
    <d v="2014-08-21T19:23:05"/>
  </r>
  <r>
    <d v="2016-09-02T19:10:31"/>
  </r>
  <r>
    <d v="2015-07-11T04:00:18"/>
  </r>
  <r>
    <d v="2014-12-02T02:59:03"/>
  </r>
  <r>
    <d v="2015-03-15T08:17:06"/>
  </r>
  <r>
    <d v="2015-06-09T14:46:50"/>
  </r>
  <r>
    <d v="2015-07-15T06:16:59"/>
  </r>
  <r>
    <d v="2015-01-30T18:07:20"/>
  </r>
  <r>
    <d v="2012-12-04T01:31:33"/>
  </r>
  <r>
    <d v="2017-01-18T16:17:25"/>
  </r>
  <r>
    <d v="2014-11-09T02:12:08"/>
  </r>
  <r>
    <d v="2014-08-25T16:24:24"/>
  </r>
  <r>
    <d v="2015-06-30T09:32:39"/>
  </r>
  <r>
    <d v="2014-08-18T12:49:51"/>
  </r>
  <r>
    <d v="2014-09-30T22:22:42"/>
  </r>
  <r>
    <d v="2015-03-26T17:22:37"/>
  </r>
  <r>
    <d v="2014-09-29T15:46:42"/>
  </r>
  <r>
    <d v="2015-08-17T08:41:44"/>
  </r>
  <r>
    <d v="2015-06-15T10:43:42"/>
  </r>
  <r>
    <d v="2015-03-16T20:35:29"/>
  </r>
  <r>
    <d v="2016-12-14T23:07:35"/>
  </r>
  <r>
    <d v="2015-12-03T14:11:28"/>
  </r>
  <r>
    <d v="2014-12-01T21:51:58"/>
  </r>
  <r>
    <d v="2015-06-17T23:00:50"/>
  </r>
  <r>
    <d v="2015-04-06T17:39:45"/>
  </r>
  <r>
    <d v="2015-08-14T01:56:53"/>
  </r>
  <r>
    <d v="2015-07-24T16:08:57"/>
  </r>
  <r>
    <d v="2014-06-09T19:56:05"/>
  </r>
  <r>
    <d v="2015-02-12T19:30:02"/>
  </r>
  <r>
    <d v="2014-08-24T01:51:40"/>
  </r>
  <r>
    <d v="2014-11-02T00:54:25"/>
  </r>
  <r>
    <d v="2011-11-30T06:01:26"/>
  </r>
  <r>
    <d v="2012-10-12T02:37:27"/>
  </r>
  <r>
    <d v="2014-06-12T22:38:50"/>
  </r>
  <r>
    <d v="2015-06-29T04:27:37"/>
  </r>
  <r>
    <d v="2011-05-19T21:14:06"/>
  </r>
  <r>
    <d v="2015-09-05T18:56:01"/>
  </r>
  <r>
    <d v="2015-06-24T15:40:52"/>
  </r>
  <r>
    <d v="2014-10-07T03:22:37"/>
  </r>
  <r>
    <d v="2015-09-11T07:07:49"/>
  </r>
  <r>
    <d v="2016-12-05T13:06:20"/>
  </r>
  <r>
    <d v="2016-08-16T17:58:47"/>
  </r>
  <r>
    <d v="2016-02-12T22:25:16"/>
  </r>
  <r>
    <d v="2013-07-09T02:32:46"/>
  </r>
  <r>
    <d v="2015-12-21T17:24:21"/>
  </r>
  <r>
    <d v="2016-02-17T16:13:16"/>
  </r>
  <r>
    <d v="2015-03-19T16:52:02"/>
  </r>
  <r>
    <d v="2013-07-26T23:54:51"/>
  </r>
  <r>
    <d v="2014-07-13T22:50:11"/>
  </r>
  <r>
    <d v="2014-05-28T21:33:28"/>
  </r>
  <r>
    <d v="2015-02-03T19:47:59"/>
  </r>
  <r>
    <d v="2016-03-17T18:43:26"/>
  </r>
  <r>
    <d v="2014-08-04T18:49:24"/>
  </r>
  <r>
    <d v="2016-08-22T05:45:04"/>
  </r>
  <r>
    <d v="2016-06-08T23:15:33"/>
  </r>
  <r>
    <d v="2011-06-16T17:32:54"/>
  </r>
  <r>
    <d v="2015-06-25T04:27:54"/>
  </r>
  <r>
    <d v="2016-01-13T21:45:24"/>
  </r>
  <r>
    <d v="2015-02-27T16:19:54"/>
  </r>
  <r>
    <d v="2014-12-04T18:43:21"/>
  </r>
  <r>
    <d v="2014-07-28T20:09:38"/>
  </r>
  <r>
    <d v="2015-01-17T07:13:43"/>
  </r>
  <r>
    <d v="2011-09-14T15:22:07"/>
  </r>
  <r>
    <d v="2014-04-30T13:01:15"/>
  </r>
  <r>
    <d v="2015-09-29T01:07:14"/>
  </r>
  <r>
    <d v="2012-08-03T11:30:48"/>
  </r>
  <r>
    <d v="2016-03-11T19:41:12"/>
  </r>
  <r>
    <d v="2015-04-13T20:04:28"/>
  </r>
  <r>
    <d v="2014-10-26T19:18:47"/>
  </r>
  <r>
    <d v="2012-03-17T11:02:07"/>
  </r>
  <r>
    <d v="2014-06-30T18:03:16"/>
  </r>
  <r>
    <d v="2015-07-21T18:19:02"/>
  </r>
  <r>
    <d v="2014-07-23T18:32:49"/>
  </r>
  <r>
    <d v="2015-06-12T04:58:11"/>
  </r>
  <r>
    <d v="2014-11-11T17:21:00"/>
  </r>
  <r>
    <d v="2015-03-01T19:04:04"/>
  </r>
  <r>
    <d v="2014-05-01T02:38:02"/>
  </r>
  <r>
    <d v="2015-02-23T08:01:00"/>
  </r>
  <r>
    <d v="2012-01-19T00:53:15"/>
  </r>
  <r>
    <d v="2014-11-10T18:33:15"/>
  </r>
  <r>
    <d v="2015-07-25T10:33:16"/>
  </r>
  <r>
    <d v="2015-10-20T19:45:17"/>
  </r>
  <r>
    <d v="2015-07-22T19:05:56"/>
  </r>
  <r>
    <d v="2014-08-10T18:24:37"/>
  </r>
  <r>
    <d v="2015-06-09T07:11:36"/>
  </r>
  <r>
    <d v="2015-02-24T23:17:51"/>
  </r>
  <r>
    <d v="2017-01-21T00:26:39"/>
  </r>
  <r>
    <d v="2015-11-09T19:49:59"/>
  </r>
  <r>
    <d v="2014-07-10T06:25:04"/>
  </r>
  <r>
    <d v="2016-03-10T16:51:20"/>
  </r>
  <r>
    <d v="2015-08-27T18:58:10"/>
  </r>
  <r>
    <d v="2016-04-19T00:56:28"/>
  </r>
  <r>
    <d v="2013-08-27T02:34:27"/>
  </r>
  <r>
    <d v="2015-04-03T15:34:53"/>
  </r>
  <r>
    <d v="2014-06-21T13:19:52"/>
  </r>
  <r>
    <d v="2014-08-28T01:02:41"/>
  </r>
  <r>
    <d v="2015-10-09T20:40:33"/>
  </r>
  <r>
    <d v="2016-02-09T13:42:39"/>
  </r>
  <r>
    <d v="2013-07-01T23:32:57"/>
  </r>
  <r>
    <d v="2016-02-29T20:23:22"/>
  </r>
  <r>
    <d v="2012-12-07T00:37:18"/>
  </r>
  <r>
    <d v="2016-05-06T06:21:33"/>
  </r>
  <r>
    <d v="2016-01-13T03:08:24"/>
  </r>
  <r>
    <d v="2014-07-11T17:49:52"/>
  </r>
  <r>
    <d v="2014-04-16T21:23:30"/>
  </r>
  <r>
    <d v="2016-07-08T11:22:34"/>
  </r>
  <r>
    <d v="2014-12-22T02:01:04"/>
  </r>
  <r>
    <d v="2015-07-17T14:15:47"/>
  </r>
  <r>
    <d v="2015-12-02T20:20:12"/>
  </r>
  <r>
    <d v="2016-06-24T16:55:35"/>
  </r>
  <r>
    <d v="2012-03-13T19:15:46"/>
  </r>
  <r>
    <d v="2014-07-01T09:46:21"/>
  </r>
  <r>
    <d v="2015-06-15T23:55:00"/>
  </r>
  <r>
    <d v="2014-09-02T20:59:02"/>
  </r>
  <r>
    <d v="2014-07-11T16:12:03"/>
  </r>
  <r>
    <d v="2014-10-17T06:23:21"/>
  </r>
  <r>
    <d v="2015-04-28T16:38:09"/>
  </r>
  <r>
    <d v="2015-03-02T04:34:36"/>
  </r>
  <r>
    <d v="2015-02-04T04:40:47"/>
  </r>
  <r>
    <d v="2015-09-25T17:06:58"/>
  </r>
  <r>
    <d v="2014-12-29T13:04:38"/>
  </r>
  <r>
    <d v="2017-01-24T14:14:22"/>
  </r>
  <r>
    <d v="2017-02-26T20:15:19"/>
  </r>
  <r>
    <d v="2014-09-17T19:00:32"/>
  </r>
  <r>
    <d v="2015-01-23T08:29:23"/>
  </r>
  <r>
    <d v="2011-03-17T02:19:59"/>
  </r>
  <r>
    <d v="2015-06-14T23:00:15"/>
  </r>
  <r>
    <d v="2014-06-13T02:47:07"/>
  </r>
  <r>
    <d v="2017-02-09T04:08:52"/>
  </r>
  <r>
    <d v="2014-07-25T20:48:11"/>
  </r>
  <r>
    <d v="2015-10-20T10:23:27"/>
  </r>
  <r>
    <d v="2014-07-18T12:52:58"/>
  </r>
  <r>
    <d v="2015-09-11T18:43:40"/>
  </r>
  <r>
    <d v="2016-04-03T20:48:00"/>
  </r>
  <r>
    <d v="2014-08-26T21:43:11"/>
  </r>
  <r>
    <d v="2014-08-09T21:50:26"/>
  </r>
  <r>
    <d v="2016-07-26T14:34:36"/>
  </r>
  <r>
    <d v="2014-08-29T19:51:03"/>
  </r>
  <r>
    <d v="2015-10-20T19:35:27"/>
  </r>
  <r>
    <d v="2014-06-30T20:53:59"/>
  </r>
  <r>
    <d v="2014-11-27T02:02:28"/>
  </r>
  <r>
    <d v="2014-02-12T05:40:31"/>
  </r>
  <r>
    <d v="2015-08-14T13:53:13"/>
  </r>
  <r>
    <d v="2016-01-07T19:00:34"/>
  </r>
  <r>
    <d v="2016-09-15T20:22:44"/>
  </r>
  <r>
    <d v="2014-11-17T18:30:45"/>
  </r>
  <r>
    <d v="2014-12-29T22:14:52"/>
  </r>
  <r>
    <d v="2015-02-02T18:57:27"/>
  </r>
  <r>
    <d v="2015-06-05T22:15:35"/>
  </r>
  <r>
    <d v="2016-10-06T17:48:47"/>
  </r>
  <r>
    <d v="2014-07-10T22:43:42"/>
  </r>
  <r>
    <d v="2014-03-20T12:34:08"/>
  </r>
  <r>
    <d v="2014-09-26T23:55:00"/>
  </r>
  <r>
    <d v="2015-03-01T05:13:05"/>
  </r>
  <r>
    <d v="2015-04-13T03:45:06"/>
  </r>
  <r>
    <d v="2016-02-02T22:43:41"/>
  </r>
  <r>
    <d v="2014-11-18T11:49:11"/>
  </r>
  <r>
    <d v="2016-03-18T20:43:31"/>
  </r>
  <r>
    <d v="2016-09-03T01:11:47"/>
  </r>
  <r>
    <d v="2014-10-26T21:26:18"/>
  </r>
  <r>
    <d v="2016-05-24T10:25:45"/>
  </r>
  <r>
    <d v="2016-01-06T05:31:22"/>
  </r>
  <r>
    <d v="2014-01-11T00:21:41"/>
  </r>
  <r>
    <d v="2016-03-18T21:31:30"/>
  </r>
  <r>
    <d v="2015-05-29T15:09:30"/>
  </r>
  <r>
    <d v="2016-03-21T14:08:22"/>
  </r>
  <r>
    <d v="2015-02-14T17:11:56"/>
  </r>
  <r>
    <d v="2015-04-08T15:36:49"/>
  </r>
  <r>
    <d v="2015-08-07T14:52:01"/>
  </r>
  <r>
    <d v="2015-12-11T19:46:42"/>
  </r>
  <r>
    <d v="2015-06-10T19:09:36"/>
  </r>
  <r>
    <d v="2014-07-31T16:42:28"/>
  </r>
  <r>
    <d v="2011-09-16T23:09:01"/>
  </r>
  <r>
    <d v="2013-09-09T08:18:07"/>
  </r>
  <r>
    <d v="2016-06-14T07:51:34"/>
  </r>
  <r>
    <d v="2017-01-11T00:28:18"/>
  </r>
  <r>
    <d v="2014-10-23T12:13:54"/>
  </r>
  <r>
    <d v="2015-04-27T08:48:29"/>
  </r>
  <r>
    <d v="2014-12-16T15:56:45"/>
  </r>
  <r>
    <d v="2014-05-13T19:08:05"/>
  </r>
  <r>
    <d v="2016-10-06T22:11:52"/>
  </r>
  <r>
    <d v="2014-07-10T00:48:54"/>
  </r>
  <r>
    <d v="2014-11-08T23:21:27"/>
  </r>
  <r>
    <d v="2015-04-15T19:49:39"/>
  </r>
  <r>
    <d v="2015-01-13T20:14:20"/>
  </r>
  <r>
    <d v="2015-09-15T20:22:38"/>
  </r>
  <r>
    <d v="2016-01-14T21:35:13"/>
  </r>
  <r>
    <d v="2015-02-26T16:42:10"/>
  </r>
  <r>
    <d v="2016-07-22T15:45:32"/>
  </r>
  <r>
    <d v="2015-06-17T16:03:24"/>
  </r>
  <r>
    <d v="2015-10-14T17:44:57"/>
  </r>
  <r>
    <d v="2015-09-14T15:11:24"/>
  </r>
  <r>
    <d v="2014-07-05T01:19:32"/>
  </r>
  <r>
    <d v="2017-01-10T00:45:19"/>
  </r>
  <r>
    <d v="2014-07-28T16:18:55"/>
  </r>
  <r>
    <d v="2017-03-09T20:13:39"/>
  </r>
  <r>
    <d v="2017-02-20T08:24:20"/>
  </r>
  <r>
    <d v="2015-02-13T17:04:53"/>
  </r>
  <r>
    <d v="2014-07-11T16:45:02"/>
  </r>
  <r>
    <d v="2015-07-16T10:28:10"/>
  </r>
  <r>
    <d v="2015-05-04T10:20:44"/>
  </r>
  <r>
    <d v="2014-08-14T15:50:05"/>
  </r>
  <r>
    <d v="2015-05-30T19:39:06"/>
  </r>
  <r>
    <d v="2014-08-12T12:39:21"/>
  </r>
  <r>
    <d v="2016-03-08T15:29:18"/>
  </r>
  <r>
    <d v="2015-08-01T16:04:57"/>
  </r>
  <r>
    <d v="2016-09-09T10:28:26"/>
  </r>
  <r>
    <d v="2015-02-23T14:29:35"/>
  </r>
  <r>
    <d v="2015-09-29T21:40:48"/>
  </r>
  <r>
    <d v="2016-01-27T21:52:52"/>
  </r>
  <r>
    <d v="2014-07-18T19:58:18"/>
  </r>
  <r>
    <d v="2014-08-13T01:10:22"/>
  </r>
  <r>
    <d v="2014-10-15T01:37:23"/>
  </r>
  <r>
    <d v="2014-12-01T16:54:50"/>
  </r>
  <r>
    <d v="2015-01-09T01:25:00"/>
  </r>
  <r>
    <d v="2016-04-05T03:04:53"/>
  </r>
  <r>
    <d v="2016-05-23T23:25:54"/>
  </r>
  <r>
    <d v="2015-09-28T20:40:04"/>
  </r>
  <r>
    <d v="2016-06-04T15:46:00"/>
  </r>
  <r>
    <d v="2016-10-03T21:31:32"/>
  </r>
  <r>
    <d v="2015-01-07T22:13:21"/>
  </r>
  <r>
    <d v="2016-01-26T10:57:14"/>
  </r>
  <r>
    <d v="2014-12-01T17:05:38"/>
  </r>
  <r>
    <d v="2016-02-13T15:35:29"/>
  </r>
  <r>
    <d v="2014-12-09T21:42:19"/>
  </r>
  <r>
    <d v="2014-06-02T16:29:55"/>
  </r>
  <r>
    <d v="2016-02-23T23:39:13"/>
  </r>
  <r>
    <d v="2013-02-26T13:19:23"/>
  </r>
  <r>
    <d v="2015-10-30T00:49:04"/>
  </r>
  <r>
    <d v="2013-07-16T10:43:28"/>
  </r>
  <r>
    <d v="2015-04-29T04:27:33"/>
  </r>
  <r>
    <d v="2014-07-15T23:27:00"/>
  </r>
  <r>
    <d v="2014-03-24T19:01:04"/>
  </r>
  <r>
    <d v="2014-12-02T08:20:26"/>
  </r>
  <r>
    <d v="2014-07-17T21:44:12"/>
  </r>
  <r>
    <d v="2011-08-27T03:58:22"/>
  </r>
  <r>
    <d v="2012-08-15T20:35:36"/>
  </r>
  <r>
    <d v="2016-06-06T00:10:33"/>
  </r>
  <r>
    <d v="2015-11-17T10:46:30"/>
  </r>
  <r>
    <d v="2017-02-25T16:04:34"/>
  </r>
  <r>
    <d v="2015-01-15T17:42:23"/>
  </r>
  <r>
    <d v="2015-01-23T20:34:04"/>
  </r>
  <r>
    <d v="2015-01-15T18:28:00"/>
  </r>
  <r>
    <d v="2015-11-25T07:55:36"/>
  </r>
  <r>
    <d v="2016-02-22T12:52:07"/>
  </r>
  <r>
    <d v="2016-03-24T10:16:40"/>
  </r>
  <r>
    <d v="2014-12-12T10:15:24"/>
  </r>
  <r>
    <d v="2015-02-25T01:05:32"/>
  </r>
  <r>
    <d v="2014-06-09T06:13:01"/>
  </r>
  <r>
    <d v="2016-05-02T23:38:29"/>
  </r>
  <r>
    <d v="2014-10-03T09:36:19"/>
  </r>
  <r>
    <d v="2015-04-15T19:14:28"/>
  </r>
  <r>
    <d v="2014-06-19T09:21:30"/>
  </r>
  <r>
    <d v="2014-07-28T18:33:01"/>
  </r>
  <r>
    <d v="2016-05-20T22:32:01"/>
  </r>
  <r>
    <d v="2015-05-07T10:55:50"/>
  </r>
  <r>
    <d v="2015-01-30T08:08:41"/>
  </r>
  <r>
    <d v="2016-10-02T08:49:07"/>
  </r>
  <r>
    <d v="2014-06-22T18:35:11"/>
  </r>
  <r>
    <d v="2016-01-06T23:55:31"/>
  </r>
  <r>
    <d v="2013-08-14T17:56:20"/>
  </r>
  <r>
    <d v="2016-09-02T18:04:46"/>
  </r>
  <r>
    <d v="2016-06-03T16:01:26"/>
  </r>
  <r>
    <d v="2015-01-29T20:17:35"/>
  </r>
  <r>
    <d v="2015-01-27T08:41:33"/>
  </r>
  <r>
    <d v="2016-03-31T08:59:00"/>
  </r>
  <r>
    <d v="2014-07-29T21:17:20"/>
  </r>
  <r>
    <d v="2015-04-01T05:30:00"/>
  </r>
  <r>
    <d v="2015-04-13T20:45:12"/>
  </r>
  <r>
    <d v="2015-10-30T04:32:33"/>
  </r>
  <r>
    <d v="2015-12-20T13:45:23"/>
  </r>
  <r>
    <d v="2015-05-06T08:02:55"/>
  </r>
  <r>
    <d v="2015-03-13T02:12:42"/>
  </r>
  <r>
    <d v="2014-03-31T16:51:20"/>
  </r>
  <r>
    <d v="2014-10-19T23:00:59"/>
  </r>
  <r>
    <d v="2015-01-19T03:26:31"/>
  </r>
  <r>
    <d v="2015-03-03T17:36:22"/>
  </r>
  <r>
    <d v="2014-01-08T15:10:27"/>
  </r>
  <r>
    <d v="2016-01-08T16:58:00"/>
  </r>
  <r>
    <d v="2016-04-29T02:23:33"/>
  </r>
  <r>
    <d v="2015-02-06T05:14:57"/>
  </r>
  <r>
    <d v="2014-04-16T19:49:50"/>
  </r>
  <r>
    <d v="2016-03-15T21:03:57"/>
  </r>
  <r>
    <d v="2014-07-08T22:08:59"/>
  </r>
  <r>
    <d v="2016-07-16T12:44:52"/>
  </r>
  <r>
    <d v="2016-10-15T16:34:22"/>
  </r>
  <r>
    <d v="2016-03-08T02:16:04"/>
  </r>
  <r>
    <d v="2016-01-22T18:33:07"/>
  </r>
  <r>
    <d v="2015-04-02T16:55:10"/>
  </r>
  <r>
    <d v="2016-06-13T04:20:14"/>
  </r>
  <r>
    <d v="2016-02-16T21:08:40"/>
  </r>
  <r>
    <d v="2015-01-05T15:22:29"/>
  </r>
  <r>
    <d v="2016-04-28T20:22:15"/>
  </r>
  <r>
    <d v="2017-01-18T07:53:49"/>
  </r>
  <r>
    <d v="2013-12-12T22:21:14"/>
  </r>
  <r>
    <d v="2015-01-05T19:36:46"/>
  </r>
  <r>
    <d v="2016-03-04T17:41:56"/>
  </r>
  <r>
    <d v="2016-02-11T22:37:55"/>
  </r>
  <r>
    <d v="2016-06-14T16:25:33"/>
  </r>
  <r>
    <d v="2015-01-27T11:19:12"/>
  </r>
  <r>
    <d v="2016-08-23T21:47:47"/>
  </r>
  <r>
    <d v="2015-02-17T22:31:27"/>
  </r>
  <r>
    <d v="2015-06-23T14:44:59"/>
  </r>
  <r>
    <d v="2014-09-26T15:36:30"/>
  </r>
  <r>
    <d v="2015-01-27T22:17:09"/>
  </r>
  <r>
    <d v="2014-08-14T13:59:55"/>
  </r>
  <r>
    <d v="2016-09-26T19:20:04"/>
  </r>
  <r>
    <d v="2014-06-25T22:15:02"/>
  </r>
  <r>
    <d v="2014-10-06T19:38:35"/>
  </r>
  <r>
    <d v="2015-12-09T04:53:10"/>
  </r>
  <r>
    <d v="2014-07-08T15:35:17"/>
  </r>
  <r>
    <d v="2014-11-15T06:50:28"/>
  </r>
  <r>
    <d v="2016-01-24T23:05:09"/>
  </r>
  <r>
    <d v="2016-04-19T07:38:40"/>
  </r>
  <r>
    <d v="2016-12-04T06:04:27"/>
  </r>
  <r>
    <d v="2016-04-26T17:57:43"/>
  </r>
  <r>
    <d v="2016-01-21T04:06:37"/>
  </r>
  <r>
    <d v="2013-06-19T15:25:22"/>
  </r>
  <r>
    <d v="2015-01-27T21:13:54"/>
  </r>
  <r>
    <d v="2014-11-13T22:49:25"/>
  </r>
  <r>
    <d v="2015-05-27T16:00:58"/>
  </r>
  <r>
    <d v="2015-02-28T20:52:30"/>
  </r>
  <r>
    <d v="2016-02-25T23:03:49"/>
  </r>
  <r>
    <d v="2015-02-09T22:16:17"/>
  </r>
  <r>
    <d v="2015-04-08T00:52:36"/>
  </r>
  <r>
    <d v="2016-03-06T20:58:52"/>
  </r>
  <r>
    <d v="2016-02-13T10:24:43"/>
  </r>
  <r>
    <d v="2016-01-28T16:18:30"/>
  </r>
  <r>
    <d v="2016-05-25T17:27:49"/>
  </r>
  <r>
    <d v="2015-01-22T16:29:56"/>
  </r>
  <r>
    <d v="2015-02-09T17:23:56"/>
  </r>
  <r>
    <d v="2016-05-12T21:55:49"/>
  </r>
  <r>
    <d v="2016-02-12T07:38:53"/>
  </r>
  <r>
    <d v="2015-02-10T18:49:11"/>
  </r>
  <r>
    <d v="2016-09-29T23:43:54"/>
  </r>
  <r>
    <d v="2014-07-08T23:13:48"/>
  </r>
  <r>
    <d v="2016-06-30T23:04:50"/>
  </r>
  <r>
    <d v="2014-08-27T03:22:19"/>
  </r>
  <r>
    <d v="2016-04-14T20:45:21"/>
  </r>
  <r>
    <d v="2015-04-13T20:11:27"/>
  </r>
  <r>
    <d v="2015-01-13T21:46:34"/>
  </r>
  <r>
    <d v="2015-01-30T23:02:35"/>
  </r>
  <r>
    <d v="2014-11-10T22:59:50"/>
  </r>
  <r>
    <d v="2016-05-19T08:59:20"/>
  </r>
  <r>
    <d v="2016-03-31T07:41:41"/>
  </r>
  <r>
    <d v="2014-10-30T20:19:50"/>
  </r>
  <r>
    <d v="2016-08-08T16:15:06"/>
  </r>
  <r>
    <d v="2016-10-22T23:17:18"/>
  </r>
  <r>
    <d v="2016-11-15T00:42:36"/>
  </r>
  <r>
    <d v="2015-02-06T17:50:03"/>
  </r>
  <r>
    <d v="2014-05-30T21:26:47"/>
  </r>
  <r>
    <d v="2016-08-29T06:15:56"/>
  </r>
  <r>
    <d v="2015-02-24T06:28:50"/>
  </r>
  <r>
    <d v="2016-02-15T04:02:44"/>
  </r>
  <r>
    <d v="2016-03-04T19:49:02"/>
  </r>
  <r>
    <d v="2014-09-08T03:54:17"/>
  </r>
  <r>
    <d v="2015-06-19T18:44:23"/>
  </r>
  <r>
    <d v="2014-07-22T04:49:49"/>
  </r>
  <r>
    <d v="2014-09-23T15:16:31"/>
  </r>
  <r>
    <d v="2016-01-31T22:43:06"/>
  </r>
  <r>
    <d v="2016-08-11T10:21:47"/>
  </r>
  <r>
    <d v="2015-04-20T22:17:22"/>
  </r>
  <r>
    <d v="2014-08-31T22:29:43"/>
  </r>
  <r>
    <d v="2014-05-19T21:58:12"/>
  </r>
  <r>
    <d v="2016-06-20T20:06:01"/>
  </r>
  <r>
    <d v="2016-05-01T19:23:04"/>
  </r>
  <r>
    <d v="2015-08-05T21:50:18"/>
  </r>
  <r>
    <d v="2015-04-02T09:50:34"/>
  </r>
  <r>
    <d v="2015-08-23T13:46:33"/>
  </r>
  <r>
    <d v="2015-02-18T04:45:32"/>
  </r>
  <r>
    <d v="2016-07-08T01:32:22"/>
  </r>
  <r>
    <d v="2014-11-26T18:25:40"/>
  </r>
  <r>
    <d v="2014-09-22T01:50:28"/>
  </r>
  <r>
    <d v="2015-06-16T21:54:51"/>
  </r>
  <r>
    <d v="2015-08-27T23:04:14"/>
  </r>
  <r>
    <d v="2015-12-13T15:48:44"/>
  </r>
  <r>
    <d v="2015-02-12T09:28:43"/>
  </r>
  <r>
    <d v="2015-01-29T13:45:08"/>
  </r>
  <r>
    <d v="2015-03-09T18:12:56"/>
  </r>
  <r>
    <d v="2015-07-06T19:46:39"/>
  </r>
  <r>
    <d v="2015-10-27T22:55:45"/>
  </r>
  <r>
    <d v="2016-12-08T00:17:12"/>
  </r>
  <r>
    <d v="2017-02-01T19:30:34"/>
  </r>
  <r>
    <d v="2014-08-06T04:23:35"/>
  </r>
  <r>
    <d v="2014-09-29T22:26:06"/>
  </r>
  <r>
    <d v="2015-05-11T16:05:32"/>
  </r>
  <r>
    <d v="2016-08-02T02:58:22"/>
  </r>
  <r>
    <d v="2015-09-08T22:16:04"/>
  </r>
  <r>
    <d v="2016-07-16T00:06:23"/>
  </r>
  <r>
    <d v="2014-11-16T08:52:47"/>
  </r>
  <r>
    <d v="2015-06-10T22:08:55"/>
  </r>
  <r>
    <d v="2015-01-27T20:06:04"/>
  </r>
  <r>
    <d v="2016-04-22T01:09:10"/>
  </r>
  <r>
    <d v="2015-05-11T05:38:46"/>
  </r>
  <r>
    <d v="2016-03-09T23:04:14"/>
  </r>
  <r>
    <d v="2015-06-09T21:27:21"/>
  </r>
  <r>
    <d v="2015-04-02T16:28:25"/>
  </r>
  <r>
    <d v="2016-01-14T22:24:57"/>
  </r>
  <r>
    <d v="2015-12-03T23:00:51"/>
  </r>
  <r>
    <d v="2016-08-30T21:52:52"/>
  </r>
  <r>
    <d v="2015-06-09T21:48:17"/>
  </r>
  <r>
    <d v="2015-11-13T02:01:39"/>
  </r>
  <r>
    <d v="2016-12-09T23:06:00"/>
  </r>
  <r>
    <d v="2015-10-08T21:49:00"/>
  </r>
  <r>
    <d v="2009-09-14T21:38:02"/>
  </r>
  <r>
    <d v="2015-08-12T15:07:02"/>
  </r>
  <r>
    <d v="2013-07-01T08:41:53"/>
  </r>
  <r>
    <d v="2016-08-09T07:38:46"/>
  </r>
  <r>
    <d v="2014-10-07T18:16:58"/>
  </r>
  <r>
    <d v="2013-10-03T19:03:16"/>
  </r>
  <r>
    <d v="2013-12-26T17:09:51"/>
  </r>
  <r>
    <d v="2014-07-17T18:25:12"/>
  </r>
  <r>
    <d v="2013-05-13T20:19:27"/>
  </r>
  <r>
    <d v="2011-06-11T03:02:21"/>
  </r>
  <r>
    <d v="2012-05-12T04:01:23"/>
  </r>
  <r>
    <d v="2014-07-07T23:45:24"/>
  </r>
  <r>
    <d v="2015-04-06T02:04:03"/>
  </r>
  <r>
    <d v="2012-03-19T20:02:14"/>
  </r>
  <r>
    <d v="2015-03-02T21:51:49"/>
  </r>
  <r>
    <d v="2016-10-26T14:16:34"/>
  </r>
  <r>
    <d v="2016-12-10T01:18:20"/>
  </r>
  <r>
    <d v="2012-07-23T23:14:45"/>
  </r>
  <r>
    <d v="2015-12-28T23:34:59"/>
  </r>
  <r>
    <d v="2016-08-14T00:50:30"/>
  </r>
  <r>
    <d v="2015-04-20T17:25:38"/>
  </r>
  <r>
    <d v="2015-06-16T19:51:45"/>
  </r>
  <r>
    <d v="2011-06-09T05:37:31"/>
  </r>
  <r>
    <d v="2016-01-31T04:13:59"/>
  </r>
  <r>
    <d v="2015-03-28T18:41:20"/>
  </r>
  <r>
    <d v="2015-08-07T14:47:04"/>
  </r>
  <r>
    <d v="2016-01-11T16:42:44"/>
  </r>
  <r>
    <d v="2015-11-10T14:48:16"/>
  </r>
  <r>
    <d v="2016-05-13T08:29:03"/>
  </r>
  <r>
    <d v="2015-02-22T21:11:45"/>
  </r>
  <r>
    <d v="2016-11-18T09:20:15"/>
  </r>
  <r>
    <d v="2015-06-10T18:50:49"/>
  </r>
  <r>
    <d v="2014-12-02T20:13:14"/>
  </r>
  <r>
    <d v="2015-10-05T17:11:28"/>
  </r>
  <r>
    <d v="2015-07-03T00:18:24"/>
  </r>
  <r>
    <d v="2015-02-20T17:45:19"/>
  </r>
  <r>
    <d v="2015-10-06T09:22:57"/>
  </r>
  <r>
    <d v="2015-05-19T19:03:35"/>
  </r>
  <r>
    <d v="2014-07-29T00:50:56"/>
  </r>
  <r>
    <d v="2015-10-23T19:48:56"/>
  </r>
  <r>
    <d v="2015-03-23T19:56:26"/>
  </r>
  <r>
    <d v="2015-11-20T13:27:17"/>
  </r>
  <r>
    <d v="2016-08-03T00:45:46"/>
  </r>
  <r>
    <d v="2016-05-25T01:29:00"/>
  </r>
  <r>
    <d v="2015-08-26T02:55:59"/>
  </r>
  <r>
    <d v="2017-01-26T09:01:47"/>
  </r>
  <r>
    <d v="2015-11-09T19:26:43"/>
  </r>
  <r>
    <d v="2015-04-28T00:13:17"/>
  </r>
  <r>
    <d v="2015-04-14T23:44:01"/>
  </r>
  <r>
    <d v="2017-02-24T21:29:37"/>
  </r>
  <r>
    <d v="2014-06-13T16:37:37"/>
  </r>
  <r>
    <d v="2015-10-26T15:49:25"/>
  </r>
  <r>
    <d v="2017-01-27T23:05:18"/>
  </r>
  <r>
    <d v="2015-07-04T16:09:30"/>
  </r>
  <r>
    <d v="2016-11-02T23:53:03"/>
  </r>
  <r>
    <d v="2014-07-17T23:38:22"/>
  </r>
  <r>
    <d v="2016-10-27T18:20:13"/>
  </r>
  <r>
    <d v="2016-11-16T20:36:10"/>
  </r>
  <r>
    <d v="2015-08-11T04:09:21"/>
  </r>
  <r>
    <d v="2015-01-17T18:48:03"/>
  </r>
  <r>
    <d v="2013-11-16T04:58:10"/>
  </r>
  <r>
    <d v="2013-01-15T23:59:29"/>
  </r>
  <r>
    <d v="2015-09-01T17:22:11"/>
  </r>
  <r>
    <d v="2012-04-27T23:00:55"/>
  </r>
  <r>
    <d v="2012-10-29T16:31:48"/>
  </r>
  <r>
    <d v="2010-04-23T19:28:34"/>
  </r>
  <r>
    <d v="2014-02-11T04:33:10"/>
  </r>
  <r>
    <d v="2011-08-12T04:37:03"/>
  </r>
  <r>
    <d v="2010-06-11T19:14:15"/>
  </r>
  <r>
    <d v="2014-01-03T00:07:25"/>
  </r>
  <r>
    <d v="2012-07-26T18:19:07"/>
  </r>
  <r>
    <d v="2010-09-13T20:28:54"/>
  </r>
  <r>
    <d v="2013-10-15T16:07:02"/>
  </r>
  <r>
    <d v="2010-06-09T00:28:50"/>
  </r>
  <r>
    <d v="2012-04-14T19:44:55"/>
  </r>
  <r>
    <d v="2012-03-10T05:42:49"/>
  </r>
  <r>
    <d v="2011-12-06T00:34:49"/>
  </r>
  <r>
    <d v="2016-05-01T18:45:06"/>
  </r>
  <r>
    <d v="2016-09-01T08:33:45"/>
  </r>
  <r>
    <d v="2014-07-11T01:26:32"/>
  </r>
  <r>
    <d v="2015-11-11T20:26:00"/>
  </r>
  <r>
    <d v="2016-01-13T10:20:45"/>
  </r>
  <r>
    <d v="2015-08-15T19:07:57"/>
  </r>
  <r>
    <d v="2014-07-30T00:20:25"/>
  </r>
  <r>
    <d v="2016-04-23T19:08:15"/>
  </r>
  <r>
    <d v="2014-07-11T20:26:39"/>
  </r>
  <r>
    <d v="2016-02-06T23:49:05"/>
  </r>
  <r>
    <d v="2015-02-23T17:16:17"/>
  </r>
  <r>
    <d v="2016-11-04T20:54:43"/>
  </r>
  <r>
    <d v="2015-02-12T21:37:23"/>
  </r>
  <r>
    <d v="2015-02-11T18:57:36"/>
  </r>
  <r>
    <d v="2016-03-03T06:38:28"/>
  </r>
  <r>
    <d v="2016-08-01T00:44:22"/>
  </r>
  <r>
    <d v="2015-10-18T18:04:53"/>
  </r>
  <r>
    <d v="2014-07-09T21:53:24"/>
  </r>
  <r>
    <d v="2014-05-16T17:08:07"/>
  </r>
  <r>
    <d v="2014-06-23T20:40:24"/>
  </r>
  <r>
    <d v="2011-09-13T20:56:40"/>
  </r>
  <r>
    <d v="2013-05-16T16:53:45"/>
  </r>
  <r>
    <d v="2015-07-27T14:58:50"/>
  </r>
  <r>
    <d v="2015-11-24T21:47:48"/>
  </r>
  <r>
    <d v="2015-07-07T11:05:21"/>
  </r>
  <r>
    <d v="2015-06-09T16:47:30"/>
  </r>
  <r>
    <d v="2015-01-18T00:08:47"/>
  </r>
  <r>
    <d v="2015-03-30T04:22:00"/>
  </r>
  <r>
    <d v="2014-08-20T23:19:43"/>
  </r>
  <r>
    <d v="2015-08-08T02:27:43"/>
  </r>
  <r>
    <d v="2015-01-25T01:42:42"/>
  </r>
  <r>
    <d v="2015-05-30T17:26:05"/>
  </r>
  <r>
    <d v="2015-04-28T15:06:29"/>
  </r>
  <r>
    <d v="2014-07-10T17:22:00"/>
  </r>
  <r>
    <d v="2016-05-19T17:23:02"/>
  </r>
  <r>
    <d v="2014-07-21T16:22:32"/>
  </r>
  <r>
    <d v="2014-09-15T15:51:36"/>
  </r>
  <r>
    <d v="2014-07-07T22:03:36"/>
  </r>
  <r>
    <d v="2011-01-25T23:20:30"/>
  </r>
  <r>
    <d v="2015-07-08T22:36:08"/>
  </r>
  <r>
    <d v="2015-01-03T18:55:42"/>
  </r>
  <r>
    <d v="2012-07-20T16:19:24"/>
  </r>
  <r>
    <d v="2012-08-04T06:47:45"/>
  </r>
  <r>
    <d v="2011-12-06T23:06:07"/>
  </r>
  <r>
    <d v="2016-12-28T01:26:48"/>
  </r>
  <r>
    <d v="2014-06-16T02:33:45"/>
  </r>
  <r>
    <d v="2014-07-16T14:17:33"/>
  </r>
  <r>
    <d v="2014-11-02T03:12:15"/>
  </r>
  <r>
    <d v="2015-10-22T22:13:39"/>
  </r>
  <r>
    <d v="2015-03-30T03:09:19"/>
  </r>
  <r>
    <d v="2015-06-25T09:22:00"/>
  </r>
  <r>
    <d v="2015-03-11T01:27:22"/>
  </r>
  <r>
    <d v="2015-06-20T18:43:48"/>
  </r>
  <r>
    <d v="2016-04-25T15:29:18"/>
  </r>
  <r>
    <d v="2016-12-03T22:13:29"/>
  </r>
  <r>
    <d v="2015-07-14T20:57:42"/>
  </r>
  <r>
    <d v="2015-05-15T13:00:55"/>
  </r>
  <r>
    <d v="2016-04-01T10:44:38"/>
  </r>
  <r>
    <d v="2015-04-21T22:28:38"/>
  </r>
  <r>
    <d v="2015-03-23T19:28:25"/>
  </r>
  <r>
    <d v="2014-06-28T16:52:43"/>
  </r>
  <r>
    <d v="2017-03-01T16:42:27"/>
  </r>
  <r>
    <d v="2015-10-12T21:30:44"/>
  </r>
  <r>
    <d v="2014-07-11T16:56:00"/>
  </r>
  <r>
    <d v="2015-11-04T04:54:56"/>
  </r>
  <r>
    <d v="2014-10-03T21:31:38"/>
  </r>
  <r>
    <d v="2012-05-24T04:49:23"/>
  </r>
  <r>
    <d v="2016-07-03T22:01:11"/>
  </r>
  <r>
    <d v="2012-10-16T14:40:52"/>
  </r>
  <r>
    <d v="2013-05-17T20:47:55"/>
  </r>
  <r>
    <d v="2011-07-28T18:57:11"/>
  </r>
  <r>
    <d v="2014-07-18T11:24:19"/>
  </r>
  <r>
    <d v="2015-02-18T01:13:44"/>
  </r>
  <r>
    <d v="2017-02-16T10:14:42"/>
  </r>
  <r>
    <d v="2015-04-27T19:47:19"/>
  </r>
  <r>
    <d v="2015-08-03T06:47:27"/>
  </r>
  <r>
    <d v="2015-07-03T06:03:10"/>
  </r>
  <r>
    <d v="2015-08-25T14:43:52"/>
  </r>
  <r>
    <d v="2009-09-23T13:35:16"/>
  </r>
  <r>
    <d v="2013-04-25T16:18:34"/>
  </r>
  <r>
    <d v="2012-03-22T01:12:06"/>
  </r>
  <r>
    <d v="2014-05-20T15:35:01"/>
  </r>
  <r>
    <d v="2015-03-06T02:30:22"/>
  </r>
  <r>
    <d v="2015-01-01T05:59:59"/>
  </r>
  <r>
    <d v="2015-09-09T23:38:06"/>
  </r>
  <r>
    <d v="2015-02-11T01:44:45"/>
  </r>
  <r>
    <d v="2016-08-21T08:29:57"/>
  </r>
  <r>
    <d v="2016-03-09T12:56:16"/>
  </r>
  <r>
    <d v="2017-02-13T05:07:40"/>
  </r>
  <r>
    <d v="2017-03-02T01:40:11"/>
  </r>
  <r>
    <d v="2017-03-02T04:59:20"/>
  </r>
  <r>
    <d v="2015-08-29T00:24:06"/>
  </r>
  <r>
    <d v="2015-06-24T07:21:12"/>
  </r>
  <r>
    <d v="2016-03-22T20:48:26"/>
  </r>
  <r>
    <d v="2015-05-01T21:55:53"/>
  </r>
  <r>
    <d v="2015-11-11T11:04:23"/>
  </r>
  <r>
    <d v="2016-04-11T01:15:06"/>
  </r>
  <r>
    <d v="2015-09-25T02:06:23"/>
  </r>
  <r>
    <d v="2015-05-28T21:45:52"/>
  </r>
  <r>
    <d v="2015-11-17T16:24:41"/>
  </r>
  <r>
    <d v="2016-09-01T16:12:54"/>
  </r>
  <r>
    <d v="2015-06-16T19:37:02"/>
  </r>
  <r>
    <d v="2014-08-04T20:38:08"/>
  </r>
  <r>
    <d v="2014-07-09T21:20:12"/>
  </r>
  <r>
    <d v="2015-06-17T21:45:37"/>
  </r>
  <r>
    <d v="2015-03-04T05:37:30"/>
  </r>
  <r>
    <d v="2014-12-27T07:12:21"/>
  </r>
  <r>
    <d v="2016-12-05T00:04:09"/>
  </r>
  <r>
    <d v="2014-05-17T06:50:05"/>
  </r>
  <r>
    <d v="2015-01-31T00:42:05"/>
  </r>
  <r>
    <d v="2014-05-14T00:12:35"/>
  </r>
  <r>
    <d v="2016-11-04T14:04:47"/>
  </r>
  <r>
    <d v="2015-11-21T14:07:17"/>
  </r>
  <r>
    <d v="2016-10-08T00:09:02"/>
  </r>
  <r>
    <d v="2014-06-10T19:40:11"/>
  </r>
  <r>
    <d v="2014-07-27T22:20:12"/>
  </r>
  <r>
    <d v="2014-10-15T05:39:19"/>
  </r>
  <r>
    <d v="2010-06-26T00:35:56"/>
  </r>
  <r>
    <d v="2015-06-12T19:31:44"/>
  </r>
  <r>
    <d v="2014-09-15T16:51:10"/>
  </r>
  <r>
    <d v="2015-02-25T00:02:36"/>
  </r>
  <r>
    <d v="2015-07-13T18:37:08"/>
  </r>
  <r>
    <d v="2016-12-04T20:12:50"/>
  </r>
  <r>
    <d v="2015-04-07T15:12:32"/>
  </r>
  <r>
    <d v="2015-04-09T16:13:42"/>
  </r>
  <r>
    <d v="2015-05-06T18:48:24"/>
  </r>
  <r>
    <d v="2015-09-17T14:52:58"/>
  </r>
  <r>
    <d v="2014-12-05T22:20:36"/>
  </r>
  <r>
    <d v="2016-04-06T20:36:48"/>
  </r>
  <r>
    <d v="2015-11-14T00:16:40"/>
  </r>
  <r>
    <d v="2015-09-01T22:25:56"/>
  </r>
  <r>
    <d v="2015-12-08T17:40:25"/>
  </r>
  <r>
    <d v="2016-01-11T19:30:11"/>
  </r>
  <r>
    <d v="2015-05-26T18:39:56"/>
  </r>
  <r>
    <d v="2016-08-10T20:03:57"/>
  </r>
  <r>
    <d v="2016-10-26T20:53:03"/>
  </r>
  <r>
    <d v="2015-07-28T00:18:50"/>
  </r>
  <r>
    <d v="2015-08-21T00:23:36"/>
  </r>
  <r>
    <d v="2014-11-11T20:07:04"/>
  </r>
  <r>
    <d v="2014-11-25T06:17:44"/>
  </r>
  <r>
    <d v="2015-09-29T02:53:43"/>
  </r>
  <r>
    <d v="2016-12-13T02:54:47"/>
  </r>
  <r>
    <d v="2014-12-03T21:14:16"/>
  </r>
  <r>
    <d v="2015-06-02T21:59:44"/>
  </r>
  <r>
    <d v="2014-11-13T20:28:26"/>
  </r>
  <r>
    <d v="2016-03-15T06:26:04"/>
  </r>
  <r>
    <d v="2015-12-04T00:56:47"/>
  </r>
  <r>
    <d v="2015-08-08T09:47:55"/>
  </r>
  <r>
    <d v="2016-10-12T17:41:13"/>
  </r>
  <r>
    <d v="2014-07-11T21:13:07"/>
  </r>
  <r>
    <d v="2014-12-20T17:43:09"/>
  </r>
  <r>
    <d v="2015-06-09T04:04:52"/>
  </r>
  <r>
    <d v="2016-01-28T21:35:43"/>
  </r>
  <r>
    <d v="2015-01-27T23:09:48"/>
  </r>
  <r>
    <d v="2015-09-18T19:38:49"/>
  </r>
  <r>
    <d v="2016-05-08T21:35:08"/>
  </r>
  <r>
    <d v="2014-10-16T00:22:14"/>
  </r>
  <r>
    <d v="2015-02-12T01:20:16"/>
  </r>
  <r>
    <d v="2015-04-11T01:45:04"/>
  </r>
  <r>
    <d v="2014-07-15T22:50:34"/>
  </r>
  <r>
    <d v="2016-01-02T10:43:33"/>
  </r>
  <r>
    <d v="2014-11-28T21:02:41"/>
  </r>
  <r>
    <d v="2016-12-28T00:09:49"/>
  </r>
  <r>
    <d v="2014-10-30T15:40:52"/>
  </r>
  <r>
    <d v="2014-10-14T16:20:28"/>
  </r>
  <r>
    <d v="2016-08-30T14:24:45"/>
  </r>
  <r>
    <d v="2015-09-13T12:41:29"/>
  </r>
  <r>
    <d v="2015-05-31T03:20:51"/>
  </r>
  <r>
    <d v="2014-07-02T00:58:19"/>
  </r>
  <r>
    <d v="2014-07-22T23:32:28"/>
  </r>
  <r>
    <d v="2015-03-14T02:51:57"/>
  </r>
  <r>
    <d v="2014-07-09T14:12:29"/>
  </r>
  <r>
    <d v="2016-04-27T19:49:05"/>
  </r>
  <r>
    <d v="2014-12-13T02:36:34"/>
  </r>
  <r>
    <d v="2015-02-25T00:14:07"/>
  </r>
  <r>
    <d v="2014-07-10T19:41:37"/>
  </r>
  <r>
    <d v="2015-08-22T00:32:59"/>
  </r>
  <r>
    <d v="2015-05-16T04:09:29"/>
  </r>
  <r>
    <d v="2016-01-19T14:08:17"/>
  </r>
  <r>
    <d v="2015-03-26T20:17:06"/>
  </r>
  <r>
    <d v="2016-06-15T05:55:08"/>
  </r>
  <r>
    <d v="2014-09-10T23:23:43"/>
  </r>
  <r>
    <d v="2015-05-30T15:21:58"/>
  </r>
  <r>
    <d v="2014-07-09T21:31:03"/>
  </r>
  <r>
    <d v="2016-09-19T07:53:27"/>
  </r>
  <r>
    <d v="2012-06-18T21:35:45"/>
  </r>
  <r>
    <d v="2014-04-18T21:17:22"/>
  </r>
  <r>
    <d v="2014-08-12T15:15:51"/>
  </r>
  <r>
    <d v="2013-05-21T11:04:18"/>
  </r>
  <r>
    <d v="2012-10-12T13:53:48"/>
  </r>
  <r>
    <d v="2012-12-14T12:45:40"/>
  </r>
  <r>
    <d v="2013-09-20T20:51:34"/>
  </r>
  <r>
    <d v="2017-02-08T10:44:48"/>
  </r>
  <r>
    <d v="2014-05-25T22:51:35"/>
  </r>
  <r>
    <d v="2016-05-02T17:42:30"/>
  </r>
  <r>
    <d v="2015-04-14T16:36:34"/>
  </r>
  <r>
    <d v="2016-03-24T19:21:05"/>
  </r>
  <r>
    <d v="2016-01-21T00:03:49"/>
  </r>
  <r>
    <d v="2014-07-16T04:34:57"/>
  </r>
  <r>
    <d v="2014-11-11T13:04:55"/>
  </r>
  <r>
    <d v="2014-11-07T02:44:19"/>
  </r>
  <r>
    <d v="2015-04-21T02:47:18"/>
  </r>
  <r>
    <d v="2015-06-16T17:51:19"/>
  </r>
  <r>
    <d v="2014-10-04T14:20:36"/>
  </r>
  <r>
    <d v="2014-10-10T12:50:40"/>
  </r>
  <r>
    <d v="2015-02-02T23:40:15"/>
  </r>
  <r>
    <d v="2016-05-25T01:52:38"/>
  </r>
  <r>
    <d v="2015-03-14T03:06:20"/>
  </r>
  <r>
    <d v="2015-04-24T03:21:00"/>
  </r>
  <r>
    <d v="2015-12-24T08:45:52"/>
  </r>
  <r>
    <d v="2017-02-24T14:00:03"/>
  </r>
  <r>
    <d v="2016-03-09T18:41:57"/>
  </r>
  <r>
    <d v="2016-05-08T00:12:05"/>
  </r>
  <r>
    <d v="2014-08-12T18:10:23"/>
  </r>
  <r>
    <d v="2015-01-23T19:59:14"/>
  </r>
  <r>
    <d v="2014-07-31T15:16:24"/>
  </r>
  <r>
    <d v="2016-03-04T15:36:51"/>
  </r>
  <r>
    <d v="2014-07-14T18:49:08"/>
  </r>
  <r>
    <d v="2015-10-16T22:09:06"/>
  </r>
  <r>
    <d v="2014-07-23T15:10:50"/>
  </r>
  <r>
    <d v="2015-12-08T04:57:52"/>
  </r>
  <r>
    <d v="2015-01-30T20:33:49"/>
  </r>
  <r>
    <d v="2017-03-15T15:30:07"/>
  </r>
  <r>
    <d v="2017-03-14T08:35:56"/>
  </r>
  <r>
    <d v="2017-01-27T00:58:54"/>
  </r>
  <r>
    <d v="2016-11-09T03:37:55"/>
  </r>
  <r>
    <d v="2015-06-27T01:29:58"/>
  </r>
  <r>
    <d v="2015-06-17T16:27:59"/>
  </r>
  <r>
    <d v="2015-08-20T06:37:31"/>
  </r>
  <r>
    <d v="2015-10-14T19:59:56"/>
  </r>
  <r>
    <d v="2015-08-10T16:40:29"/>
  </r>
  <r>
    <d v="2014-09-17T15:02:59"/>
  </r>
  <r>
    <d v="2015-10-08T03:27:19"/>
  </r>
  <r>
    <d v="2015-04-09T00:35:08"/>
  </r>
  <r>
    <d v="2015-11-17T22:05:50"/>
  </r>
  <r>
    <d v="2014-06-03T17:02:44"/>
  </r>
  <r>
    <d v="2014-06-03T19:32:32"/>
  </r>
  <r>
    <d v="2016-10-23T16:00:23"/>
  </r>
  <r>
    <d v="2014-05-07T16:36:32"/>
  </r>
  <r>
    <d v="2015-09-22T03:01:46"/>
  </r>
  <r>
    <d v="2016-06-06T00:13:44"/>
  </r>
  <r>
    <d v="2015-09-06T15:11:45"/>
  </r>
  <r>
    <d v="2015-06-25T03:29:56"/>
  </r>
  <r>
    <d v="2015-09-08T16:42:15"/>
  </r>
  <r>
    <d v="2015-01-03T00:23:42"/>
  </r>
  <r>
    <d v="2016-09-02T08:19:25"/>
  </r>
  <r>
    <d v="2014-12-26T20:39:56"/>
  </r>
  <r>
    <d v="2016-01-04T23:36:10"/>
  </r>
  <r>
    <d v="2014-08-03T14:27:49"/>
  </r>
  <r>
    <d v="2015-03-02T18:59:52"/>
  </r>
  <r>
    <d v="2016-04-09T22:49:51"/>
  </r>
  <r>
    <d v="2014-11-11T05:28:22"/>
  </r>
  <r>
    <d v="2014-08-16T15:39:17"/>
  </r>
  <r>
    <d v="2015-07-01T00:16:05"/>
  </r>
  <r>
    <d v="2016-05-04T11:19:12"/>
  </r>
  <r>
    <d v="2014-10-14T13:00:55"/>
  </r>
  <r>
    <d v="2016-03-04T08:07:48"/>
  </r>
  <r>
    <d v="2015-08-12T03:38:27"/>
  </r>
  <r>
    <d v="2016-11-01T06:18:40"/>
  </r>
  <r>
    <d v="2015-04-17T21:41:54"/>
  </r>
  <r>
    <d v="2015-07-28T15:54:35"/>
  </r>
  <r>
    <d v="2014-07-09T07:48:43"/>
  </r>
  <r>
    <d v="2016-06-29T01:09:46"/>
  </r>
  <r>
    <d v="2014-05-15T15:37:44"/>
  </r>
  <r>
    <d v="2016-03-28T22:22:07"/>
  </r>
  <r>
    <d v="2015-10-19T03:41:57"/>
  </r>
  <r>
    <d v="2016-06-13T20:48:18"/>
  </r>
  <r>
    <d v="2015-10-09T17:59:41"/>
  </r>
  <r>
    <d v="2015-03-06T09:23:41"/>
  </r>
  <r>
    <d v="2015-04-02T13:04:09"/>
  </r>
  <r>
    <d v="2016-02-19T05:54:29"/>
  </r>
  <r>
    <d v="2016-02-08T23:59:23"/>
  </r>
  <r>
    <d v="2015-10-05T15:43:59"/>
  </r>
  <r>
    <d v="2015-11-14T00:36:10"/>
  </r>
  <r>
    <d v="2014-10-29T14:02:44"/>
  </r>
  <r>
    <d v="2014-11-05T22:58:45"/>
  </r>
  <r>
    <d v="2014-05-02T19:26:37"/>
  </r>
  <r>
    <d v="2016-08-31T20:11:25"/>
  </r>
  <r>
    <d v="2016-02-21T03:23:43"/>
  </r>
  <r>
    <d v="2016-11-26T19:18:51"/>
  </r>
  <r>
    <d v="2014-09-23T19:05:49"/>
  </r>
  <r>
    <d v="2016-12-28T18:54:02"/>
  </r>
  <r>
    <d v="2016-05-21T16:45:16"/>
  </r>
  <r>
    <d v="2016-06-17T17:49:46"/>
  </r>
  <r>
    <d v="2015-12-06T19:47:17"/>
  </r>
  <r>
    <d v="2016-05-05T17:19:57"/>
  </r>
  <r>
    <d v="2014-10-15T02:59:50"/>
  </r>
  <r>
    <d v="2016-12-26T21:41:22"/>
  </r>
  <r>
    <d v="2015-10-30T12:56:44"/>
  </r>
  <r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s v="film &amp; video"/>
    <x v="0"/>
    <d v="2015-07-23T03:00:00"/>
    <d v="2015-06-22T00:10:11"/>
    <d v="1905-07-07T00:00:0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s v="film &amp; video"/>
    <x v="0"/>
    <d v="2017-03-02T14:24:43"/>
    <d v="2017-01-31T14:24:43"/>
    <d v="1905-07-09T00:00:00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s v="film &amp; video"/>
    <x v="0"/>
    <d v="2016-02-15T16:51:23"/>
    <d v="2016-02-05T16:51:23"/>
    <d v="1905-07-08T00:00:00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s v="film &amp; video"/>
    <x v="0"/>
    <d v="2014-08-07T12:21:47"/>
    <d v="2014-07-08T12:21:47"/>
    <d v="1905-07-06T00:00:00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s v="film &amp; video"/>
    <x v="0"/>
    <d v="2015-12-19T20:01:19"/>
    <d v="2015-11-19T20:01:19"/>
    <d v="1905-07-07T00:00:00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s v="film &amp; video"/>
    <x v="0"/>
    <d v="2016-07-29T05:35:00"/>
    <d v="2016-07-12T22:23:27"/>
    <d v="1905-07-08T00:00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s v="film &amp; video"/>
    <x v="0"/>
    <d v="2014-06-14T01:44:10"/>
    <d v="2014-06-04T01:44:10"/>
    <d v="1905-07-06T00:00:0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s v="film &amp; video"/>
    <x v="0"/>
    <d v="2016-07-05T01:07:47"/>
    <d v="2016-05-26T01:07:47"/>
    <d v="1905-07-08T00:00:00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s v="film &amp; video"/>
    <x v="0"/>
    <d v="2016-04-15T21:00:00"/>
    <d v="2016-04-08T22:40:12"/>
    <d v="1905-07-08T00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s v="film &amp; video"/>
    <x v="0"/>
    <d v="2016-04-17T02:29:04"/>
    <d v="2016-03-18T02:29:04"/>
    <d v="1905-07-08T00:00:00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s v="film &amp; video"/>
    <x v="0"/>
    <d v="2014-06-25T01:37:59"/>
    <d v="2014-05-21T01:37:59"/>
    <d v="1905-07-06T00:00:00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s v="film &amp; video"/>
    <x v="0"/>
    <d v="2016-08-22T03:00:00"/>
    <d v="2016-07-21T18:41:02"/>
    <d v="1905-07-08T00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s v="film &amp; video"/>
    <x v="0"/>
    <d v="2014-07-16T03:00:00"/>
    <d v="2014-06-01T17:07:05"/>
    <d v="1905-07-06T00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s v="film &amp; video"/>
    <x v="0"/>
    <d v="2016-06-23T20:27:00"/>
    <d v="2016-05-18T16:15:09"/>
    <d v="1905-07-08T00:00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s v="film &amp; video"/>
    <x v="0"/>
    <d v="2014-07-13T13:59:00"/>
    <d v="2014-06-18T00:38:08"/>
    <d v="1905-07-06T00:00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s v="film &amp; video"/>
    <x v="0"/>
    <d v="2015-09-27T20:14:00"/>
    <d v="2015-09-09T09:24:18"/>
    <d v="1905-07-07T00:00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s v="film &amp; video"/>
    <x v="0"/>
    <d v="2014-06-16T05:30:00"/>
    <d v="2014-05-01T19:06:51"/>
    <d v="1905-07-06T00:0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s v="film &amp; video"/>
    <x v="0"/>
    <d v="2014-11-04T18:33:42"/>
    <d v="2014-10-05T17:33:42"/>
    <d v="1905-07-06T00:00:00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s v="film &amp; video"/>
    <x v="0"/>
    <d v="2014-09-17T13:00:56"/>
    <d v="2014-08-18T13:00:56"/>
    <d v="1905-07-06T00:00:00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s v="film &amp; video"/>
    <x v="0"/>
    <d v="2015-07-20T19:35:34"/>
    <d v="2015-06-20T19:35:34"/>
    <d v="1905-07-07T00:00:00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s v="film &amp; video"/>
    <x v="0"/>
    <d v="2015-09-13T18:11:52"/>
    <d v="2015-07-15T18:11:52"/>
    <d v="1905-07-07T00:00:00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s v="film &amp; video"/>
    <x v="0"/>
    <d v="2014-09-26T15:03:09"/>
    <d v="2014-08-27T15:03:09"/>
    <d v="1905-07-06T00:00:00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s v="film &amp; video"/>
    <x v="0"/>
    <d v="2015-01-01T07:59:00"/>
    <d v="2014-12-16T21:52:20"/>
    <d v="1905-07-06T00:00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s v="film &amp; video"/>
    <x v="0"/>
    <d v="2015-04-30T15:20:00"/>
    <d v="2015-04-03T18:41:41"/>
    <d v="1905-07-07T00:0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s v="film &amp; video"/>
    <x v="0"/>
    <d v="2015-09-15T19:39:00"/>
    <d v="2015-08-13T19:41:03"/>
    <d v="1905-07-07T00:00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s v="film &amp; video"/>
    <x v="0"/>
    <d v="2016-01-09T00:36:01"/>
    <d v="2015-11-10T00:36:01"/>
    <d v="1905-07-07T00:00:00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s v="film &amp; video"/>
    <x v="0"/>
    <d v="2014-08-17T12:22:24"/>
    <d v="2014-07-08T12:22:24"/>
    <d v="1905-07-06T00:00:00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s v="film &amp; video"/>
    <x v="0"/>
    <d v="2014-11-16T04:57:13"/>
    <d v="2014-10-17T03:57:13"/>
    <d v="1905-07-06T00:00:00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s v="film &amp; video"/>
    <x v="0"/>
    <d v="2015-12-16T23:08:04"/>
    <d v="2015-11-16T23:08:04"/>
    <d v="1905-07-07T00:00:00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s v="film &amp; video"/>
    <x v="0"/>
    <d v="2014-07-22T16:09:28"/>
    <d v="2014-06-22T16:09:28"/>
    <d v="1905-07-06T00:00:00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s v="film &amp; video"/>
    <x v="0"/>
    <d v="2014-08-21T07:01:55"/>
    <d v="2014-07-22T07:01:55"/>
    <d v="1905-07-06T00:00:00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s v="film &amp; video"/>
    <x v="0"/>
    <d v="2016-01-25T19:00:34"/>
    <d v="2016-01-07T19:00:34"/>
    <d v="1905-07-08T00:00:00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s v="film &amp; video"/>
    <x v="0"/>
    <d v="2016-05-13T03:59:00"/>
    <d v="2016-04-01T15:03:37"/>
    <d v="1905-07-08T00:00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s v="film &amp; video"/>
    <x v="0"/>
    <d v="2015-11-08T16:51:41"/>
    <d v="2015-10-09T15:51:41"/>
    <d v="1905-07-07T00:00:00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s v="film &amp; video"/>
    <x v="0"/>
    <d v="2014-08-05T07:43:21"/>
    <d v="2014-07-21T07:43:21"/>
    <d v="1905-07-06T00:00:00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s v="film &amp; video"/>
    <x v="0"/>
    <d v="2015-04-28T00:00:00"/>
    <d v="2015-04-04T07:00:14"/>
    <d v="1905-07-07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s v="film &amp; video"/>
    <x v="0"/>
    <d v="2015-04-04T06:22:05"/>
    <d v="2015-03-05T07:22:05"/>
    <d v="1905-07-07T00:00:00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s v="film &amp; video"/>
    <x v="0"/>
    <d v="2015-02-27T16:37:59"/>
    <d v="2015-01-28T16:37:59"/>
    <d v="1905-07-07T00:00:00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s v="film &amp; video"/>
    <x v="0"/>
    <d v="2013-05-11T01:22:24"/>
    <d v="2013-04-11T01:22:24"/>
    <d v="1905-07-05T00:00:00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s v="film &amp; video"/>
    <x v="0"/>
    <d v="2014-05-25T22:59:00"/>
    <d v="2014-04-25T01:07:48"/>
    <d v="1905-07-06T00:00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s v="film &amp; video"/>
    <x v="0"/>
    <d v="2014-06-19T04:00:00"/>
    <d v="2014-05-30T05:08:08"/>
    <d v="1905-07-06T00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s v="film &amp; video"/>
    <x v="0"/>
    <d v="2014-10-05T13:39:14"/>
    <d v="2014-09-05T13:39:14"/>
    <d v="1905-07-06T00:00:00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s v="film &amp; video"/>
    <x v="0"/>
    <d v="2014-12-28T15:20:26"/>
    <d v="2014-11-28T15:20:26"/>
    <d v="1905-07-06T00:00:00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s v="film &amp; video"/>
    <x v="0"/>
    <d v="2014-07-13T00:00:00"/>
    <d v="2014-06-12T18:58:06"/>
    <d v="1905-07-06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s v="film &amp; video"/>
    <x v="0"/>
    <d v="2014-10-07T02:22:17"/>
    <d v="2014-08-23T02:22:17"/>
    <d v="1905-07-06T00:00:00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s v="film &amp; video"/>
    <x v="0"/>
    <d v="2016-04-27T14:58:27"/>
    <d v="2016-03-28T14:58:27"/>
    <d v="1905-07-08T00:00:00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s v="film &amp; video"/>
    <x v="0"/>
    <d v="2015-12-15T23:09:34"/>
    <d v="2015-11-15T23:09:34"/>
    <d v="1905-07-07T00:00:00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s v="film &amp; video"/>
    <x v="0"/>
    <d v="2014-12-19T20:40:07"/>
    <d v="2014-10-20T19:40:07"/>
    <d v="1905-07-06T00:00:00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s v="film &amp; video"/>
    <x v="0"/>
    <d v="2015-03-01T12:00:00"/>
    <d v="2015-01-29T12:24:20"/>
    <d v="1905-07-07T00:00:0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s v="film &amp; video"/>
    <x v="0"/>
    <d v="2015-10-24T04:14:05"/>
    <d v="2015-09-24T04:14:05"/>
    <d v="1905-07-07T00:00:00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s v="film &amp; video"/>
    <x v="0"/>
    <d v="2015-01-30T17:00:00"/>
    <d v="2014-12-22T18:04:18"/>
    <d v="1905-07-06T00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s v="film &amp; video"/>
    <x v="0"/>
    <d v="2015-08-10T22:17:17"/>
    <d v="2015-07-11T22:17:17"/>
    <d v="1905-07-07T00:00:00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s v="film &amp; video"/>
    <x v="0"/>
    <d v="2014-07-17T16:50:46"/>
    <d v="2014-06-17T16:50:46"/>
    <d v="1905-07-06T00:00:00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s v="film &amp; video"/>
    <x v="0"/>
    <d v="2014-04-04T22:00:00"/>
    <d v="2014-03-21T13:10:45"/>
    <d v="1905-07-06T00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s v="film &amp; video"/>
    <x v="0"/>
    <d v="2015-12-25T17:07:01"/>
    <d v="2015-11-25T17:07:01"/>
    <d v="1905-07-07T00:00:00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s v="film &amp; video"/>
    <x v="0"/>
    <d v="2016-05-27T23:15:16"/>
    <d v="2016-05-06T23:15:16"/>
    <d v="1905-07-08T00:00:00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s v="film &amp; video"/>
    <x v="0"/>
    <d v="2015-06-08T16:00:00"/>
    <d v="2015-05-25T13:10:24"/>
    <d v="1905-07-07T00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s v="film &amp; video"/>
    <x v="0"/>
    <d v="2015-04-25T19:59:22"/>
    <d v="2015-03-26T19:59:22"/>
    <d v="1905-07-07T00:00:00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s v="film &amp; video"/>
    <x v="0"/>
    <d v="2014-11-19T18:52:52"/>
    <d v="2014-10-20T17:52:52"/>
    <d v="1905-07-06T00:00:00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s v="film &amp; video"/>
    <x v="0"/>
    <d v="2015-09-14T21:00:00"/>
    <d v="2015-08-14T05:39:36"/>
    <d v="1905-07-07T00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s v="film &amp; video"/>
    <x v="1"/>
    <d v="2014-03-23T00:00:00"/>
    <d v="2014-03-03T21:38:37"/>
    <d v="1905-07-06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s v="film &amp; video"/>
    <x v="1"/>
    <d v="2013-06-06T19:32:37"/>
    <d v="2013-05-15T19:32:37"/>
    <d v="1905-07-05T00:00:00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s v="film &amp; video"/>
    <x v="1"/>
    <d v="2013-03-03T19:11:18"/>
    <d v="2013-02-06T19:11:18"/>
    <d v="1905-07-05T00:00:00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s v="film &amp; video"/>
    <x v="1"/>
    <d v="2013-12-28T04:59:00"/>
    <d v="2013-12-04T21:53:33"/>
    <d v="1905-07-05T00:00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s v="film &amp; video"/>
    <x v="1"/>
    <d v="2013-07-08T00:26:21"/>
    <d v="2013-06-08T00:26:21"/>
    <d v="1905-07-05T00:00:00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s v="film &amp; video"/>
    <x v="1"/>
    <d v="2014-08-11T05:59:00"/>
    <d v="2014-07-15T19:42:34"/>
    <d v="1905-07-06T00:00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s v="film &amp; video"/>
    <x v="1"/>
    <d v="2016-07-18T20:23:40"/>
    <d v="2016-06-18T20:23:40"/>
    <d v="1905-07-08T00:00:0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s v="film &amp; video"/>
    <x v="1"/>
    <d v="2012-07-15T14:00:04"/>
    <d v="2012-06-15T14:00:04"/>
    <d v="1905-07-04T00:00:00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s v="film &amp; video"/>
    <x v="1"/>
    <d v="2014-02-23T13:39:51"/>
    <d v="2014-01-24T13:39:51"/>
    <d v="1905-07-06T00:00:00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s v="film &amp; video"/>
    <x v="1"/>
    <d v="2011-10-02T06:59:00"/>
    <d v="2011-08-31T04:30:25"/>
    <d v="1905-07-03T00:00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s v="film &amp; video"/>
    <x v="1"/>
    <d v="2011-09-04T21:30:45"/>
    <d v="2011-07-06T21:30:45"/>
    <d v="1905-07-03T00:00:00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s v="film &amp; video"/>
    <x v="1"/>
    <d v="2012-05-28T06:30:57"/>
    <d v="2012-03-29T06:30:57"/>
    <d v="1905-07-04T00:00:00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s v="film &amp; video"/>
    <x v="1"/>
    <d v="2012-11-15T00:00:00"/>
    <d v="2012-10-26T00:14:41"/>
    <d v="1905-07-04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s v="film &amp; video"/>
    <x v="1"/>
    <d v="2011-05-03T03:59:00"/>
    <d v="2011-02-13T18:09:44"/>
    <d v="1905-07-03T00:00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s v="film &amp; video"/>
    <x v="1"/>
    <d v="2016-01-21T11:41:35"/>
    <d v="2015-12-22T11:41:35"/>
    <d v="1905-07-07T00:00:00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s v="film &amp; video"/>
    <x v="1"/>
    <d v="2013-04-23T05:01:12"/>
    <d v="2013-03-24T05:01:12"/>
    <d v="1905-07-05T00:00:00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s v="film &amp; video"/>
    <x v="1"/>
    <d v="2011-12-27T17:35:58"/>
    <d v="2011-10-28T16:35:58"/>
    <d v="1905-07-03T00:00:00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s v="film &amp; video"/>
    <x v="1"/>
    <d v="2012-05-21T02:59:00"/>
    <d v="2012-03-29T03:28:37"/>
    <d v="1905-07-04T00:00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s v="film &amp; video"/>
    <x v="1"/>
    <d v="2016-09-01T17:32:01"/>
    <d v="2016-08-22T17:32:01"/>
    <d v="1905-07-08T00:00:00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s v="film &amp; video"/>
    <x v="1"/>
    <d v="2014-04-25T18:38:13"/>
    <d v="2014-03-26T18:38:13"/>
    <d v="1905-07-06T00:00:00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s v="film &amp; video"/>
    <x v="1"/>
    <d v="2013-12-10T02:00:56"/>
    <d v="2013-11-05T02:00:56"/>
    <d v="1905-07-05T00:00:00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s v="film &amp; video"/>
    <x v="1"/>
    <d v="2012-07-14T03:02:00"/>
    <d v="2012-07-10T03:48:47"/>
    <d v="1905-07-04T00:00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s v="film &amp; video"/>
    <x v="1"/>
    <d v="2011-10-09T19:41:01"/>
    <d v="2011-09-09T19:41:01"/>
    <d v="1905-07-03T00:00:00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s v="film &amp; video"/>
    <x v="1"/>
    <d v="2015-02-22T11:30:00"/>
    <d v="2015-02-07T14:46:29"/>
    <d v="1905-07-07T00:0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s v="film &amp; video"/>
    <x v="1"/>
    <d v="2011-05-15T18:11:26"/>
    <d v="2011-04-15T18:11:26"/>
    <d v="1905-07-03T00:00:00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s v="film &amp; video"/>
    <x v="1"/>
    <d v="2011-09-23T03:00:37"/>
    <d v="2011-08-24T03:00:37"/>
    <d v="1905-07-03T00:00:00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s v="film &amp; video"/>
    <x v="1"/>
    <d v="2015-12-27T14:20:45"/>
    <d v="2015-10-14T13:20:45"/>
    <d v="1905-07-07T00:00:00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s v="film &amp; video"/>
    <x v="1"/>
    <d v="2010-06-03T01:41:00"/>
    <d v="2010-05-24T12:56:43"/>
    <d v="1905-07-02T00:00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s v="film &amp; video"/>
    <x v="1"/>
    <d v="2014-06-22T15:48:51"/>
    <d v="2014-05-27T15:48:51"/>
    <d v="1905-07-06T00:00:00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s v="film &amp; video"/>
    <x v="1"/>
    <d v="2013-06-02T18:03:12"/>
    <d v="2013-05-08T18:03:12"/>
    <d v="1905-07-05T00:00:00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s v="film &amp; video"/>
    <x v="1"/>
    <d v="2011-07-12T07:08:19"/>
    <d v="2011-06-12T07:08:19"/>
    <d v="1905-07-03T00:00:00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s v="film &amp; video"/>
    <x v="1"/>
    <d v="2011-05-17T09:39:24"/>
    <d v="2011-03-17T09:39:24"/>
    <d v="1905-07-03T00:00:00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s v="film &amp; video"/>
    <x v="1"/>
    <d v="2017-02-01T08:00:00"/>
    <d v="2016-12-17T04:46:23"/>
    <d v="1905-07-08T00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s v="film &amp; video"/>
    <x v="1"/>
    <d v="2012-07-03T21:00:00"/>
    <d v="2012-06-05T20:35:37"/>
    <d v="1905-07-04T00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s v="film &amp; video"/>
    <x v="1"/>
    <d v="2014-04-07T17:13:42"/>
    <d v="2014-03-18T17:13:42"/>
    <d v="1905-07-06T00:00:00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s v="film &amp; video"/>
    <x v="1"/>
    <d v="2012-02-26T00:07:21"/>
    <d v="2012-01-27T00:07:21"/>
    <d v="1905-07-04T00:00:00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s v="film &amp; video"/>
    <x v="1"/>
    <d v="2010-08-01T03:00:00"/>
    <d v="2010-05-26T15:54:01"/>
    <d v="1905-07-02T00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s v="film &amp; video"/>
    <x v="1"/>
    <d v="2011-07-12T03:14:42"/>
    <d v="2011-06-12T03:14:42"/>
    <d v="1905-07-03T00:00:00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s v="film &amp; video"/>
    <x v="1"/>
    <d v="2012-12-07T23:30:00"/>
    <d v="2012-11-01T19:04:34"/>
    <d v="1905-07-04T00:0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s v="film &amp; video"/>
    <x v="1"/>
    <d v="2014-01-22T21:39:59"/>
    <d v="2013-12-23T21:39:59"/>
    <d v="1905-07-05T00:00:00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s v="film &amp; video"/>
    <x v="1"/>
    <d v="2012-11-04T19:04:46"/>
    <d v="2012-10-15T18:04:46"/>
    <d v="1905-07-04T00:00:00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s v="film &amp; video"/>
    <x v="1"/>
    <d v="2013-01-24T18:38:30"/>
    <d v="2012-12-31T18:38:30"/>
    <d v="1905-07-04T00:00:0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s v="film &amp; video"/>
    <x v="1"/>
    <d v="2010-12-23T03:08:53"/>
    <d v="2010-11-23T03:08:53"/>
    <d v="1905-07-02T00:00:00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s v="film &amp; video"/>
    <x v="1"/>
    <d v="2014-03-07T19:20:30"/>
    <d v="2014-02-12T19:20:30"/>
    <d v="1905-07-06T00:00:0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s v="film &amp; video"/>
    <x v="1"/>
    <d v="2011-04-03T01:00:00"/>
    <d v="2011-03-10T16:41:06"/>
    <d v="1905-07-03T00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s v="film &amp; video"/>
    <x v="1"/>
    <d v="2016-05-14T00:00:00"/>
    <d v="2016-04-25T17:23:40"/>
    <d v="1905-07-08T00:00:00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s v="film &amp; video"/>
    <x v="1"/>
    <d v="2012-04-02T18:38:21"/>
    <d v="2012-03-19T18:38:21"/>
    <d v="1905-07-04T00:00:00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s v="film &amp; video"/>
    <x v="1"/>
    <d v="2011-04-24T23:34:47"/>
    <d v="2011-04-02T23:34:47"/>
    <d v="1905-07-03T00:00:00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s v="film &amp; video"/>
    <x v="1"/>
    <d v="2013-05-31T14:42:50"/>
    <d v="2013-04-01T14:42:50"/>
    <d v="1905-07-05T00:00:0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s v="film &amp; video"/>
    <x v="1"/>
    <d v="2011-02-26T00:37:10"/>
    <d v="2011-01-27T00:37:10"/>
    <d v="1905-07-03T00:00:0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s v="film &amp; video"/>
    <x v="1"/>
    <d v="2013-11-14T05:59:00"/>
    <d v="2013-10-10T22:47:33"/>
    <d v="1905-07-05T00:00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s v="film &amp; video"/>
    <x v="1"/>
    <d v="2015-05-31T07:59:47"/>
    <d v="2015-05-01T07:59:47"/>
    <d v="1905-07-07T00:00:00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s v="film &amp; video"/>
    <x v="1"/>
    <d v="2014-04-13T02:00:00"/>
    <d v="2014-03-20T01:01:58"/>
    <d v="1905-07-06T00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s v="film &amp; video"/>
    <x v="1"/>
    <d v="2011-08-06T15:00:00"/>
    <d v="2011-07-29T18:12:08"/>
    <d v="1905-07-03T00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s v="film &amp; video"/>
    <x v="1"/>
    <d v="2012-01-13T06:34:48"/>
    <d v="2011-11-14T06:34:48"/>
    <d v="1905-07-03T00:00:00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s v="film &amp; video"/>
    <x v="1"/>
    <d v="2012-02-04T17:44:04"/>
    <d v="2012-01-10T17:44:04"/>
    <d v="1905-07-04T00:00:00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s v="film &amp; video"/>
    <x v="1"/>
    <d v="2011-04-08T10:55:55"/>
    <d v="2011-02-21T11:55:55"/>
    <d v="1905-07-03T00:00:00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s v="film &amp; video"/>
    <x v="1"/>
    <d v="2010-06-09T19:00:00"/>
    <d v="2010-03-11T20:02:24"/>
    <d v="1905-07-02T00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s v="film &amp; video"/>
    <x v="1"/>
    <d v="2011-07-29T01:17:16"/>
    <d v="2011-06-29T01:17:16"/>
    <d v="1905-07-03T00:00:00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s v="film &amp; video"/>
    <x v="1"/>
    <d v="2011-08-13T23:00:00"/>
    <d v="2011-07-15T01:39:46"/>
    <d v="1905-07-03T00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s v="film &amp; video"/>
    <x v="2"/>
    <d v="2016-10-03T01:11:47"/>
    <d v="2016-09-03T01:11:47"/>
    <d v="1905-07-08T00:00:00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s v="film &amp; video"/>
    <x v="2"/>
    <d v="2015-04-18T10:16:00"/>
    <d v="2015-04-02T16:55:10"/>
    <d v="1905-07-07T00:00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film &amp; video"/>
    <x v="2"/>
    <d v="2016-10-10T10:21:47"/>
    <d v="2016-08-11T10:21:47"/>
    <d v="1905-07-08T00:00:00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s v="film &amp; video"/>
    <x v="2"/>
    <d v="2014-10-28T22:00:00"/>
    <d v="2014-09-22T18:46:04"/>
    <d v="1905-07-06T00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film &amp; video"/>
    <x v="2"/>
    <d v="2015-05-15T22:17:22"/>
    <d v="2015-04-20T22:17:22"/>
    <d v="1905-07-07T00:00:00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s v="film &amp; video"/>
    <x v="2"/>
    <d v="2017-02-03T23:51:20"/>
    <d v="2016-12-05T23:51:20"/>
    <d v="1905-07-08T00:00:0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s v="film &amp; video"/>
    <x v="2"/>
    <d v="2015-06-11T02:00:00"/>
    <d v="2015-05-11T14:08:57"/>
    <d v="1905-07-07T00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s v="film &amp; video"/>
    <x v="2"/>
    <d v="2015-04-03T13:59:01"/>
    <d v="2015-03-04T14:59:01"/>
    <d v="1905-07-07T00:00:00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s v="film &amp; video"/>
    <x v="2"/>
    <d v="2016-10-20T05:28:13"/>
    <d v="2016-09-15T05:28:13"/>
    <d v="1905-07-08T00:00:00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film &amp; video"/>
    <x v="2"/>
    <d v="2014-10-30T22:29:43"/>
    <d v="2014-08-31T22:29:43"/>
    <d v="1905-07-06T00:00:00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film &amp; video"/>
    <x v="2"/>
    <d v="2014-06-16T20:16:00"/>
    <d v="2014-05-19T21:58:12"/>
    <d v="1905-07-06T00:00:00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s v="film &amp; video"/>
    <x v="2"/>
    <d v="2016-07-06T00:00:00"/>
    <d v="2016-06-20T20:06:01"/>
    <d v="1905-07-08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s v="film &amp; video"/>
    <x v="2"/>
    <d v="2014-11-07T20:30:07"/>
    <d v="2014-09-23T19:30:07"/>
    <d v="1905-07-06T00:00:00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film &amp; video"/>
    <x v="2"/>
    <d v="2016-05-31T17:31:00"/>
    <d v="2016-05-01T19:23:04"/>
    <d v="1905-07-08T00:00:00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film &amp; video"/>
    <x v="2"/>
    <d v="2015-09-04T17:00:00"/>
    <d v="2015-08-05T21:50:18"/>
    <d v="1905-07-07T00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s v="film &amp; video"/>
    <x v="2"/>
    <d v="2014-07-01T19:00:00"/>
    <d v="2014-05-29T09:09:57"/>
    <d v="1905-07-06T00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film &amp; video"/>
    <x v="2"/>
    <d v="2015-05-16T10:16:00"/>
    <d v="2015-04-02T09:50:34"/>
    <d v="1905-07-07T00:00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film &amp; video"/>
    <x v="2"/>
    <d v="2015-10-12T13:46:33"/>
    <d v="2015-08-23T13:46:33"/>
    <d v="1905-07-07T00:00:00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s v="film &amp; video"/>
    <x v="2"/>
    <d v="2015-08-01T04:59:00"/>
    <d v="2015-07-01T06:10:41"/>
    <d v="1905-07-07T00:00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s v="film &amp; video"/>
    <x v="2"/>
    <d v="2015-07-12T22:06:12"/>
    <d v="2015-07-02T22:06:12"/>
    <d v="1905-07-07T00:00:00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film &amp; video"/>
    <x v="2"/>
    <d v="2015-03-20T03:45:32"/>
    <d v="2015-02-18T04:45:32"/>
    <d v="1905-07-07T00:00:00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s v="film &amp; video"/>
    <x v="2"/>
    <d v="2015-05-31T03:40:23"/>
    <d v="2015-04-16T03:40:23"/>
    <d v="1905-07-07T00:00:00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s v="film &amp; video"/>
    <x v="2"/>
    <d v="2014-11-16T22:26:18"/>
    <d v="2014-10-26T21:26:18"/>
    <d v="1905-07-06T00:00:00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film &amp; video"/>
    <x v="2"/>
    <d v="2016-09-03T05:55:00"/>
    <d v="2016-07-08T01:32:22"/>
    <d v="1905-07-08T00:00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s v="film &amp; video"/>
    <x v="2"/>
    <d v="2015-04-13T17:17:52"/>
    <d v="2015-02-12T18:17:52"/>
    <d v="1905-07-07T00:00:00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s v="film &amp; video"/>
    <x v="2"/>
    <d v="2015-08-11T13:00:52"/>
    <d v="2015-07-15T13:00:52"/>
    <d v="1905-07-07T00:00:00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s v="film &amp; video"/>
    <x v="2"/>
    <d v="2017-01-18T00:23:18"/>
    <d v="2016-11-19T00:23:18"/>
    <d v="1905-07-08T00:00:00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film &amp; video"/>
    <x v="2"/>
    <d v="2015-01-08T18:18:00"/>
    <d v="2014-11-26T18:25:40"/>
    <d v="1905-07-06T00:00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s v="film &amp; video"/>
    <x v="2"/>
    <d v="2016-02-27T06:45:36"/>
    <d v="2016-01-28T06:45:36"/>
    <d v="1905-07-08T00:00:00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s v="film &amp; video"/>
    <x v="2"/>
    <d v="2014-12-25T08:00:00"/>
    <d v="2014-11-25T04:07:50"/>
    <d v="1905-07-06T00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s v="film &amp; video"/>
    <x v="2"/>
    <d v="2015-05-26T03:53:02"/>
    <d v="2015-03-27T03:53:02"/>
    <d v="1905-07-07T00:00:00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s v="film &amp; video"/>
    <x v="2"/>
    <d v="2015-06-18T13:13:11"/>
    <d v="2015-04-19T13:13:11"/>
    <d v="1905-07-07T00:00:00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s v="film &amp; video"/>
    <x v="2"/>
    <d v="2014-09-23T01:51:40"/>
    <d v="2014-08-24T01:51:40"/>
    <d v="1905-07-06T00:00:0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s v="film &amp; video"/>
    <x v="2"/>
    <d v="2014-12-02T15:04:04"/>
    <d v="2014-10-21T14:04:04"/>
    <d v="1905-07-06T00:00:00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s v="film &amp; video"/>
    <x v="2"/>
    <d v="2015-06-03T13:08:15"/>
    <d v="2015-04-21T13:08:15"/>
    <d v="1905-07-07T00:00:00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s v="film &amp; video"/>
    <x v="2"/>
    <d v="2015-07-23T13:25:35"/>
    <d v="2015-06-13T13:25:35"/>
    <d v="1905-07-07T00:00:00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s v="film &amp; video"/>
    <x v="2"/>
    <d v="2014-08-03T02:59:56"/>
    <d v="2014-06-04T02:59:56"/>
    <d v="1905-07-06T00:00:00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s v="film &amp; video"/>
    <x v="2"/>
    <d v="2016-02-26T21:52:52"/>
    <d v="2016-01-27T21:52:52"/>
    <d v="1905-07-08T00:00:00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film &amp; video"/>
    <x v="2"/>
    <d v="2014-10-22T01:50:28"/>
    <d v="2014-09-22T01:50:28"/>
    <d v="1905-07-06T00:00:00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s v="film &amp; video"/>
    <x v="2"/>
    <d v="2016-07-03T10:25:45"/>
    <d v="2016-05-24T10:25:45"/>
    <d v="1905-07-08T00:00:00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film &amp; video"/>
    <x v="3"/>
    <d v="2015-08-15T21:54:51"/>
    <d v="2015-06-16T21:54:51"/>
    <d v="1905-07-07T00:00:00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s v="film &amp; video"/>
    <x v="3"/>
    <d v="2014-07-02T16:29:55"/>
    <d v="2014-06-02T16:29:55"/>
    <d v="1905-07-06T00:00:00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s v="film &amp; video"/>
    <x v="3"/>
    <d v="2014-08-16T23:42:00"/>
    <d v="2014-07-15T03:02:36"/>
    <d v="1905-07-06T00:00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film &amp; video"/>
    <x v="3"/>
    <d v="2015-10-01T00:00:00"/>
    <d v="2015-08-27T23:04:14"/>
    <d v="1905-07-07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s v="film &amp; video"/>
    <x v="3"/>
    <d v="2014-09-19T18:18:21"/>
    <d v="2014-07-21T18:18:21"/>
    <d v="1905-07-06T00:00:00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film &amp; video"/>
    <x v="3"/>
    <d v="2016-01-12T15:48:44"/>
    <d v="2015-12-13T15:48:44"/>
    <d v="1905-07-07T00:00:00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s v="film &amp; video"/>
    <x v="3"/>
    <d v="2017-01-16T01:49:22"/>
    <d v="2016-12-17T01:49:22"/>
    <d v="1905-07-08T00:00:00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s v="film &amp; video"/>
    <x v="3"/>
    <d v="2015-08-04T22:15:35"/>
    <d v="2015-06-05T22:15:35"/>
    <d v="1905-07-07T00:00:00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s v="film &amp; video"/>
    <x v="3"/>
    <d v="2015-03-19T19:02:50"/>
    <d v="2015-02-17T20:02:50"/>
    <d v="1905-07-07T00:00:0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s v="film &amp; video"/>
    <x v="3"/>
    <d v="2014-10-18T12:07:39"/>
    <d v="2014-09-18T12:07:39"/>
    <d v="1905-07-06T00:00:00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s v="film &amp; video"/>
    <x v="3"/>
    <d v="2015-08-30T05:28:00"/>
    <d v="2015-07-31T23:28:03"/>
    <d v="1905-07-07T00:00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s v="film &amp; video"/>
    <x v="3"/>
    <d v="2016-08-12T04:20:14"/>
    <d v="2016-06-13T04:20:14"/>
    <d v="1905-07-08T00:00:00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film &amp; video"/>
    <x v="3"/>
    <d v="2015-03-19T08:28:43"/>
    <d v="2015-02-12T09:28:43"/>
    <d v="1905-07-07T00:00:00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film &amp; video"/>
    <x v="3"/>
    <d v="2015-02-28T13:45:08"/>
    <d v="2015-01-29T13:45:08"/>
    <d v="1905-07-07T00:00:00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film &amp; video"/>
    <x v="3"/>
    <d v="2015-05-08T18:12:56"/>
    <d v="2015-03-09T18:12:56"/>
    <d v="1905-07-07T00:00:00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s v="film &amp; video"/>
    <x v="3"/>
    <d v="2014-08-29T18:40:11"/>
    <d v="2014-08-04T18:40:11"/>
    <d v="1905-07-06T00:00:00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film &amp; video"/>
    <x v="3"/>
    <d v="2015-08-05T19:46:39"/>
    <d v="2015-07-06T19:46:39"/>
    <d v="1905-07-07T00:00:00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s v="film &amp; video"/>
    <x v="3"/>
    <d v="2015-03-24T00:08:46"/>
    <d v="2015-03-07T01:08:46"/>
    <d v="1905-07-07T00:00:00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film &amp; video"/>
    <x v="3"/>
    <d v="2015-11-26T23:55:45"/>
    <d v="2015-10-27T22:55:45"/>
    <d v="1905-07-07T00:00:00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s v="film &amp; video"/>
    <x v="3"/>
    <d v="2016-03-04T01:55:55"/>
    <d v="2016-02-03T01:55:55"/>
    <d v="1905-07-08T00:00:00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s v="film &amp; video"/>
    <x v="3"/>
    <d v="2015-04-13T19:00:00"/>
    <d v="2015-03-04T23:47:23"/>
    <d v="1905-07-07T00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s v="film &amp; video"/>
    <x v="3"/>
    <d v="2015-06-22T17:48:15"/>
    <d v="2015-05-23T17:48:15"/>
    <d v="1905-07-07T00:00:00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film &amp; video"/>
    <x v="3"/>
    <d v="2017-01-07T00:17:12"/>
    <d v="2016-12-08T00:17:12"/>
    <d v="1905-07-08T00:00:00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s v="film &amp; video"/>
    <x v="3"/>
    <d v="2014-11-26T20:26:50"/>
    <d v="2014-10-27T19:26:50"/>
    <d v="1905-07-06T00:00:0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s v="film &amp; video"/>
    <x v="3"/>
    <d v="2014-09-01T03:59:00"/>
    <d v="2014-07-05T18:59:22"/>
    <d v="1905-07-06T00:00:00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6"/>
    <s v="film &amp; video"/>
    <x v="3"/>
    <d v="2016-08-18T21:52:19"/>
    <d v="2016-07-19T21:52:19"/>
    <d v="1905-07-08T00:00:00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film &amp; video"/>
    <x v="3"/>
    <d v="2017-03-03T20:00:00"/>
    <d v="2017-02-01T19:30:34"/>
    <d v="1905-07-09T0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s v="film &amp; video"/>
    <x v="3"/>
    <d v="2015-07-21T06:59:00"/>
    <d v="2015-06-27T05:37:37"/>
    <d v="1905-07-07T00:00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film &amp; video"/>
    <x v="3"/>
    <d v="2014-09-05T04:23:35"/>
    <d v="2014-08-06T04:23:35"/>
    <d v="1905-07-06T00:00:00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s v="film &amp; video"/>
    <x v="3"/>
    <d v="2016-09-03T16:34:37"/>
    <d v="2016-07-05T16:34:37"/>
    <d v="1905-07-08T00:00:00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s v="film &amp; video"/>
    <x v="3"/>
    <d v="2016-06-16T15:37:26"/>
    <d v="2016-06-06T15:37:26"/>
    <d v="1905-07-08T00:00:00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s v="film &amp; video"/>
    <x v="3"/>
    <d v="2015-10-02T10:35:38"/>
    <d v="2015-08-23T10:35:38"/>
    <d v="1905-07-07T00:00:00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s v="film &amp; video"/>
    <x v="3"/>
    <d v="2014-10-17T19:00:32"/>
    <d v="2014-09-17T19:00:32"/>
    <d v="1905-07-06T00:00:00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film &amp; video"/>
    <x v="3"/>
    <d v="2014-11-28T23:26:06"/>
    <d v="2014-09-29T22:26:06"/>
    <d v="1905-07-06T00:00:00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s v="film &amp; video"/>
    <x v="3"/>
    <d v="2016-03-06T23:55:31"/>
    <d v="2016-01-06T23:55:31"/>
    <d v="1905-07-08T00:00:00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film &amp; video"/>
    <x v="3"/>
    <d v="2015-07-10T16:05:32"/>
    <d v="2015-05-11T16:05:32"/>
    <d v="1905-07-07T00:00:00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s v="film &amp; video"/>
    <x v="3"/>
    <d v="2015-10-10T21:00:00"/>
    <d v="2015-09-12T13:01:38"/>
    <d v="1905-07-07T00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s v="film &amp; video"/>
    <x v="3"/>
    <d v="2017-02-17T21:00:00"/>
    <d v="2017-01-06T20:21:40"/>
    <d v="1905-07-09T00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s v="film &amp; video"/>
    <x v="3"/>
    <d v="2014-10-05T09:12:02"/>
    <d v="2014-09-05T09:12:02"/>
    <d v="1905-07-06T00:00:00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film &amp; video"/>
    <x v="3"/>
    <d v="2016-09-01T02:58:22"/>
    <d v="2016-08-02T02:58:22"/>
    <d v="1905-07-08T00:00:00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s v="film &amp; video"/>
    <x v="3"/>
    <d v="2014-09-15T02:00:03"/>
    <d v="2014-08-16T02:00:03"/>
    <d v="1905-07-06T00:00:00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s v="film &amp; video"/>
    <x v="3"/>
    <d v="2015-02-08T19:38:49"/>
    <d v="2015-01-19T19:38:49"/>
    <d v="1905-07-07T00:00:00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film &amp; video"/>
    <x v="3"/>
    <d v="2015-10-08T20:59:00"/>
    <d v="2015-09-08T22:16:04"/>
    <d v="1905-07-07T00:00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s v="film &amp; video"/>
    <x v="3"/>
    <d v="2015-01-29T20:21:04"/>
    <d v="2014-11-30T20:21:04"/>
    <d v="1905-07-06T00:00:00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s v="film &amp; video"/>
    <x v="3"/>
    <d v="2016-08-04T14:00:03"/>
    <d v="2016-07-05T14:00:03"/>
    <d v="1905-07-08T00:00:00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s v="film &amp; video"/>
    <x v="3"/>
    <d v="2015-10-06T15:10:22"/>
    <d v="2015-09-01T15:10:22"/>
    <d v="1905-07-07T00:00:00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film &amp; video"/>
    <x v="3"/>
    <d v="2016-08-06T00:06:23"/>
    <d v="2016-07-16T00:06:23"/>
    <d v="1905-07-08T00:00:00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s v="film &amp; video"/>
    <x v="3"/>
    <d v="2015-01-04T04:43:58"/>
    <d v="2014-12-05T04:43:58"/>
    <d v="1905-07-06T00:00:00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film &amp; video"/>
    <x v="3"/>
    <d v="2014-12-16T08:52:47"/>
    <d v="2014-11-16T08:52:47"/>
    <d v="1905-07-06T00:00:00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film &amp; video"/>
    <x v="3"/>
    <d v="2015-07-10T22:08:55"/>
    <d v="2015-06-10T22:08:55"/>
    <d v="1905-07-07T00:00:00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s v="film &amp; video"/>
    <x v="3"/>
    <d v="2015-10-01T05:00:00"/>
    <d v="2015-09-02T01:33:12"/>
    <d v="1905-07-07T00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s v="film &amp; video"/>
    <x v="3"/>
    <d v="2015-09-19T03:50:17"/>
    <d v="2015-08-20T03:50:17"/>
    <d v="1905-07-07T00:00:00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s v="film &amp; video"/>
    <x v="3"/>
    <d v="2016-04-16T20:08:40"/>
    <d v="2016-02-16T21:08:40"/>
    <d v="1905-07-08T00:00:0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s v="film &amp; video"/>
    <x v="3"/>
    <d v="2015-08-16T14:06:41"/>
    <d v="2015-07-17T14:15:47"/>
    <d v="1905-07-07T00:00:00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s v="film &amp; video"/>
    <x v="3"/>
    <d v="2015-03-06T15:22:29"/>
    <d v="2015-01-05T15:22:29"/>
    <d v="1905-07-07T00:00:00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s v="film &amp; video"/>
    <x v="3"/>
    <d v="2016-02-17T23:59:00"/>
    <d v="2016-01-06T05:31:22"/>
    <d v="1905-07-08T00:00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s v="film &amp; video"/>
    <x v="3"/>
    <d v="2015-04-22T22:00:37"/>
    <d v="2015-03-03T23:00:37"/>
    <d v="1905-07-07T00:00:00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12"/>
    <s v="film &amp; video"/>
    <x v="3"/>
    <d v="2014-12-28T15:22:29"/>
    <d v="2014-11-27T15:22:29"/>
    <d v="1905-07-06T00:00:00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s v="film &amp; video"/>
    <x v="3"/>
    <d v="2015-05-15T15:04:49"/>
    <d v="2015-03-16T15:04:49"/>
    <d v="1905-07-07T00:00:00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s v="film &amp; video"/>
    <x v="3"/>
    <d v="2016-04-01T06:59:00"/>
    <d v="2016-02-29T07:50:25"/>
    <d v="1905-07-08T00:00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s v="film &amp; video"/>
    <x v="3"/>
    <d v="2015-08-20T20:06:00"/>
    <d v="2015-07-10T15:27:10"/>
    <d v="1905-07-07T00:00:0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film &amp; video"/>
    <x v="3"/>
    <d v="2015-03-28T19:06:04"/>
    <d v="2015-01-27T20:06:04"/>
    <d v="1905-07-07T00:00:00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s v="film &amp; video"/>
    <x v="3"/>
    <d v="2015-03-27T02:39:00"/>
    <d v="2015-01-27T18:28:38"/>
    <d v="1905-07-07T00:00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film &amp; video"/>
    <x v="3"/>
    <d v="2016-05-22T01:05:00"/>
    <d v="2016-04-22T01:09:10"/>
    <d v="1905-07-08T00:00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film &amp; video"/>
    <x v="3"/>
    <d v="2015-07-10T05:38:46"/>
    <d v="2015-05-11T05:38:46"/>
    <d v="1905-07-07T00:00:00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film &amp; video"/>
    <x v="3"/>
    <d v="2016-04-08T22:04:14"/>
    <d v="2016-03-09T23:04:14"/>
    <d v="1905-07-08T00:00:00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s v="film &amp; video"/>
    <x v="3"/>
    <d v="2015-05-31T09:29:00"/>
    <d v="2015-04-12T15:59:04"/>
    <d v="1905-07-07T00:00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film &amp; video"/>
    <x v="3"/>
    <d v="2015-07-09T21:27:21"/>
    <d v="2015-06-09T21:27:21"/>
    <d v="1905-07-07T00:00:00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film &amp; video"/>
    <x v="3"/>
    <d v="2015-06-01T16:28:25"/>
    <d v="2015-04-02T16:28:25"/>
    <d v="1905-07-07T00:00:00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film &amp; video"/>
    <x v="3"/>
    <d v="2016-02-13T22:24:57"/>
    <d v="2016-01-14T22:24:57"/>
    <d v="1905-07-08T00:00:00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s v="film &amp; video"/>
    <x v="3"/>
    <d v="2015-06-04T18:39:11"/>
    <d v="2015-05-05T18:39:11"/>
    <d v="1905-07-07T00:00:00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film &amp; video"/>
    <x v="3"/>
    <d v="2016-01-02T23:00:51"/>
    <d v="2015-12-03T23:00:51"/>
    <d v="1905-07-07T00:00:00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s v="film &amp; video"/>
    <x v="3"/>
    <d v="2015-02-27T19:49:06"/>
    <d v="2015-01-28T19:49:06"/>
    <d v="1905-07-07T00:00:00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film &amp; video"/>
    <x v="3"/>
    <d v="2016-09-29T21:52:52"/>
    <d v="2016-08-30T21:52:52"/>
    <d v="1905-07-08T00:00:00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s v="film &amp; video"/>
    <x v="3"/>
    <d v="2015-06-21T00:50:59"/>
    <d v="2015-05-12T00:50:59"/>
    <d v="1905-07-07T00:00:00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film &amp; video"/>
    <x v="3"/>
    <d v="2015-07-09T21:48:17"/>
    <d v="2015-06-09T21:48:17"/>
    <d v="1905-07-07T00:00:00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film &amp; video"/>
    <x v="3"/>
    <d v="2016-01-05T00:00:00"/>
    <d v="2015-11-13T02:01:39"/>
    <d v="1905-07-07T00:00:0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s v="film &amp; video"/>
    <x v="3"/>
    <d v="2016-03-08T13:51:09"/>
    <d v="2016-01-08T13:51:09"/>
    <d v="1905-07-08T00:00:00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film &amp; video"/>
    <x v="3"/>
    <d v="2016-12-30T09:00:00"/>
    <d v="2016-12-09T23:06:00"/>
    <d v="1905-07-08T00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s v="film &amp; video"/>
    <x v="3"/>
    <d v="2015-11-08T12:00:00"/>
    <d v="2015-10-20T02:38:50"/>
    <d v="1905-07-07T00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s v="film &amp; video"/>
    <x v="4"/>
    <d v="2013-05-05T17:00:11"/>
    <d v="2013-03-21T17:00:11"/>
    <d v="1905-07-05T00:00:00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s v="film &amp; video"/>
    <x v="4"/>
    <d v="2014-12-21T16:45:04"/>
    <d v="2014-11-06T16:45:04"/>
    <d v="1905-07-06T00:00:00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s v="film &amp; video"/>
    <x v="4"/>
    <d v="2011-12-20T11:49:50"/>
    <d v="2011-11-15T11:49:50"/>
    <d v="1905-07-03T00:00:0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s v="film &amp; video"/>
    <x v="4"/>
    <d v="2014-02-22T01:08:24"/>
    <d v="2014-01-23T01:08:24"/>
    <d v="1905-07-06T00:00:00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s v="film &amp; video"/>
    <x v="4"/>
    <d v="2010-03-16T07:06:00"/>
    <d v="2010-02-04T07:45:59"/>
    <d v="1905-07-02T00:00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s v="film &amp; video"/>
    <x v="4"/>
    <d v="2012-08-16T01:16:25"/>
    <d v="2012-07-17T01:16:25"/>
    <d v="1905-07-04T00:00:00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s v="film &amp; video"/>
    <x v="4"/>
    <d v="2010-12-18T09:43:25"/>
    <d v="2010-10-29T08:43:25"/>
    <d v="1905-07-02T00:00:00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s v="film &amp; video"/>
    <x v="4"/>
    <d v="2010-10-16T03:39:00"/>
    <d v="2010-09-09T14:30:14"/>
    <d v="1905-07-02T00:00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s v="film &amp; video"/>
    <x v="4"/>
    <d v="2012-01-07T18:35:09"/>
    <d v="2011-11-23T18:35:09"/>
    <d v="1905-07-03T00:00:00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s v="film &amp; video"/>
    <x v="4"/>
    <d v="2010-08-22T17:40:00"/>
    <d v="2010-06-03T22:10:20"/>
    <d v="1905-07-02T00:0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s v="film &amp; video"/>
    <x v="4"/>
    <d v="2013-06-06T13:34:51"/>
    <d v="2013-05-07T13:34:51"/>
    <d v="1905-07-05T00:00:00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s v="film &amp; video"/>
    <x v="4"/>
    <d v="2012-05-16T19:00:00"/>
    <d v="2012-04-14T18:54:06"/>
    <d v="1905-07-04T00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s v="film &amp; video"/>
    <x v="4"/>
    <d v="2010-06-01T03:59:00"/>
    <d v="2010-03-29T15:54:18"/>
    <d v="1905-07-02T00:00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s v="film &amp; video"/>
    <x v="4"/>
    <d v="2012-02-15T15:37:15"/>
    <d v="2012-01-16T15:37:15"/>
    <d v="1905-07-04T00:00:00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s v="film &amp; video"/>
    <x v="4"/>
    <d v="2015-10-17T02:00:00"/>
    <d v="2015-09-16T22:51:50"/>
    <d v="1905-07-07T00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s v="film &amp; video"/>
    <x v="4"/>
    <d v="2011-03-16T11:38:02"/>
    <d v="2011-02-14T12:38:02"/>
    <d v="1905-07-03T00:00:00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s v="film &amp; video"/>
    <x v="4"/>
    <d v="2013-03-16T18:27:47"/>
    <d v="2013-02-14T18:27:47"/>
    <d v="1905-07-05T00:00:00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s v="film &amp; video"/>
    <x v="4"/>
    <d v="2016-05-19T15:02:42"/>
    <d v="2016-04-19T15:02:42"/>
    <d v="1905-07-08T00:00:00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s v="film &amp; video"/>
    <x v="4"/>
    <d v="2011-06-18T01:14:26"/>
    <d v="2011-05-19T01:14:26"/>
    <d v="1905-07-03T00:00:00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s v="film &amp; video"/>
    <x v="4"/>
    <d v="2015-04-08T17:42:49"/>
    <d v="2015-03-09T17:42:49"/>
    <d v="1905-07-07T00:00:00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s v="film &amp; video"/>
    <x v="4"/>
    <d v="2010-07-17T09:59:00"/>
    <d v="2010-06-01T18:07:59"/>
    <d v="1905-07-02T00:00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s v="film &amp; video"/>
    <x v="4"/>
    <d v="2012-06-07T14:55:00"/>
    <d v="2012-04-18T21:15:04"/>
    <d v="1905-07-04T00:00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s v="film &amp; video"/>
    <x v="4"/>
    <d v="2011-02-26T05:57:08"/>
    <d v="2011-01-12T05:57:08"/>
    <d v="1905-07-03T00:00:00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s v="film &amp; video"/>
    <x v="4"/>
    <d v="2012-09-27T22:54:54"/>
    <d v="2012-08-28T22:54:54"/>
    <d v="1905-07-04T00:00:00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s v="film &amp; video"/>
    <x v="4"/>
    <d v="2012-05-11T14:53:15"/>
    <d v="2012-04-11T14:53:15"/>
    <d v="1905-07-04T00:00:00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s v="film &amp; video"/>
    <x v="4"/>
    <d v="2010-05-10T20:16:00"/>
    <d v="2010-03-30T05:53:50"/>
    <d v="1905-07-02T00:00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s v="film &amp; video"/>
    <x v="4"/>
    <d v="2010-04-23T03:51:00"/>
    <d v="2010-01-27T04:11:47"/>
    <d v="1905-07-02T00:00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s v="film &amp; video"/>
    <x v="4"/>
    <d v="2014-06-25T10:51:39"/>
    <d v="2014-05-26T10:51:39"/>
    <d v="1905-07-06T00:00:00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s v="film &amp; video"/>
    <x v="4"/>
    <d v="2011-11-07T04:39:38"/>
    <d v="2011-09-23T03:39:38"/>
    <d v="1905-07-03T00:00:00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s v="film &amp; video"/>
    <x v="4"/>
    <d v="2017-02-22T04:43:42"/>
    <d v="2017-01-23T04:43:42"/>
    <d v="1905-07-09T00:00:00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s v="film &amp; video"/>
    <x v="4"/>
    <d v="2011-05-25T04:00:00"/>
    <d v="2011-04-04T20:47:50"/>
    <d v="1905-07-03T00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s v="film &amp; video"/>
    <x v="4"/>
    <d v="2014-01-02T08:00:00"/>
    <d v="2013-12-04T02:24:21"/>
    <d v="1905-07-05T00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s v="film &amp; video"/>
    <x v="4"/>
    <d v="2010-04-28T18:49:00"/>
    <d v="2010-02-26T21:36:31"/>
    <d v="1905-07-02T00:00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s v="film &amp; video"/>
    <x v="4"/>
    <d v="2011-07-03T11:57:46"/>
    <d v="2011-06-03T11:57:46"/>
    <d v="1905-07-03T00:00:00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s v="film &amp; video"/>
    <x v="4"/>
    <d v="2012-04-05T06:59:00"/>
    <d v="2012-03-01T21:53:49"/>
    <d v="1905-07-04T00:00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s v="film &amp; video"/>
    <x v="4"/>
    <d v="2012-11-10T01:46:06"/>
    <d v="2012-10-11T00:46:06"/>
    <d v="1905-07-04T00:00:00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s v="film &amp; video"/>
    <x v="4"/>
    <d v="2012-04-28T00:57:54"/>
    <d v="2012-02-28T01:57:54"/>
    <d v="1905-07-04T00:00:00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s v="film &amp; video"/>
    <x v="4"/>
    <d v="2015-05-23T21:23:39"/>
    <d v="2015-04-23T21:23:39"/>
    <d v="1905-07-07T00:00:00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s v="film &amp; video"/>
    <x v="4"/>
    <d v="2012-10-12T00:58:59"/>
    <d v="2012-09-12T00:58:59"/>
    <d v="1905-07-04T00:00:00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s v="film &amp; video"/>
    <x v="4"/>
    <d v="2017-02-27T02:01:00"/>
    <d v="2017-01-24T05:51:36"/>
    <d v="1905-07-09T00:00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s v="film &amp; video"/>
    <x v="4"/>
    <d v="2014-05-30T14:10:35"/>
    <d v="2014-04-15T14:10:35"/>
    <d v="1905-07-06T00:00:00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s v="film &amp; video"/>
    <x v="4"/>
    <d v="2009-08-10T19:26:00"/>
    <d v="2009-05-17T03:55:13"/>
    <d v="1905-07-01T00:00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s v="film &amp; video"/>
    <x v="4"/>
    <d v="2010-02-22T22:00:00"/>
    <d v="2010-01-16T22:04:52"/>
    <d v="1905-07-02T00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s v="film &amp; video"/>
    <x v="4"/>
    <d v="2011-06-01T04:59:00"/>
    <d v="2011-05-12T17:02:24"/>
    <d v="1905-07-03T00:00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s v="film &amp; video"/>
    <x v="4"/>
    <d v="2012-01-21T17:43:00"/>
    <d v="2011-12-27T17:43:00"/>
    <d v="1905-07-03T00:00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s v="film &amp; video"/>
    <x v="4"/>
    <d v="2013-09-19T18:08:48"/>
    <d v="2013-08-20T18:08:48"/>
    <d v="1905-07-05T00:00:00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s v="film &amp; video"/>
    <x v="4"/>
    <d v="2013-03-25T18:35:24"/>
    <d v="2013-02-08T19:35:24"/>
    <d v="1905-07-05T00:00:00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s v="film &amp; video"/>
    <x v="4"/>
    <d v="2012-11-02T04:00:00"/>
    <d v="2012-10-02T06:40:18"/>
    <d v="1905-07-04T00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s v="film &amp; video"/>
    <x v="4"/>
    <d v="2012-06-26T04:03:13"/>
    <d v="2012-05-22T04:03:13"/>
    <d v="1905-07-04T00:00:00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s v="film &amp; video"/>
    <x v="4"/>
    <d v="2013-11-02T10:57:14"/>
    <d v="2013-10-03T10:57:14"/>
    <d v="1905-07-05T00:00:00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s v="film &amp; video"/>
    <x v="4"/>
    <d v="2011-02-02T07:59:00"/>
    <d v="2010-12-14T08:51:37"/>
    <d v="1905-07-02T00:00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s v="film &amp; video"/>
    <x v="4"/>
    <d v="2013-05-01T00:01:00"/>
    <d v="2013-04-12T18:27:26"/>
    <d v="1905-07-05T00:00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s v="film &amp; video"/>
    <x v="4"/>
    <d v="2011-10-29T03:59:00"/>
    <d v="2011-09-26T19:16:39"/>
    <d v="1905-07-03T00:00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s v="film &amp; video"/>
    <x v="4"/>
    <d v="2014-04-20T16:01:54"/>
    <d v="2014-03-21T16:01:54"/>
    <d v="1905-07-06T00:00:00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s v="film &amp; video"/>
    <x v="4"/>
    <d v="2010-07-19T16:00:00"/>
    <d v="2010-06-14T02:01:34"/>
    <d v="1905-07-02T00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s v="film &amp; video"/>
    <x v="4"/>
    <d v="2013-11-01T00:00:00"/>
    <d v="2013-09-02T00:06:49"/>
    <d v="1905-07-05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s v="film &amp; video"/>
    <x v="4"/>
    <d v="2012-09-07T11:24:43"/>
    <d v="2012-08-13T11:24:43"/>
    <d v="1905-07-04T00:00:00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s v="film &amp; video"/>
    <x v="4"/>
    <d v="2015-05-01T03:59:00"/>
    <d v="2015-03-26T17:28:21"/>
    <d v="1905-07-07T00:00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s v="film &amp; video"/>
    <x v="4"/>
    <d v="2014-05-09T21:00:00"/>
    <d v="2014-03-11T11:07:28"/>
    <d v="1905-07-06T00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s v="film &amp; video"/>
    <x v="4"/>
    <d v="2010-11-17T06:24:20"/>
    <d v="2010-10-18T05:24:20"/>
    <d v="1905-07-02T00:00:0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s v="film &amp; video"/>
    <x v="4"/>
    <d v="2011-04-24T23:02:18"/>
    <d v="2011-03-24T23:02:18"/>
    <d v="1905-07-03T00:00:00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s v="film &amp; video"/>
    <x v="4"/>
    <d v="2013-03-19T16:42:15"/>
    <d v="2013-02-07T17:42:15"/>
    <d v="1905-07-05T00:00:00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s v="film &amp; video"/>
    <x v="4"/>
    <d v="2012-02-24T20:33:58"/>
    <d v="2012-01-25T20:33:58"/>
    <d v="1905-07-04T00:00:00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s v="film &amp; video"/>
    <x v="4"/>
    <d v="2012-06-02T01:42:26"/>
    <d v="2012-05-03T01:42:26"/>
    <d v="1905-07-04T00:00:00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s v="film &amp; video"/>
    <x v="4"/>
    <d v="2012-09-01T02:00:00"/>
    <d v="2012-07-24T02:16:37"/>
    <d v="1905-07-04T00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s v="film &amp; video"/>
    <x v="4"/>
    <d v="2012-03-10T15:07:29"/>
    <d v="2012-02-09T15:07:29"/>
    <d v="1905-07-04T00:00:00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s v="film &amp; video"/>
    <x v="4"/>
    <d v="2013-03-20T19:05:33"/>
    <d v="2013-02-28T20:05:33"/>
    <d v="1905-07-05T00:00:00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s v="film &amp; video"/>
    <x v="4"/>
    <d v="2013-02-07T22:40:01"/>
    <d v="2013-01-08T22:40:01"/>
    <d v="1905-07-05T00:00:00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s v="film &amp; video"/>
    <x v="4"/>
    <d v="2011-03-10T16:40:10"/>
    <d v="2011-01-24T16:40:10"/>
    <d v="1905-07-03T00:00:0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s v="film &amp; video"/>
    <x v="4"/>
    <d v="2012-09-03T18:02:14"/>
    <d v="2012-08-13T18:02:14"/>
    <d v="1905-07-04T00:00:00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s v="film &amp; video"/>
    <x v="4"/>
    <d v="2011-10-20T02:00:00"/>
    <d v="2011-10-05T04:23:43"/>
    <d v="1905-07-03T00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s v="film &amp; video"/>
    <x v="4"/>
    <d v="2012-01-01T07:59:00"/>
    <d v="2011-11-21T05:16:32"/>
    <d v="1905-07-03T00:00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s v="film &amp; video"/>
    <x v="4"/>
    <d v="2013-04-14T21:03:52"/>
    <d v="2013-03-15T21:03:52"/>
    <d v="1905-07-05T00:00:00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s v="film &amp; video"/>
    <x v="4"/>
    <d v="2010-08-11T15:59:00"/>
    <d v="2010-06-28T05:28:14"/>
    <d v="1905-07-02T00:00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s v="film &amp; video"/>
    <x v="4"/>
    <d v="2013-03-01T19:59:48"/>
    <d v="2013-01-30T19:59:48"/>
    <d v="1905-07-05T00:00:00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s v="film &amp; video"/>
    <x v="4"/>
    <d v="2012-08-22T18:32:14"/>
    <d v="2012-07-23T18:32:14"/>
    <d v="1905-07-04T00:00:00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s v="film &amp; video"/>
    <x v="4"/>
    <d v="2014-12-11T04:59:00"/>
    <d v="2014-11-07T22:09:57"/>
    <d v="1905-07-06T00:00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s v="film &amp; video"/>
    <x v="4"/>
    <d v="2013-12-11T16:14:43"/>
    <d v="2013-11-11T16:14:43"/>
    <d v="1905-07-05T00:00:00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s v="film &amp; video"/>
    <x v="4"/>
    <d v="2013-03-26T23:55:51"/>
    <d v="2013-02-25T00:55:51"/>
    <d v="1905-07-05T00:00:00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s v="film &amp; video"/>
    <x v="4"/>
    <d v="2010-02-02T07:59:00"/>
    <d v="2009-11-06T20:07:09"/>
    <d v="1905-07-01T00:00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s v="film &amp; video"/>
    <x v="4"/>
    <d v="2015-12-22T23:00:00"/>
    <d v="2015-11-23T13:13:53"/>
    <d v="1905-07-07T00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s v="film &amp; video"/>
    <x v="4"/>
    <d v="2016-11-08T11:43:06"/>
    <d v="2016-10-04T10:43:06"/>
    <d v="1905-07-08T00:00:00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s v="film &amp; video"/>
    <x v="4"/>
    <d v="2016-05-13T13:40:48"/>
    <d v="2016-04-13T13:40:48"/>
    <d v="1905-07-08T00:00:00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s v="film &amp; video"/>
    <x v="4"/>
    <d v="2016-12-21T07:59:00"/>
    <d v="2016-11-23T07:42:46"/>
    <d v="1905-07-08T00:00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s v="film &amp; video"/>
    <x v="4"/>
    <d v="2015-08-01T15:01:48"/>
    <d v="2015-06-29T15:01:48"/>
    <d v="1905-07-07T00:00:00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s v="film &amp; video"/>
    <x v="4"/>
    <d v="2016-12-20T04:30:33"/>
    <d v="2016-11-15T04:30:33"/>
    <d v="1905-07-08T00:00:00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s v="film &amp; video"/>
    <x v="4"/>
    <d v="2017-03-14T22:57:00"/>
    <d v="2017-02-09T07:33:26"/>
    <d v="1905-07-09T00:00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s v="film &amp; video"/>
    <x v="4"/>
    <d v="2015-03-22T08:00:00"/>
    <d v="2015-02-23T05:38:49"/>
    <d v="1905-07-07T00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s v="film &amp; video"/>
    <x v="4"/>
    <d v="2015-11-01T04:00:00"/>
    <d v="2015-10-01T22:43:08"/>
    <d v="1905-07-07T00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s v="film &amp; video"/>
    <x v="4"/>
    <d v="2015-11-07T04:00:00"/>
    <d v="2015-10-14T11:12:07"/>
    <d v="1905-07-07T00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s v="film &amp; video"/>
    <x v="4"/>
    <d v="2013-05-17T03:59:00"/>
    <d v="2013-04-15T12:22:43"/>
    <d v="1905-07-05T00:00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s v="film &amp; video"/>
    <x v="4"/>
    <d v="2016-06-17T13:57:14"/>
    <d v="2016-05-17T13:57:14"/>
    <d v="1905-07-08T00:00:00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s v="film &amp; video"/>
    <x v="4"/>
    <d v="2015-10-28T08:00:00"/>
    <d v="2015-09-16T16:19:37"/>
    <d v="1905-07-07T00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s v="film &amp; video"/>
    <x v="4"/>
    <d v="2016-04-07T14:16:31"/>
    <d v="2016-03-08T15:16:31"/>
    <d v="1905-07-08T00:00:00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s v="film &amp; video"/>
    <x v="4"/>
    <d v="2015-05-15T19:00:00"/>
    <d v="2015-04-07T16:22:37"/>
    <d v="1905-07-07T00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s v="film &amp; video"/>
    <x v="4"/>
    <d v="2015-05-08T22:00:00"/>
    <d v="2015-04-07T17:41:55"/>
    <d v="1905-07-07T00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s v="film &amp; video"/>
    <x v="4"/>
    <d v="2015-11-13T15:18:38"/>
    <d v="2015-10-14T14:18:38"/>
    <d v="1905-07-07T00:00:00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s v="film &amp; video"/>
    <x v="4"/>
    <d v="2015-03-14T02:05:08"/>
    <d v="2015-02-12T03:05:08"/>
    <d v="1905-07-07T00:00:00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s v="film &amp; video"/>
    <x v="4"/>
    <d v="2016-09-03T01:00:00"/>
    <d v="2016-07-08T18:08:10"/>
    <d v="1905-07-08T00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s v="film &amp; video"/>
    <x v="4"/>
    <d v="2015-04-29T18:14:28"/>
    <d v="2015-03-30T18:14:28"/>
    <d v="1905-07-07T00:00:00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s v="film &amp; video"/>
    <x v="4"/>
    <d v="2017-03-08T21:00:00"/>
    <d v="2017-02-06T16:03:27"/>
    <d v="1905-07-09T00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s v="film &amp; video"/>
    <x v="4"/>
    <d v="2014-10-01T03:59:00"/>
    <d v="2014-09-12T21:06:38"/>
    <d v="1905-07-06T00:00:00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s v="film &amp; video"/>
    <x v="4"/>
    <d v="2016-04-29T18:44:25"/>
    <d v="2016-03-30T18:44:25"/>
    <d v="1905-07-08T00:00:00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s v="film &amp; video"/>
    <x v="4"/>
    <d v="2014-11-14T03:00:00"/>
    <d v="2014-10-14T17:42:25"/>
    <d v="1905-07-06T00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s v="film &amp; video"/>
    <x v="4"/>
    <d v="2015-06-01T02:20:00"/>
    <d v="2015-04-17T23:18:14"/>
    <d v="1905-07-07T00:0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s v="film &amp; video"/>
    <x v="4"/>
    <d v="2015-05-20T22:39:50"/>
    <d v="2015-04-20T22:39:50"/>
    <d v="1905-07-07T00:00:0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s v="film &amp; video"/>
    <x v="4"/>
    <d v="2015-10-14T12:00:21"/>
    <d v="2015-09-14T12:00:21"/>
    <d v="1905-07-07T00:00:00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s v="film &amp; video"/>
    <x v="4"/>
    <d v="2015-11-14T12:53:29"/>
    <d v="2015-10-15T11:53:29"/>
    <d v="1905-07-07T00:00:00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s v="film &amp; video"/>
    <x v="4"/>
    <d v="2015-08-21T14:05:16"/>
    <d v="2015-07-22T14:05:16"/>
    <d v="1905-07-07T00:00:00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s v="film &amp; video"/>
    <x v="4"/>
    <d v="2017-02-24T11:58:28"/>
    <d v="2017-01-25T11:58:28"/>
    <d v="1905-07-09T00:00:00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s v="film &amp; video"/>
    <x v="4"/>
    <d v="2016-09-11T03:59:00"/>
    <d v="2016-08-04T01:35:09"/>
    <d v="1905-07-08T00:00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s v="film &amp; video"/>
    <x v="4"/>
    <d v="2016-04-07T22:09:14"/>
    <d v="2016-02-27T23:09:14"/>
    <d v="1905-07-08T00:00:00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s v="film &amp; video"/>
    <x v="4"/>
    <d v="2014-10-08T04:01:08"/>
    <d v="2014-09-08T04:01:08"/>
    <d v="1905-07-06T00:00:00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s v="film &amp; video"/>
    <x v="4"/>
    <d v="2015-11-19T20:00:19"/>
    <d v="2015-10-20T19:00:19"/>
    <d v="1905-07-07T00:00:00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s v="film &amp; video"/>
    <x v="4"/>
    <d v="2016-04-08T18:52:01"/>
    <d v="2016-03-09T19:52:01"/>
    <d v="1905-07-08T00:00:00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s v="film &amp; video"/>
    <x v="4"/>
    <d v="2014-12-01T08:03:14"/>
    <d v="2014-10-31T07:03:14"/>
    <d v="1905-07-06T00:00:00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s v="film &amp; video"/>
    <x v="4"/>
    <d v="2016-03-16T18:16:33"/>
    <d v="2016-02-15T19:16:33"/>
    <d v="1905-07-08T00:00:00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s v="film &amp; video"/>
    <x v="4"/>
    <d v="2015-04-24T05:19:57"/>
    <d v="2015-03-15T05:19:57"/>
    <d v="1905-07-07T00:00:00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s v="film &amp; video"/>
    <x v="4"/>
    <d v="2016-06-15T15:00:00"/>
    <d v="2016-05-17T20:38:41"/>
    <d v="1905-07-08T00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s v="film &amp; video"/>
    <x v="4"/>
    <d v="2014-11-14T05:12:00"/>
    <d v="2014-10-23T01:41:30"/>
    <d v="1905-07-06T00:00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s v="film &amp; video"/>
    <x v="4"/>
    <d v="2015-07-23T03:11:00"/>
    <d v="2015-06-08T21:33:00"/>
    <d v="1905-07-07T00:00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s v="film &amp; video"/>
    <x v="4"/>
    <d v="2014-11-23T01:01:46"/>
    <d v="2014-10-24T00:01:46"/>
    <d v="1905-07-06T00:00:00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s v="film &amp; video"/>
    <x v="4"/>
    <d v="2014-08-08T00:00:00"/>
    <d v="2014-07-17T05:03:11"/>
    <d v="1905-07-06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s v="film &amp; video"/>
    <x v="4"/>
    <d v="2010-05-02T19:22:00"/>
    <d v="2010-03-18T17:52:16"/>
    <d v="1905-07-02T00:00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s v="film &amp; video"/>
    <x v="4"/>
    <d v="2014-06-21T03:59:00"/>
    <d v="2014-05-21T20:37:52"/>
    <d v="1905-07-06T00:00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s v="film &amp; video"/>
    <x v="4"/>
    <d v="2014-02-28T14:33:19"/>
    <d v="2014-01-29T14:33:19"/>
    <d v="1905-07-06T00:00:00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s v="film &amp; video"/>
    <x v="4"/>
    <d v="2012-05-20T19:01:58"/>
    <d v="2012-04-20T19:01:58"/>
    <d v="1905-07-04T00:00:00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s v="film &amp; video"/>
    <x v="4"/>
    <d v="2013-05-01T04:59:00"/>
    <d v="2013-03-22T13:51:18"/>
    <d v="1905-07-05T00:00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s v="film &amp; video"/>
    <x v="4"/>
    <d v="2015-03-15T13:32:02"/>
    <d v="2015-02-08T14:32:02"/>
    <d v="1905-07-07T00:00:00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s v="film &amp; video"/>
    <x v="4"/>
    <d v="2012-01-15T13:14:29"/>
    <d v="2011-12-16T13:14:29"/>
    <d v="1905-07-03T00:00:00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s v="film &amp; video"/>
    <x v="4"/>
    <d v="2017-01-06T19:05:00"/>
    <d v="2016-12-07T19:05:00"/>
    <d v="1905-07-08T00:00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s v="film &amp; video"/>
    <x v="4"/>
    <d v="2013-02-01T18:25:39"/>
    <d v="2012-12-18T18:25:39"/>
    <d v="1905-07-04T00:00:00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s v="film &amp; video"/>
    <x v="4"/>
    <d v="2016-04-05T16:00:00"/>
    <d v="2016-02-25T13:50:44"/>
    <d v="1905-07-08T00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s v="film &amp; video"/>
    <x v="4"/>
    <d v="2012-07-18T21:53:18"/>
    <d v="2012-06-18T21:53:18"/>
    <d v="1905-07-04T00:00:00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s v="film &amp; video"/>
    <x v="4"/>
    <d v="2011-09-16T21:20:31"/>
    <d v="2011-08-02T21:20:31"/>
    <d v="1905-07-03T00:00:00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s v="film &amp; video"/>
    <x v="4"/>
    <d v="2014-03-01T17:18:00"/>
    <d v="2014-01-18T23:38:31"/>
    <d v="1905-07-06T00:00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s v="film &amp; video"/>
    <x v="4"/>
    <d v="2016-08-25T10:51:56"/>
    <d v="2016-07-25T10:51:56"/>
    <d v="1905-07-08T00:00:00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s v="film &amp; video"/>
    <x v="4"/>
    <d v="2015-11-14T07:01:00"/>
    <d v="2015-10-15T06:01:08"/>
    <d v="1905-07-07T00:00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s v="film &amp; video"/>
    <x v="4"/>
    <d v="2016-01-25T23:52:00"/>
    <d v="2016-01-01T13:43:28"/>
    <d v="1905-07-08T00:00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s v="film &amp; video"/>
    <x v="4"/>
    <d v="2012-05-03T16:31:12"/>
    <d v="2012-03-19T16:31:12"/>
    <d v="1905-07-04T00:00:00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s v="film &amp; video"/>
    <x v="4"/>
    <d v="2016-01-23T17:16:32"/>
    <d v="2015-12-29T17:16:32"/>
    <d v="1905-07-07T00:00:00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s v="film &amp; video"/>
    <x v="4"/>
    <d v="2012-07-30T05:00:00"/>
    <d v="2012-06-25T16:45:17"/>
    <d v="1905-07-04T00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s v="film &amp; video"/>
    <x v="4"/>
    <d v="2012-09-06T17:01:40"/>
    <d v="2012-08-23T17:01:40"/>
    <d v="1905-07-04T00:00:0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s v="film &amp; video"/>
    <x v="4"/>
    <d v="2014-05-19T02:49:19"/>
    <d v="2014-04-26T02:49:19"/>
    <d v="1905-07-06T00:00:00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s v="film &amp; video"/>
    <x v="4"/>
    <d v="2015-01-06T18:45:47"/>
    <d v="2014-12-07T18:45:47"/>
    <d v="1905-07-06T00:00:00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s v="film &amp; video"/>
    <x v="4"/>
    <d v="2014-11-21T15:01:41"/>
    <d v="2014-10-22T14:01:41"/>
    <d v="1905-07-06T00:00:00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s v="film &amp; video"/>
    <x v="4"/>
    <d v="2015-08-10T22:49:51"/>
    <d v="2015-07-26T22:49:51"/>
    <d v="1905-07-07T00:00:00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s v="film &amp; video"/>
    <x v="4"/>
    <d v="2015-08-15T06:00:00"/>
    <d v="2015-07-15T16:14:18"/>
    <d v="1905-07-07T00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s v="film &amp; video"/>
    <x v="4"/>
    <d v="2016-07-28T01:49:40"/>
    <d v="2016-06-28T01:49:40"/>
    <d v="1905-07-08T00:00:0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s v="film &amp; video"/>
    <x v="4"/>
    <d v="2014-03-07T22:59:00"/>
    <d v="2014-02-04T01:30:50"/>
    <d v="1905-07-06T00:00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s v="film &amp; video"/>
    <x v="4"/>
    <d v="2015-05-08T00:52:52"/>
    <d v="2015-04-18T00:52:52"/>
    <d v="1905-07-07T00:00:00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s v="film &amp; video"/>
    <x v="4"/>
    <d v="2011-12-18T00:59:00"/>
    <d v="2011-11-18T01:00:51"/>
    <d v="1905-07-03T00:00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s v="film &amp; video"/>
    <x v="4"/>
    <d v="2011-09-08T03:00:00"/>
    <d v="2011-08-08T17:12:51"/>
    <d v="1905-07-03T00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s v="film &amp; video"/>
    <x v="4"/>
    <d v="2013-10-10T17:00:52"/>
    <d v="2013-09-09T17:00:52"/>
    <d v="1905-07-05T00:00:00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s v="film &amp; video"/>
    <x v="4"/>
    <d v="2016-04-17T18:38:02"/>
    <d v="2016-02-17T19:38:02"/>
    <d v="1905-07-08T00:00:00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s v="film &amp; video"/>
    <x v="4"/>
    <d v="2012-04-27T21:32:00"/>
    <d v="2012-03-22T21:49:20"/>
    <d v="1905-07-04T00:00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s v="film &amp; video"/>
    <x v="4"/>
    <d v="2012-07-07T13:33:26"/>
    <d v="2012-06-22T13:33:26"/>
    <d v="1905-07-04T00:00:00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s v="film &amp; video"/>
    <x v="4"/>
    <d v="2010-09-01T03:44:00"/>
    <d v="2010-07-20T18:38:04"/>
    <d v="1905-07-02T00:00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s v="film &amp; video"/>
    <x v="4"/>
    <d v="2015-04-29T19:02:06"/>
    <d v="2015-03-15T19:02:06"/>
    <d v="1905-07-07T00:00:00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s v="film &amp; video"/>
    <x v="4"/>
    <d v="2016-12-14T12:00:00"/>
    <d v="2016-11-13T21:01:07"/>
    <d v="1905-07-08T00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s v="film &amp; video"/>
    <x v="4"/>
    <d v="2014-05-17T03:30:00"/>
    <d v="2014-04-16T15:15:47"/>
    <d v="1905-07-06T00:0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s v="film &amp; video"/>
    <x v="4"/>
    <d v="2011-08-07T20:12:50"/>
    <d v="2011-07-08T20:12:50"/>
    <d v="1905-07-03T00:00:0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s v="film &amp; video"/>
    <x v="4"/>
    <d v="2015-11-05T13:56:57"/>
    <d v="2015-10-15T12:56:57"/>
    <d v="1905-07-07T00:00:00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s v="film &amp; video"/>
    <x v="4"/>
    <d v="2011-08-10T07:08:00"/>
    <d v="2011-06-24T07:27:21"/>
    <d v="1905-07-03T00:00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s v="film &amp; video"/>
    <x v="4"/>
    <d v="2014-02-05T23:04:00"/>
    <d v="2014-01-07T15:04:22"/>
    <d v="1905-07-06T00:00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s v="film &amp; video"/>
    <x v="4"/>
    <d v="2014-03-06T02:02:19"/>
    <d v="2014-02-04T02:02:19"/>
    <d v="1905-07-06T00:00:00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s v="film &amp; video"/>
    <x v="4"/>
    <d v="2011-05-09T05:59:00"/>
    <d v="2011-04-05T03:53:57"/>
    <d v="1905-07-03T00:00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s v="film &amp; video"/>
    <x v="4"/>
    <d v="2011-11-19T21:54:10"/>
    <d v="2011-09-20T20:54:10"/>
    <d v="1905-07-03T00:00:0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s v="film &amp; video"/>
    <x v="4"/>
    <d v="2013-11-05T18:39:50"/>
    <d v="2013-09-26T17:39:50"/>
    <d v="1905-07-05T00:00:0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s v="film &amp; video"/>
    <x v="4"/>
    <d v="2016-07-22T20:42:24"/>
    <d v="2016-06-22T20:42:24"/>
    <d v="1905-07-08T00:00:00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s v="film &amp; video"/>
    <x v="4"/>
    <d v="2015-06-18T23:33:17"/>
    <d v="2015-04-19T23:33:17"/>
    <d v="1905-07-07T00:00:00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s v="film &amp; video"/>
    <x v="4"/>
    <d v="2013-12-22T05:00:00"/>
    <d v="2013-11-20T04:13:24"/>
    <d v="1905-07-05T00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s v="film &amp; video"/>
    <x v="4"/>
    <d v="2012-07-25T17:49:38"/>
    <d v="2012-07-09T17:49:38"/>
    <d v="1905-07-04T00:00:00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s v="film &amp; video"/>
    <x v="4"/>
    <d v="2012-07-19T21:03:31"/>
    <d v="2012-06-19T21:03:31"/>
    <d v="1905-07-04T00:00:00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s v="film &amp; video"/>
    <x v="4"/>
    <d v="2013-10-12T01:31:05"/>
    <d v="2013-09-12T01:31:05"/>
    <d v="1905-07-05T00:00:00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s v="film &amp; video"/>
    <x v="4"/>
    <d v="2014-10-17T12:00:00"/>
    <d v="2014-09-22T20:26:42"/>
    <d v="1905-07-06T00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s v="film &amp; video"/>
    <x v="4"/>
    <d v="2014-02-08T09:30:31"/>
    <d v="2014-01-09T09:30:31"/>
    <d v="1905-07-06T00:00:00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s v="film &amp; video"/>
    <x v="4"/>
    <d v="2013-04-08T04:33:00"/>
    <d v="2013-03-27T23:17:40"/>
    <d v="1905-07-05T00:00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s v="film &amp; video"/>
    <x v="4"/>
    <d v="2015-07-23T06:46:37"/>
    <d v="2015-06-23T06:46:37"/>
    <d v="1905-07-07T00:00:00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s v="film &amp; video"/>
    <x v="4"/>
    <d v="2013-06-29T20:13:07"/>
    <d v="2013-04-30T20:13:07"/>
    <d v="1905-07-05T00:00:00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s v="film &amp; video"/>
    <x v="5"/>
    <d v="2014-03-14T04:40:31"/>
    <d v="2014-02-12T05:40:31"/>
    <d v="1905-07-06T00:00:00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s v="film &amp; video"/>
    <x v="5"/>
    <d v="2015-08-21T11:47:36"/>
    <d v="2015-06-22T11:47:36"/>
    <d v="1905-07-07T00:00:00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s v="film &amp; video"/>
    <x v="5"/>
    <d v="2014-09-11T06:14:57"/>
    <d v="2014-08-12T06:14:57"/>
    <d v="1905-07-06T00:00:00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s v="film &amp; video"/>
    <x v="5"/>
    <d v="2013-06-05T22:13:50"/>
    <d v="2013-05-06T22:13:50"/>
    <d v="1905-07-05T00:00:0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s v="film &amp; video"/>
    <x v="5"/>
    <d v="2012-03-26T08:01:39"/>
    <d v="2012-01-26T09:01:39"/>
    <d v="1905-07-04T00:00:00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s v="film &amp; video"/>
    <x v="5"/>
    <d v="2015-11-27T21:40:04"/>
    <d v="2015-09-28T20:40:04"/>
    <d v="1905-07-07T00:00:00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s v="film &amp; video"/>
    <x v="5"/>
    <d v="2016-03-01T17:05:14"/>
    <d v="2016-01-31T17:05:14"/>
    <d v="1905-07-08T00:00:00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film &amp; video"/>
    <x v="5"/>
    <d v="2015-10-22T18:59:00"/>
    <d v="2015-10-08T21:49:00"/>
    <d v="1905-07-07T00:00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s v="film &amp; video"/>
    <x v="5"/>
    <d v="2014-06-16T22:00:00"/>
    <d v="2014-05-19T18:24:05"/>
    <d v="1905-07-06T00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film &amp; video"/>
    <x v="5"/>
    <d v="2009-11-27T04:59:00"/>
    <d v="2009-09-14T21:38:02"/>
    <d v="1905-07-01T00:00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s v="film &amp; video"/>
    <x v="5"/>
    <d v="2013-09-11T02:34:27"/>
    <d v="2013-08-27T02:34:27"/>
    <d v="1905-07-05T00:00:00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s v="film &amp; video"/>
    <x v="5"/>
    <d v="2016-07-05T20:54:43"/>
    <d v="2016-06-05T20:54:43"/>
    <d v="1905-07-08T00:00:00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s v="film &amp; video"/>
    <x v="5"/>
    <d v="2015-10-21T17:26:21"/>
    <d v="2015-08-22T17:26:21"/>
    <d v="1905-07-07T00:00:00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film &amp; video"/>
    <x v="5"/>
    <d v="2015-10-11T15:07:02"/>
    <d v="2015-08-12T15:07:02"/>
    <d v="1905-07-07T00:00:00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s v="film &amp; video"/>
    <x v="5"/>
    <d v="2013-12-01T21:01:42"/>
    <d v="2013-10-29T20:01:42"/>
    <d v="1905-07-05T00:00:00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s v="film &amp; video"/>
    <x v="5"/>
    <d v="2013-09-13T17:56:20"/>
    <d v="2013-08-14T17:56:20"/>
    <d v="1905-07-05T00:00:0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film &amp; video"/>
    <x v="5"/>
    <d v="2013-07-31T08:41:53"/>
    <d v="2013-07-01T08:41:53"/>
    <d v="1905-07-05T00:00:00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film &amp; video"/>
    <x v="5"/>
    <d v="2016-10-08T07:38:46"/>
    <d v="2016-08-09T07:38:46"/>
    <d v="1905-07-08T00:00:00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s v="film &amp; video"/>
    <x v="5"/>
    <d v="2015-11-18T07:15:58"/>
    <d v="2015-10-19T06:15:58"/>
    <d v="1905-07-07T00:00:00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film &amp; video"/>
    <x v="5"/>
    <d v="2014-10-17T18:16:58"/>
    <d v="2014-10-07T18:16:58"/>
    <d v="1905-07-06T00:00:00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s v="film &amp; video"/>
    <x v="5"/>
    <d v="2016-03-24T22:39:13"/>
    <d v="2016-02-23T23:39:13"/>
    <d v="1905-07-08T00:00:00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film &amp; video"/>
    <x v="5"/>
    <d v="2013-11-02T19:03:16"/>
    <d v="2013-10-03T19:03:16"/>
    <d v="1905-07-05T00:00:00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39"/>
    <s v="film &amp; video"/>
    <x v="5"/>
    <d v="2015-02-19T21:19:43"/>
    <d v="2015-01-20T21:19:43"/>
    <d v="1905-07-07T00:00:00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s v="film &amp; video"/>
    <x v="5"/>
    <d v="2014-02-10T00:21:41"/>
    <d v="2014-01-11T00:21:41"/>
    <d v="1905-07-06T00:00:00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s v="film &amp; video"/>
    <x v="5"/>
    <d v="2012-02-15T21:46:01"/>
    <d v="2011-12-17T21:46:01"/>
    <d v="1905-07-03T00:00:00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s v="film &amp; video"/>
    <x v="5"/>
    <d v="2015-05-21T08:02:55"/>
    <d v="2015-05-06T08:02:55"/>
    <d v="1905-07-07T00:00:00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s v="film &amp; video"/>
    <x v="5"/>
    <d v="2015-03-04T02:00:20"/>
    <d v="2015-02-02T02:00:20"/>
    <d v="1905-07-07T00:00:0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s v="film &amp; video"/>
    <x v="5"/>
    <d v="2013-03-23T12:19:23"/>
    <d v="2013-02-26T13:19:23"/>
    <d v="1905-07-05T00:00:00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s v="film &amp; video"/>
    <x v="5"/>
    <d v="2014-05-14T18:11:35"/>
    <d v="2014-04-24T18:11:35"/>
    <d v="1905-07-06T00:00:00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s v="film &amp; video"/>
    <x v="5"/>
    <d v="2013-10-17T13:38:05"/>
    <d v="2013-09-17T13:38:05"/>
    <d v="1905-07-05T00:00:00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s v="film &amp; video"/>
    <x v="5"/>
    <d v="2014-02-14T22:43:20"/>
    <d v="2014-01-15T22:43:20"/>
    <d v="1905-07-06T00:00:0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film &amp; video"/>
    <x v="5"/>
    <d v="2014-01-25T17:09:51"/>
    <d v="2013-12-26T17:09:51"/>
    <d v="1905-07-05T00:00:00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s v="film &amp; video"/>
    <x v="5"/>
    <d v="2015-05-13T16:53:35"/>
    <d v="2015-04-13T16:53:35"/>
    <d v="1905-07-07T00:00:00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s v="film &amp; video"/>
    <x v="5"/>
    <d v="2015-02-19T19:47:59"/>
    <d v="2015-02-03T19:47:59"/>
    <d v="1905-07-07T00:00:00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s v="film &amp; video"/>
    <x v="5"/>
    <d v="2014-11-26T13:14:00"/>
    <d v="2014-10-26T17:12:51"/>
    <d v="1905-07-06T00:00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s v="film &amp; video"/>
    <x v="5"/>
    <d v="2012-04-17T00:31:00"/>
    <d v="2012-03-03T00:03:42"/>
    <d v="1905-07-04T00:00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s v="film &amp; video"/>
    <x v="5"/>
    <d v="2013-10-22T03:59:00"/>
    <d v="2013-09-30T16:40:01"/>
    <d v="1905-07-05T00:00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film &amp; video"/>
    <x v="5"/>
    <d v="2014-08-16T18:25:12"/>
    <d v="2014-07-17T18:25:12"/>
    <d v="1905-07-06T00:00:00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s v="film &amp; video"/>
    <x v="5"/>
    <d v="2013-05-14T16:47:40"/>
    <d v="2013-04-14T16:47:40"/>
    <d v="1905-07-05T00:00:0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s v="film &amp; video"/>
    <x v="5"/>
    <d v="2011-11-13T16:22:07"/>
    <d v="2011-09-14T15:22:07"/>
    <d v="1905-07-03T00:00:00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s v="film &amp; video"/>
    <x v="5"/>
    <d v="2014-06-01T04:00:00"/>
    <d v="2014-04-30T13:01:15"/>
    <d v="1905-07-06T00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film &amp; video"/>
    <x v="5"/>
    <d v="2013-06-02T20:19:27"/>
    <d v="2013-05-13T20:19:27"/>
    <d v="1905-07-05T00:00:00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film &amp; video"/>
    <x v="5"/>
    <d v="2011-08-10T03:02:21"/>
    <d v="2011-06-11T03:02:21"/>
    <d v="1905-07-03T00:00:00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s v="film &amp; video"/>
    <x v="5"/>
    <d v="2011-09-24T17:02:33"/>
    <d v="2011-07-26T17:02:33"/>
    <d v="1905-07-03T00:00:00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s v="film &amp; video"/>
    <x v="5"/>
    <d v="2016-05-18T20:22:15"/>
    <d v="2016-04-28T20:22:15"/>
    <d v="1905-07-08T00:00:00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s v="film &amp; video"/>
    <x v="5"/>
    <d v="2014-06-27T02:52:54"/>
    <d v="2014-06-11T02:52:54"/>
    <d v="1905-07-06T00:00:00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s v="film &amp; video"/>
    <x v="5"/>
    <d v="2012-09-07T22:37:44"/>
    <d v="2012-08-08T22:37:44"/>
    <d v="1905-07-04T00:00:00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s v="film &amp; video"/>
    <x v="5"/>
    <d v="2012-09-28T16:18:54"/>
    <d v="2012-08-14T16:18:54"/>
    <d v="1905-07-04T00:00:00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film &amp; video"/>
    <x v="5"/>
    <d v="2012-07-11T03:51:05"/>
    <d v="2012-05-12T04:01:23"/>
    <d v="1905-07-04T00:00:00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film &amp; video"/>
    <x v="5"/>
    <d v="2014-09-05T23:45:24"/>
    <d v="2014-07-07T23:45:24"/>
    <d v="1905-07-06T00:00:00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s v="film &amp; video"/>
    <x v="5"/>
    <d v="2014-01-16T04:00:00"/>
    <d v="2013-11-27T04:01:29"/>
    <d v="1905-07-05T00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s v="film &amp; video"/>
    <x v="5"/>
    <d v="2014-04-19T16:19:39"/>
    <d v="2014-03-05T17:19:39"/>
    <d v="1905-07-06T00:00:00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s v="film &amp; video"/>
    <x v="5"/>
    <d v="2014-08-23T22:08:38"/>
    <d v="2014-07-24T22:08:38"/>
    <d v="1905-07-06T00:00:00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s v="film &amp; video"/>
    <x v="5"/>
    <d v="2014-09-17T16:45:19"/>
    <d v="2014-08-18T16:45:19"/>
    <d v="1905-07-06T00:00:00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s v="film &amp; video"/>
    <x v="5"/>
    <d v="2017-02-17T07:53:49"/>
    <d v="2017-01-18T07:53:49"/>
    <d v="1905-07-09T00:00:00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film &amp; video"/>
    <x v="5"/>
    <d v="2015-05-06T02:04:03"/>
    <d v="2015-04-06T02:04:03"/>
    <d v="1905-07-07T00:00:00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s v="film &amp; video"/>
    <x v="5"/>
    <d v="2014-06-03T03:59:00"/>
    <d v="2014-04-28T23:24:01"/>
    <d v="1905-07-06T00:00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film &amp; video"/>
    <x v="5"/>
    <d v="2012-05-18T20:02:14"/>
    <d v="2012-03-19T20:02:14"/>
    <d v="1905-07-04T00:00:00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film &amp; video"/>
    <x v="5"/>
    <d v="2015-04-01T20:51:49"/>
    <d v="2015-03-02T21:51:49"/>
    <d v="1905-07-07T00:00:00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s v="film &amp; video"/>
    <x v="5"/>
    <d v="2014-11-21T10:47:15"/>
    <d v="2014-09-22T09:47:15"/>
    <d v="1905-07-06T00:00:00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s v="film &amp; video"/>
    <x v="5"/>
    <d v="2013-08-09T12:00:15"/>
    <d v="2013-07-10T12:00:15"/>
    <d v="1905-07-05T00:00:00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s v="film &amp; video"/>
    <x v="5"/>
    <d v="2012-10-10T16:08:09"/>
    <d v="2012-09-10T16:08:09"/>
    <d v="1905-07-04T00:00:00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s v="film &amp; video"/>
    <x v="5"/>
    <d v="2016-04-14T14:34:00"/>
    <d v="2016-03-18T21:31:30"/>
    <d v="1905-07-08T00:00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s v="film &amp; video"/>
    <x v="5"/>
    <d v="2013-01-29T04:44:32"/>
    <d v="2012-11-30T04:44:32"/>
    <d v="1905-07-04T00:00:00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s v="film &amp; video"/>
    <x v="5"/>
    <d v="2015-11-05T23:32:52"/>
    <d v="2015-09-25T22:32:52"/>
    <d v="1905-07-07T00:00:00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s v="film &amp; video"/>
    <x v="5"/>
    <d v="2013-05-17T12:08:19"/>
    <d v="2013-04-17T12:08:19"/>
    <d v="1905-07-05T00:00:00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s v="film &amp; video"/>
    <x v="5"/>
    <d v="2014-06-01T22:37:19"/>
    <d v="2014-05-02T22:37:19"/>
    <d v="1905-07-06T00:00:00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film &amp; video"/>
    <x v="5"/>
    <d v="2016-12-25T15:16:34"/>
    <d v="2016-10-26T14:16:34"/>
    <d v="1905-07-08T00:00:00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film &amp; video"/>
    <x v="5"/>
    <d v="2017-01-09T01:18:20"/>
    <d v="2016-12-10T01:18:20"/>
    <d v="1905-07-08T00:00:0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s v="film &amp; video"/>
    <x v="5"/>
    <d v="2012-01-05T11:33:00"/>
    <d v="2011-12-05T11:33:36"/>
    <d v="1905-07-03T00:00:00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s v="film &amp; video"/>
    <x v="5"/>
    <d v="2012-08-22T23:14:45"/>
    <d v="2012-07-23T23:14:45"/>
    <d v="1905-07-04T00:00:00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film &amp; video"/>
    <x v="5"/>
    <d v="2016-01-27T23:34:59"/>
    <d v="2015-12-28T23:34:59"/>
    <d v="1905-07-07T00:00:00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film &amp; video"/>
    <x v="5"/>
    <d v="2016-10-13T00:50:30"/>
    <d v="2016-08-14T00:50:30"/>
    <d v="1905-07-08T00:00:0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film &amp; video"/>
    <x v="5"/>
    <d v="2015-05-20T17:25:38"/>
    <d v="2015-04-20T17:25:38"/>
    <d v="1905-07-07T00:00:00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s v="film &amp; video"/>
    <x v="5"/>
    <d v="2014-07-03T03:00:00"/>
    <d v="2014-06-09T19:56:05"/>
    <d v="1905-07-06T00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film &amp; video"/>
    <x v="5"/>
    <d v="2015-07-16T19:51:45"/>
    <d v="2015-06-16T19:51:45"/>
    <d v="1905-07-07T00:00:00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s v="film &amp; video"/>
    <x v="5"/>
    <d v="2014-02-10T22:21:14"/>
    <d v="2013-12-12T22:21:14"/>
    <d v="1905-07-05T00:00:00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s v="film &amp; video"/>
    <x v="5"/>
    <d v="2014-12-25T05:00:00"/>
    <d v="2014-11-02T00:54:25"/>
    <d v="1905-07-06T00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s v="film &amp; video"/>
    <x v="5"/>
    <d v="2011-12-23T18:17:29"/>
    <d v="2011-11-11T18:17:29"/>
    <d v="1905-07-03T00:00:00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s v="film &amp; video"/>
    <x v="5"/>
    <d v="2009-10-12T20:59:00"/>
    <d v="2009-08-18T21:29:28"/>
    <d v="1905-07-01T00:00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s v="film &amp; video"/>
    <x v="5"/>
    <d v="2010-05-08T22:16:00"/>
    <d v="2010-03-10T21:15:51"/>
    <d v="1905-07-02T00:00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film &amp; video"/>
    <x v="5"/>
    <d v="2011-07-09T05:37:31"/>
    <d v="2011-06-09T05:37:31"/>
    <d v="1905-07-03T00:00:00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s v="film &amp; video"/>
    <x v="5"/>
    <d v="2012-03-18T12:17:05"/>
    <d v="2012-02-17T13:17:05"/>
    <d v="1905-07-04T00:00:00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s v="film &amp; video"/>
    <x v="5"/>
    <d v="2015-01-17T12:38:23"/>
    <d v="2014-12-18T12:38:23"/>
    <d v="1905-07-06T00:00:00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s v="film &amp; video"/>
    <x v="5"/>
    <d v="2012-04-10T22:36:27"/>
    <d v="2012-02-10T23:36:27"/>
    <d v="1905-07-04T00:00:00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s v="film &amp; video"/>
    <x v="5"/>
    <d v="2015-12-25T02:21:26"/>
    <d v="2015-11-10T02:21:26"/>
    <d v="1905-07-07T00:00:00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s v="film &amp; video"/>
    <x v="5"/>
    <d v="2013-08-10T13:15:20"/>
    <d v="2013-07-11T13:15:20"/>
    <d v="1905-07-05T00:00:0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s v="film &amp; video"/>
    <x v="5"/>
    <d v="2012-10-19T23:00:57"/>
    <d v="2012-09-04T23:00:57"/>
    <d v="1905-07-04T00:00:00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s v="film &amp; video"/>
    <x v="5"/>
    <d v="2012-05-25T14:14:00"/>
    <d v="2012-03-27T00:35:01"/>
    <d v="1905-07-04T00:00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s v="film &amp; video"/>
    <x v="5"/>
    <d v="2015-06-28T15:09:30"/>
    <d v="2015-05-29T15:09:30"/>
    <d v="1905-07-07T00:00:0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film &amp; video"/>
    <x v="5"/>
    <d v="2016-03-01T04:13:59"/>
    <d v="2016-01-31T04:13:59"/>
    <d v="1905-07-08T00:00:00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s v="film &amp; video"/>
    <x v="5"/>
    <d v="2013-04-06T06:16:22"/>
    <d v="2013-03-07T07:16:22"/>
    <d v="1905-07-05T00:00:00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s v="film &amp; video"/>
    <x v="5"/>
    <d v="2016-11-20T18:48:47"/>
    <d v="2016-10-06T17:48:47"/>
    <d v="1905-07-08T00:00:00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s v="film &amp; video"/>
    <x v="5"/>
    <d v="2016-08-15T07:00:00"/>
    <d v="2016-07-01T15:41:45"/>
    <d v="1905-07-08T00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s v="film &amp; video"/>
    <x v="5"/>
    <d v="2014-08-09T14:44:07"/>
    <d v="2014-07-10T14:44:07"/>
    <d v="1905-07-06T00:00:00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s v="film &amp; video"/>
    <x v="5"/>
    <d v="2015-12-29T11:46:41"/>
    <d v="2015-11-19T11:46:41"/>
    <d v="1905-07-07T00:00:00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film &amp; video"/>
    <x v="5"/>
    <d v="2015-05-27T18:41:20"/>
    <d v="2015-03-28T18:41:20"/>
    <d v="1905-07-07T00:00:0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s v="film &amp; video"/>
    <x v="5"/>
    <d v="2017-02-02T14:46:01"/>
    <d v="2017-01-03T14:46:01"/>
    <d v="1905-07-09T00:00:00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film &amp; video"/>
    <x v="5"/>
    <d v="2015-09-06T14:46:00"/>
    <d v="2015-08-07T14:47:04"/>
    <d v="1905-07-07T00:00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s v="film &amp; video"/>
    <x v="5"/>
    <d v="2012-12-05T09:23:41"/>
    <d v="2012-11-05T09:23:41"/>
    <d v="1905-07-04T00:00:00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s v="theater"/>
    <x v="6"/>
    <d v="2015-12-10T16:51:01"/>
    <d v="2015-11-10T16:51:01"/>
    <d v="1905-07-07T00:00:00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s v="theater"/>
    <x v="6"/>
    <d v="2016-11-01T04:59:00"/>
    <d v="2016-10-03T02:13:39"/>
    <d v="1905-07-08T00:00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s v="theater"/>
    <x v="6"/>
    <d v="2016-03-20T23:58:45"/>
    <d v="2016-03-01T00:58:45"/>
    <d v="1905-07-08T00:00:00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s v="theater"/>
    <x v="6"/>
    <d v="2015-09-21T03:11:16"/>
    <d v="2015-08-22T03:11:16"/>
    <d v="1905-07-07T00:00:00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s v="theater"/>
    <x v="6"/>
    <d v="2016-06-01T17:12:49"/>
    <d v="2016-05-02T17:12:49"/>
    <d v="1905-07-08T00:00:00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s v="theater"/>
    <x v="6"/>
    <d v="2014-09-13T09:37:21"/>
    <d v="2014-07-30T09:37:21"/>
    <d v="1905-07-06T00:00:00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s v="theater"/>
    <x v="6"/>
    <d v="2015-08-07T17:00:00"/>
    <d v="2015-07-07T14:12:24"/>
    <d v="1905-07-07T00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s v="theater"/>
    <x v="6"/>
    <d v="2017-02-17T16:05:00"/>
    <d v="2017-01-18T04:56:06"/>
    <d v="1905-07-09T00:00:00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s v="theater"/>
    <x v="6"/>
    <d v="2015-06-21T21:20:00"/>
    <d v="2015-05-31T22:05:07"/>
    <d v="1905-07-07T00:0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s v="theater"/>
    <x v="6"/>
    <d v="2017-01-11T05:00:00"/>
    <d v="2016-12-21T00:44:54"/>
    <d v="1905-07-08T00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s v="theater"/>
    <x v="6"/>
    <d v="2015-06-24T02:00:00"/>
    <d v="2015-06-02T14:11:08"/>
    <d v="1905-07-07T00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s v="theater"/>
    <x v="6"/>
    <d v="2016-12-17T06:59:00"/>
    <d v="2016-11-02T01:33:49"/>
    <d v="1905-07-08T00:00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s v="theater"/>
    <x v="6"/>
    <d v="2016-05-13T00:10:08"/>
    <d v="2016-04-13T00:10:08"/>
    <d v="1905-07-08T00:00:00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s v="theater"/>
    <x v="6"/>
    <d v="2016-05-16T10:26:05"/>
    <d v="2016-04-22T10:26:05"/>
    <d v="1905-07-08T00:00:00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s v="theater"/>
    <x v="6"/>
    <d v="2015-11-01T23:00:00"/>
    <d v="2015-09-23T19:27:50"/>
    <d v="1905-07-07T00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s v="theater"/>
    <x v="6"/>
    <d v="2017-01-06T13:05:05"/>
    <d v="2016-12-07T13:05:05"/>
    <d v="1905-07-08T00:00:00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s v="theater"/>
    <x v="6"/>
    <d v="2015-08-03T18:00:00"/>
    <d v="2015-06-24T08:16:47"/>
    <d v="1905-07-07T00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s v="theater"/>
    <x v="6"/>
    <d v="2015-11-04T19:26:31"/>
    <d v="2015-10-05T18:26:31"/>
    <d v="1905-07-07T00:00:00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s v="theater"/>
    <x v="6"/>
    <d v="2016-05-13T19:04:23"/>
    <d v="2016-04-13T19:04:23"/>
    <d v="1905-07-08T00:00:00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s v="theater"/>
    <x v="6"/>
    <d v="2016-07-05T01:11:47"/>
    <d v="2016-06-14T01:11:47"/>
    <d v="1905-07-08T00:00:00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s v="technology"/>
    <x v="7"/>
    <d v="2015-02-04T19:36:46"/>
    <d v="2015-01-05T19:36:46"/>
    <d v="1905-07-07T00:00:00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s v="technology"/>
    <x v="7"/>
    <d v="2015-10-29T01:07:14"/>
    <d v="2015-09-29T01:07:14"/>
    <d v="1905-07-07T00:00:00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s v="technology"/>
    <x v="7"/>
    <d v="2016-05-03T16:41:56"/>
    <d v="2016-03-04T17:41:56"/>
    <d v="1905-07-08T00:00:00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s v="technology"/>
    <x v="7"/>
    <d v="2014-11-01T02:12:42"/>
    <d v="2014-10-02T02:12:42"/>
    <d v="1905-07-06T00:00:00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s v="technology"/>
    <x v="7"/>
    <d v="2016-07-04T15:46:00"/>
    <d v="2016-06-04T15:46:00"/>
    <d v="1905-07-08T00:00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s v="technology"/>
    <x v="7"/>
    <d v="2015-11-15T15:13:09"/>
    <d v="2015-10-06T14:13:09"/>
    <d v="1905-07-07T00:00:00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s v="technology"/>
    <x v="7"/>
    <d v="2015-10-17T16:01:55"/>
    <d v="2015-09-02T16:01:55"/>
    <d v="1905-07-07T00:00:00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technology"/>
    <x v="7"/>
    <d v="2016-02-10T16:42:44"/>
    <d v="2016-01-11T16:42:44"/>
    <d v="1905-07-08T00:00:00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s v="technology"/>
    <x v="7"/>
    <d v="2015-10-29T21:40:48"/>
    <d v="2015-09-29T21:40:48"/>
    <d v="1905-07-07T00:00:00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s v="technology"/>
    <x v="7"/>
    <d v="2015-07-08T15:17:02"/>
    <d v="2015-06-08T15:17:02"/>
    <d v="1905-07-07T00:00:00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s v="technology"/>
    <x v="7"/>
    <d v="2017-01-31T05:00:00"/>
    <d v="2017-01-18T16:17:25"/>
    <d v="1905-07-09T00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s v="technology"/>
    <x v="7"/>
    <d v="2015-08-01T17:53:00"/>
    <d v="2015-06-18T06:37:04"/>
    <d v="1905-07-07T00:00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technology"/>
    <x v="7"/>
    <d v="2016-01-09T14:48:16"/>
    <d v="2015-11-10T14:48:16"/>
    <d v="1905-07-07T00:00:00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s v="technology"/>
    <x v="7"/>
    <d v="2014-11-14T18:16:31"/>
    <d v="2014-10-15T17:16:31"/>
    <d v="1905-07-06T00:00:00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s v="technology"/>
    <x v="7"/>
    <d v="2014-10-19T16:26:12"/>
    <d v="2014-09-19T16:26:12"/>
    <d v="1905-07-06T00:00:00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technology"/>
    <x v="7"/>
    <d v="2016-06-12T08:29:03"/>
    <d v="2016-05-13T08:29:03"/>
    <d v="1905-07-08T00:00:00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s v="technology"/>
    <x v="7"/>
    <d v="2016-01-06T20:38:37"/>
    <d v="2015-12-07T20:38:37"/>
    <d v="1905-07-07T00:00:00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s v="technology"/>
    <x v="7"/>
    <d v="2016-12-02T23:36:43"/>
    <d v="2016-11-02T22:36:43"/>
    <d v="1905-07-08T00:00:00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technology"/>
    <x v="7"/>
    <d v="2015-03-24T20:11:45"/>
    <d v="2015-02-22T21:11:45"/>
    <d v="1905-07-07T00:00:00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s v="technology"/>
    <x v="7"/>
    <d v="2015-12-13T06:47:40"/>
    <d v="2015-11-13T06:47:40"/>
    <d v="1905-07-07T00:00:0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s v="technology"/>
    <x v="7"/>
    <d v="2014-12-17T18:30:45"/>
    <d v="2014-11-17T18:30:45"/>
    <d v="1905-07-06T00:00:00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s v="technology"/>
    <x v="7"/>
    <d v="2015-10-26T15:48:33"/>
    <d v="2015-09-21T15:48:33"/>
    <d v="1905-07-07T00:00:00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technology"/>
    <x v="7"/>
    <d v="2016-12-18T09:20:15"/>
    <d v="2016-11-18T09:20:15"/>
    <d v="1905-07-08T00:00:00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s v="technology"/>
    <x v="7"/>
    <d v="2015-02-17T01:40:47"/>
    <d v="2015-01-18T01:40:47"/>
    <d v="1905-07-07T00:00:00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s v="technology"/>
    <x v="7"/>
    <d v="2016-03-12T22:37:55"/>
    <d v="2016-02-11T22:37:55"/>
    <d v="1905-07-08T00:00:00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technology"/>
    <x v="7"/>
    <d v="2015-07-10T18:50:49"/>
    <d v="2015-06-10T18:50:49"/>
    <d v="1905-07-07T00:00:00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s v="technology"/>
    <x v="7"/>
    <d v="2016-07-14T16:25:33"/>
    <d v="2016-06-14T16:25:33"/>
    <d v="1905-07-08T00:00:00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technology"/>
    <x v="7"/>
    <d v="2015-01-01T20:13:14"/>
    <d v="2014-12-02T20:13:14"/>
    <d v="1905-07-06T00:00:00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s v="technology"/>
    <x v="7"/>
    <d v="2016-01-16T11:00:00"/>
    <d v="2015-12-10T22:07:03"/>
    <d v="1905-07-07T00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s v="technology"/>
    <x v="7"/>
    <d v="2016-01-01T20:20:12"/>
    <d v="2015-12-02T20:20:12"/>
    <d v="1905-07-07T00:00:00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s v="technology"/>
    <x v="7"/>
    <d v="2016-02-18T19:09:29"/>
    <d v="2016-01-19T19:09:29"/>
    <d v="1905-07-08T00:00:00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s v="technology"/>
    <x v="7"/>
    <d v="2015-07-27T03:59:00"/>
    <d v="2015-07-07T19:35:23"/>
    <d v="1905-07-07T00:00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technology"/>
    <x v="7"/>
    <d v="2015-11-04T18:11:28"/>
    <d v="2015-10-05T17:11:28"/>
    <d v="1905-07-07T00:00:00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s v="technology"/>
    <x v="7"/>
    <d v="2015-01-18T01:12:00"/>
    <d v="2014-11-20T01:12:11"/>
    <d v="1905-07-06T00:00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s v="technology"/>
    <x v="7"/>
    <d v="2016-10-19T10:38:27"/>
    <d v="2016-09-19T10:38:27"/>
    <d v="1905-07-08T00:00:00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s v="technology"/>
    <x v="7"/>
    <d v="2015-06-13T16:37:23"/>
    <d v="2015-05-14T16:37:23"/>
    <d v="1905-07-07T00:00:00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s v="technology"/>
    <x v="7"/>
    <d v="2015-03-28T10:19:12"/>
    <d v="2015-01-27T11:19:12"/>
    <d v="1905-07-07T00:00:00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s v="technology"/>
    <x v="7"/>
    <d v="2016-05-20T14:08:22"/>
    <d v="2016-03-21T14:08:22"/>
    <d v="1905-07-08T00:00:00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s v="technology"/>
    <x v="7"/>
    <d v="2015-09-07T13:53:13"/>
    <d v="2015-08-14T13:53:13"/>
    <d v="1905-07-07T00:00:00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s v="technology"/>
    <x v="7"/>
    <d v="2014-12-25T20:27:03"/>
    <d v="2014-11-25T20:27:03"/>
    <d v="1905-07-06T00:00:00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s v="technology"/>
    <x v="7"/>
    <d v="2016-09-22T21:47:47"/>
    <d v="2016-08-23T21:47:47"/>
    <d v="1905-07-08T00:00:00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technology"/>
    <x v="7"/>
    <d v="2015-08-02T00:18:24"/>
    <d v="2015-07-03T00:18:24"/>
    <d v="1905-07-07T00:00:00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technology"/>
    <x v="7"/>
    <d v="2015-03-15T18:00:00"/>
    <d v="2015-02-20T17:45:19"/>
    <d v="1905-07-07T00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s v="technology"/>
    <x v="7"/>
    <d v="2015-03-19T21:31:27"/>
    <d v="2015-02-17T22:31:27"/>
    <d v="1905-07-07T00:00:00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s v="technology"/>
    <x v="7"/>
    <d v="2015-03-16T16:11:56"/>
    <d v="2015-02-14T17:11:56"/>
    <d v="1905-07-07T00:00:00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technology"/>
    <x v="7"/>
    <d v="2015-12-01T00:00:00"/>
    <d v="2015-10-06T09:22:57"/>
    <d v="1905-07-07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s v="technology"/>
    <x v="7"/>
    <d v="2015-02-15T20:30:07"/>
    <d v="2015-01-16T20:30:07"/>
    <d v="1905-07-07T00:00:00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s v="technology"/>
    <x v="7"/>
    <d v="2015-04-16T18:10:33"/>
    <d v="2015-03-17T18:10:33"/>
    <d v="1905-07-07T00:00:00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s v="technology"/>
    <x v="7"/>
    <d v="2016-11-17T19:28:06"/>
    <d v="2016-09-18T18:28:06"/>
    <d v="1905-07-08T00:00:00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0"/>
    <s v="technology"/>
    <x v="7"/>
    <d v="2015-07-08T14:44:59"/>
    <d v="2015-06-23T14:44:59"/>
    <d v="1905-07-07T00:00:00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s v="technology"/>
    <x v="7"/>
    <d v="2016-02-08T13:01:00"/>
    <d v="2016-01-08T13:18:51"/>
    <d v="1905-07-08T00:00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s v="technology"/>
    <x v="7"/>
    <d v="2015-07-22T13:02:10"/>
    <d v="2015-06-22T13:02:10"/>
    <d v="1905-07-07T00:00:0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s v="technology"/>
    <x v="7"/>
    <d v="2014-12-03T05:34:20"/>
    <d v="2014-11-03T05:34:20"/>
    <d v="1905-07-06T00:00:0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s v="technology"/>
    <x v="7"/>
    <d v="2015-04-06T15:15:45"/>
    <d v="2015-03-07T16:15:45"/>
    <d v="1905-07-07T00:00:00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s v="technology"/>
    <x v="7"/>
    <d v="2016-04-16T18:43:26"/>
    <d v="2016-03-17T18:43:26"/>
    <d v="1905-07-08T00:00:00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s v="technology"/>
    <x v="7"/>
    <d v="2015-05-04T01:40:38"/>
    <d v="2015-03-20T01:40:38"/>
    <d v="1905-07-07T00:00:00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s v="technology"/>
    <x v="7"/>
    <d v="2016-11-02T21:31:32"/>
    <d v="2016-10-03T21:31:32"/>
    <d v="1905-07-08T00:00:00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s v="technology"/>
    <x v="7"/>
    <d v="2016-07-31T16:00:00"/>
    <d v="2016-06-24T16:55:35"/>
    <d v="1905-07-08T00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s v="technology"/>
    <x v="7"/>
    <d v="2014-12-05T00:03:01"/>
    <d v="2014-11-05T00:03:01"/>
    <d v="1905-07-06T00:00:00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s v="technology"/>
    <x v="7"/>
    <d v="2015-03-08T15:16:00"/>
    <d v="2015-02-12T19:30:02"/>
    <d v="1905-07-07T00:00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s v="technology"/>
    <x v="7"/>
    <d v="2015-05-09T19:09:22"/>
    <d v="2015-03-10T19:09:22"/>
    <d v="1905-07-07T00:00:00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s v="technology"/>
    <x v="7"/>
    <d v="2014-12-26T20:35:39"/>
    <d v="2014-11-26T20:35:39"/>
    <d v="1905-07-06T00:00:00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technology"/>
    <x v="7"/>
    <d v="2015-06-18T19:03:35"/>
    <d v="2015-05-19T19:03:35"/>
    <d v="1905-07-07T00:00:00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s v="technology"/>
    <x v="7"/>
    <d v="2014-08-14T15:20:23"/>
    <d v="2014-07-15T15:20:23"/>
    <d v="1905-07-06T00:00:00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technology"/>
    <x v="7"/>
    <d v="2014-08-28T00:50:56"/>
    <d v="2014-07-29T00:50:56"/>
    <d v="1905-07-06T00:00:00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s v="technology"/>
    <x v="7"/>
    <d v="2015-08-23T08:35:08"/>
    <d v="2015-07-09T08:35:08"/>
    <d v="1905-07-07T00:00:00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s v="technology"/>
    <x v="7"/>
    <d v="2015-05-24T15:00:00"/>
    <d v="2015-04-08T15:36:49"/>
    <d v="1905-07-07T00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technology"/>
    <x v="7"/>
    <d v="2015-11-22T20:48:56"/>
    <d v="2015-10-23T19:48:56"/>
    <d v="1905-07-07T00:00:00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s v="technology"/>
    <x v="7"/>
    <d v="2015-06-15T22:06:20"/>
    <d v="2015-05-16T22:06:20"/>
    <d v="1905-07-07T00:00:0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s v="technology"/>
    <x v="7"/>
    <d v="2015-11-29T01:49:04"/>
    <d v="2015-10-30T00:49:04"/>
    <d v="1905-07-07T00:00:00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technology"/>
    <x v="7"/>
    <d v="2015-04-22T19:56:26"/>
    <d v="2015-03-23T19:56:26"/>
    <d v="1905-07-07T00:00:00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technology"/>
    <x v="7"/>
    <d v="2016-01-19T13:27:17"/>
    <d v="2015-11-20T13:27:17"/>
    <d v="1905-07-07T00:00:00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technology"/>
    <x v="7"/>
    <d v="2016-09-02T00:45:46"/>
    <d v="2016-08-03T00:45:46"/>
    <d v="1905-07-08T00:00:00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s v="technology"/>
    <x v="7"/>
    <d v="2015-10-01T04:59:00"/>
    <d v="2015-08-31T11:55:20"/>
    <d v="1905-07-07T00:00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technology"/>
    <x v="7"/>
    <d v="2016-06-24T01:29:00"/>
    <d v="2016-05-25T01:29:00"/>
    <d v="1905-07-08T00:00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technology"/>
    <x v="7"/>
    <d v="2015-09-25T02:55:59"/>
    <d v="2015-08-26T02:55:59"/>
    <d v="1905-07-07T00:00:00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technology"/>
    <x v="7"/>
    <d v="2017-02-25T09:01:47"/>
    <d v="2017-01-26T09:01:47"/>
    <d v="1905-07-09T00:00:00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s v="technology"/>
    <x v="7"/>
    <d v="2015-05-08T08:14:03"/>
    <d v="2015-03-24T08:14:03"/>
    <d v="1905-07-07T00:00:00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technology"/>
    <x v="7"/>
    <d v="2015-12-09T19:26:43"/>
    <d v="2015-11-09T19:26:43"/>
    <d v="1905-07-07T00:00:00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s v="technology"/>
    <x v="7"/>
    <d v="2014-11-25T16:36:30"/>
    <d v="2014-09-26T15:36:30"/>
    <d v="1905-07-06T00:00:0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s v="technology"/>
    <x v="7"/>
    <d v="2014-08-25T17:12:18"/>
    <d v="2014-07-11T17:12:18"/>
    <d v="1905-07-06T00:00:00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s v="technology"/>
    <x v="7"/>
    <d v="2016-07-07T23:42:17"/>
    <d v="2016-06-07T23:42:17"/>
    <d v="1905-07-08T00:00:00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s v="technology"/>
    <x v="7"/>
    <d v="2016-07-01T18:35:38"/>
    <d v="2016-06-11T18:35:38"/>
    <d v="1905-07-08T00:00:00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technology"/>
    <x v="7"/>
    <d v="2015-05-28T00:13:17"/>
    <d v="2015-04-28T00:13:17"/>
    <d v="1905-07-07T00:00:00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technology"/>
    <x v="7"/>
    <d v="2015-05-14T23:44:01"/>
    <d v="2015-04-14T23:44:01"/>
    <d v="1905-07-07T00:00:00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technology"/>
    <x v="7"/>
    <d v="2017-03-26T20:29:37"/>
    <d v="2017-02-24T21:29:37"/>
    <d v="1905-07-09T00:00:00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s v="technology"/>
    <x v="7"/>
    <d v="2015-08-15T13:22:00"/>
    <d v="2015-07-13T13:25:39"/>
    <d v="1905-07-07T00:00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s v="technology"/>
    <x v="7"/>
    <d v="2016-03-14T23:00:00"/>
    <d v="2016-01-15T07:21:51"/>
    <d v="1905-07-08T00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technology"/>
    <x v="7"/>
    <d v="2014-07-13T16:37:37"/>
    <d v="2014-06-13T16:37:37"/>
    <d v="1905-07-06T00:00:00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s v="technology"/>
    <x v="7"/>
    <d v="2016-05-14T15:18:28"/>
    <d v="2016-04-14T15:18:28"/>
    <d v="1905-07-08T00:00:00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s v="technology"/>
    <x v="7"/>
    <d v="2015-09-06T05:10:00"/>
    <d v="2015-08-07T14:52:01"/>
    <d v="1905-07-07T00:0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s v="technology"/>
    <x v="7"/>
    <d v="2016-05-28T18:32:09"/>
    <d v="2016-04-29T18:32:09"/>
    <d v="1905-07-08T00:00:00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technology"/>
    <x v="7"/>
    <d v="2015-11-25T16:49:25"/>
    <d v="2015-10-26T15:49:25"/>
    <d v="1905-07-07T00:00:00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s v="technology"/>
    <x v="7"/>
    <d v="2016-06-17T23:00:00"/>
    <d v="2016-05-17T07:11:02"/>
    <d v="1905-07-08T00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s v="technology"/>
    <x v="7"/>
    <d v="2015-02-26T22:17:09"/>
    <d v="2015-01-27T22:17:09"/>
    <d v="1905-07-07T00:00:00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s v="technology"/>
    <x v="7"/>
    <d v="2015-04-12T02:12:42"/>
    <d v="2015-03-13T02:12:42"/>
    <d v="1905-07-07T00:00:00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s v="technology"/>
    <x v="7"/>
    <d v="2015-06-06T10:47:00"/>
    <d v="2015-05-07T10:55:50"/>
    <d v="1905-07-07T00:00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technology"/>
    <x v="7"/>
    <d v="2017-02-25T23:04:00"/>
    <d v="2017-01-27T23:05:18"/>
    <d v="1905-07-09T00:00:00"/>
  </r>
  <r>
    <n v="638"/>
    <x v="638"/>
    <s v="O0"/>
    <x v="61"/>
    <n v="18"/>
    <x v="1"/>
    <s v="DE"/>
    <s v="EUR"/>
    <n v="1490447662"/>
    <n v="1485267262"/>
    <b v="0"/>
    <n v="6"/>
    <b v="0"/>
    <s v="technology/web"/>
    <n v="0"/>
    <s v="technology"/>
    <x v="7"/>
    <d v="2017-03-25T13:14:22"/>
    <d v="2017-01-24T14:14:22"/>
    <d v="1905-07-09T00:00:00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s v="technology"/>
    <x v="7"/>
    <d v="2014-10-13T13:59:55"/>
    <d v="2014-08-14T13:59:55"/>
    <d v="1905-07-06T00:00:00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s v="technology"/>
    <x v="8"/>
    <d v="2016-11-24T23:00:00"/>
    <d v="2016-11-09T10:05:15"/>
    <d v="1905-07-08T00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s v="technology"/>
    <x v="8"/>
    <d v="2015-08-13T13:40:48"/>
    <d v="2015-07-14T13:40:48"/>
    <d v="1905-07-07T00:00:00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s v="technology"/>
    <x v="8"/>
    <d v="2015-08-19T15:37:54"/>
    <d v="2015-07-14T15:37:54"/>
    <d v="1905-07-07T00:00:00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s v="technology"/>
    <x v="8"/>
    <d v="2015-05-31T15:24:35"/>
    <d v="2015-04-06T15:24:35"/>
    <d v="1905-07-07T00:00:00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s v="technology"/>
    <x v="8"/>
    <d v="2014-10-29T01:00:00"/>
    <d v="2014-09-16T15:58:59"/>
    <d v="1905-07-06T00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s v="technology"/>
    <x v="8"/>
    <d v="2016-08-12T00:37:54"/>
    <d v="2016-07-13T00:37:54"/>
    <d v="1905-07-08T00:00:00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s v="technology"/>
    <x v="8"/>
    <d v="2014-08-11T20:27:47"/>
    <d v="2014-07-12T20:27:47"/>
    <d v="1905-07-06T00:00:00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s v="technology"/>
    <x v="8"/>
    <d v="2016-03-17T17:25:49"/>
    <d v="2016-02-16T18:25:49"/>
    <d v="1905-07-08T00:00:00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s v="technology"/>
    <x v="8"/>
    <d v="2014-10-14T16:38:28"/>
    <d v="2014-09-09T16:38:28"/>
    <d v="1905-07-06T00:00:00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s v="technology"/>
    <x v="8"/>
    <d v="2014-09-16T21:53:33"/>
    <d v="2014-08-26T21:53:33"/>
    <d v="1905-07-06T00:00:00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s v="technology"/>
    <x v="8"/>
    <d v="2014-12-19T01:53:04"/>
    <d v="2014-10-20T00:53:04"/>
    <d v="1905-07-06T00:00:00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s v="technology"/>
    <x v="8"/>
    <d v="2014-12-13T00:25:11"/>
    <d v="2014-11-13T00:25:11"/>
    <d v="1905-07-06T00:00:00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s v="technology"/>
    <x v="8"/>
    <d v="2016-12-01T17:34:10"/>
    <d v="2016-11-01T16:34:10"/>
    <d v="1905-07-08T00:00:0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s v="technology"/>
    <x v="8"/>
    <d v="2015-08-20T14:50:40"/>
    <d v="2015-07-14T14:50:40"/>
    <d v="1905-07-07T00:00:0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s v="technology"/>
    <x v="8"/>
    <d v="2015-07-08T22:58:33"/>
    <d v="2015-06-08T22:58:33"/>
    <d v="1905-07-07T00:00:00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s v="technology"/>
    <x v="8"/>
    <d v="2015-03-12T21:58:32"/>
    <d v="2015-02-10T22:58:32"/>
    <d v="1905-07-07T00:00:00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s v="technology"/>
    <x v="8"/>
    <d v="2016-04-17T18:18:39"/>
    <d v="2016-02-17T19:18:39"/>
    <d v="1905-07-08T00:00:00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s v="technology"/>
    <x v="8"/>
    <d v="2015-12-23T20:17:52"/>
    <d v="2015-11-23T20:17:52"/>
    <d v="1905-07-07T00:00:00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s v="technology"/>
    <x v="8"/>
    <d v="2015-07-26T18:00:00"/>
    <d v="2015-06-24T03:51:29"/>
    <d v="1905-07-07T00:00:00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01"/>
    <s v="technology"/>
    <x v="8"/>
    <d v="2015-08-23T14:14:55"/>
    <d v="2015-07-24T14:14:55"/>
    <d v="1905-07-07T00:00:00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s v="technology"/>
    <x v="8"/>
    <d v="2014-11-09T18:47:59"/>
    <d v="2014-10-10T17:47:59"/>
    <d v="1905-07-06T00:00:00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s v="technology"/>
    <x v="8"/>
    <d v="2016-10-23T15:29:19"/>
    <d v="2016-09-23T15:29:19"/>
    <d v="1905-07-08T00:00:00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s v="technology"/>
    <x v="8"/>
    <d v="2015-01-16T10:30:47"/>
    <d v="2014-12-17T10:30:47"/>
    <d v="1905-07-06T00:00:00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s v="technology"/>
    <x v="8"/>
    <d v="2015-07-18T20:14:16"/>
    <d v="2015-06-18T20:14:16"/>
    <d v="1905-07-07T00:00:00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s v="technology"/>
    <x v="8"/>
    <d v="2015-04-13T15:59:35"/>
    <d v="2015-03-14T15:59:35"/>
    <d v="1905-07-07T00:00:00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s v="technology"/>
    <x v="8"/>
    <d v="2017-01-13T17:04:21"/>
    <d v="2016-11-14T17:04:21"/>
    <d v="1905-07-08T00:00:00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s v="technology"/>
    <x v="8"/>
    <d v="2014-08-17T19:58:18"/>
    <d v="2014-07-18T19:58:18"/>
    <d v="1905-07-06T00:00:00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s v="technology"/>
    <x v="8"/>
    <d v="2016-10-29T08:57:43"/>
    <d v="2016-09-19T08:57:43"/>
    <d v="1905-07-08T00:00:00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s v="technology"/>
    <x v="8"/>
    <d v="2015-05-11T19:57:02"/>
    <d v="2015-03-27T19:57:02"/>
    <d v="1905-07-07T00:00:00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s v="technology"/>
    <x v="8"/>
    <d v="2016-07-06T15:00:58"/>
    <d v="2016-06-06T15:00:58"/>
    <d v="1905-07-08T00:00:00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s v="technology"/>
    <x v="8"/>
    <d v="2016-06-19T08:10:00"/>
    <d v="2016-05-16T17:02:00"/>
    <d v="1905-07-08T00:0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s v="technology"/>
    <x v="8"/>
    <d v="2015-01-14T04:00:00"/>
    <d v="2014-12-11T16:37:32"/>
    <d v="1905-07-06T00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s v="technology"/>
    <x v="8"/>
    <d v="2015-01-01T04:59:00"/>
    <d v="2014-12-01T05:16:04"/>
    <d v="1905-07-06T00:00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s v="technology"/>
    <x v="8"/>
    <d v="2014-09-01T20:10:17"/>
    <d v="2014-07-18T20:10:17"/>
    <d v="1905-07-06T00:00:00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s v="technology"/>
    <x v="8"/>
    <d v="2014-08-12T02:47:07"/>
    <d v="2014-06-13T02:47:07"/>
    <d v="1905-07-06T00:00:00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s v="technology"/>
    <x v="8"/>
    <d v="2015-01-01T06:59:00"/>
    <d v="2014-12-02T22:20:04"/>
    <d v="1905-07-06T00:00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s v="technology"/>
    <x v="8"/>
    <d v="2015-02-07T18:26:21"/>
    <d v="2015-01-08T18:26:21"/>
    <d v="1905-07-07T00:00:00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s v="technology"/>
    <x v="8"/>
    <d v="2016-06-28T09:41:35"/>
    <d v="2016-05-14T09:41:35"/>
    <d v="1905-07-08T00:00:00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s v="technology"/>
    <x v="8"/>
    <d v="2016-05-21T09:02:18"/>
    <d v="2016-04-21T09:02:18"/>
    <d v="1905-07-08T00:00:00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s v="technology"/>
    <x v="8"/>
    <d v="2016-09-03T16:41:49"/>
    <d v="2016-07-05T16:41:49"/>
    <d v="1905-07-08T00:00:00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s v="technology"/>
    <x v="8"/>
    <d v="2014-09-17T12:02:11"/>
    <d v="2014-08-13T12:02:11"/>
    <d v="1905-07-06T00:00:00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s v="technology"/>
    <x v="8"/>
    <d v="2016-10-26T19:20:04"/>
    <d v="2016-09-26T19:20:04"/>
    <d v="1905-07-08T00:00:00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s v="technology"/>
    <x v="8"/>
    <d v="2017-03-14T17:22:02"/>
    <d v="2017-02-12T18:22:02"/>
    <d v="1905-07-09T00:00:00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s v="technology"/>
    <x v="8"/>
    <d v="2016-10-31T21:36:04"/>
    <d v="2016-09-21T21:36:04"/>
    <d v="1905-07-08T00:00:00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s v="technology"/>
    <x v="8"/>
    <d v="2014-07-25T03:00:00"/>
    <d v="2014-06-19T11:21:31"/>
    <d v="1905-07-06T00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s v="technology"/>
    <x v="8"/>
    <d v="2015-01-12T20:47:52"/>
    <d v="2014-11-28T20:47:52"/>
    <d v="1905-07-06T00:00:00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technology"/>
    <x v="8"/>
    <d v="2015-08-03T16:09:30"/>
    <d v="2015-07-04T16:09:30"/>
    <d v="1905-07-07T00:00:0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s v="technology"/>
    <x v="8"/>
    <d v="2017-02-05T18:00:53"/>
    <d v="2016-12-07T18:00:53"/>
    <d v="1905-07-08T00:00:00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s v="technology"/>
    <x v="8"/>
    <d v="2015-10-15T02:30:53"/>
    <d v="2015-09-15T02:30:53"/>
    <d v="1905-07-07T00:00:00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s v="technology"/>
    <x v="8"/>
    <d v="2016-12-08T04:59:00"/>
    <d v="2016-11-01T16:01:37"/>
    <d v="1905-07-08T00:00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s v="technology"/>
    <x v="8"/>
    <d v="2016-09-09T06:00:00"/>
    <d v="2016-07-28T15:14:01"/>
    <d v="1905-07-08T00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s v="technology"/>
    <x v="8"/>
    <d v="2015-07-01T00:40:46"/>
    <d v="2015-06-03T00:40:46"/>
    <d v="1905-07-07T00:00:00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s v="technology"/>
    <x v="8"/>
    <d v="2016-12-22T09:01:03"/>
    <d v="2016-11-22T09:01:03"/>
    <d v="1905-07-08T00:00:00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s v="technology"/>
    <x v="8"/>
    <d v="2015-04-30T19:23:47"/>
    <d v="2015-03-31T19:23:47"/>
    <d v="1905-07-07T00:00:00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s v="technology"/>
    <x v="8"/>
    <d v="2017-02-01T15:55:59"/>
    <d v="2017-01-02T15:55:59"/>
    <d v="1905-07-09T00:00:00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s v="technology"/>
    <x v="8"/>
    <d v="2014-10-31T12:30:20"/>
    <d v="2014-10-01T12:30:20"/>
    <d v="1905-07-06T00:00:0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s v="technology"/>
    <x v="8"/>
    <d v="2014-07-25T22:15:02"/>
    <d v="2014-06-25T22:15:02"/>
    <d v="1905-07-06T00:00:00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s v="technology"/>
    <x v="8"/>
    <d v="2016-02-03T12:33:09"/>
    <d v="2016-01-19T12:33:09"/>
    <d v="1905-07-08T00:00:00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s v="technology"/>
    <x v="8"/>
    <d v="2014-09-18T02:00:00"/>
    <d v="2014-08-15T22:20:45"/>
    <d v="1905-07-06T00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s v="technology"/>
    <x v="8"/>
    <d v="2013-11-22T16:00:00"/>
    <d v="2013-10-16T11:39:08"/>
    <d v="1905-07-05T00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s v="technology"/>
    <x v="8"/>
    <d v="2017-01-10T16:31:21"/>
    <d v="2016-12-11T16:31:21"/>
    <d v="1905-07-08T00:00:00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s v="technology"/>
    <x v="8"/>
    <d v="2014-07-23T15:54:40"/>
    <d v="2014-06-23T15:54:40"/>
    <d v="1905-07-06T00:00:0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s v="technology"/>
    <x v="8"/>
    <d v="2016-11-24T18:26:27"/>
    <d v="2016-10-25T17:26:27"/>
    <d v="1905-07-08T00:00:00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s v="technology"/>
    <x v="8"/>
    <d v="2017-01-31T23:32:00"/>
    <d v="2016-12-07T22:49:09"/>
    <d v="1905-07-08T00:00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s v="technology"/>
    <x v="8"/>
    <d v="2017-02-20T04:37:48"/>
    <d v="2016-12-22T04:37:48"/>
    <d v="1905-07-08T00:00:00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s v="technology"/>
    <x v="8"/>
    <d v="2017-01-21T11:47:58"/>
    <d v="2016-12-22T11:47:58"/>
    <d v="1905-07-08T00:00:00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technology"/>
    <x v="8"/>
    <d v="2016-12-14T18:39:00"/>
    <d v="2016-11-02T23:53:03"/>
    <d v="1905-07-08T00:00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s v="technology"/>
    <x v="8"/>
    <d v="2017-01-01T15:55:27"/>
    <d v="2016-11-22T15:55:27"/>
    <d v="1905-07-08T00:00:00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s v="technology"/>
    <x v="8"/>
    <d v="2014-09-13T13:56:40"/>
    <d v="2014-07-15T13:56:40"/>
    <d v="1905-07-06T00:00:0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s v="technology"/>
    <x v="8"/>
    <d v="2014-12-05T00:59:19"/>
    <d v="2014-11-05T00:59:19"/>
    <d v="1905-07-06T00:00:00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technology"/>
    <x v="8"/>
    <d v="2014-08-20T00:44:00"/>
    <d v="2014-07-17T23:38:22"/>
    <d v="1905-07-06T00:00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s v="technology"/>
    <x v="8"/>
    <d v="2016-12-14T12:01:08"/>
    <d v="2016-11-04T11:01:08"/>
    <d v="1905-07-08T00:00:00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s v="technology"/>
    <x v="8"/>
    <d v="2016-02-14T16:20:32"/>
    <d v="2016-01-15T16:20:32"/>
    <d v="1905-07-08T00:00:00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s v="technology"/>
    <x v="8"/>
    <d v="2016-06-05T12:42:12"/>
    <d v="2016-05-06T12:42:12"/>
    <d v="1905-07-08T00:00:00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s v="technology"/>
    <x v="8"/>
    <d v="2017-02-28T18:54:42"/>
    <d v="2016-12-30T18:54:42"/>
    <d v="1905-07-08T00:00:00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s v="technology"/>
    <x v="8"/>
    <d v="2015-11-05T03:10:40"/>
    <d v="2015-09-26T02:10:40"/>
    <d v="1905-07-07T00:00:0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s v="technology"/>
    <x v="8"/>
    <d v="2014-12-01T00:00:00"/>
    <d v="2014-10-28T15:48:27"/>
    <d v="1905-07-06T00:00:00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s v="technology"/>
    <x v="8"/>
    <d v="2014-09-05T20:30:02"/>
    <d v="2014-08-06T20:30:02"/>
    <d v="1905-07-06T00:00:00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s v="technology"/>
    <x v="8"/>
    <d v="2017-02-18T05:59:00"/>
    <d v="2017-01-17T20:17:27"/>
    <d v="1905-07-09T00:00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s v="technology"/>
    <x v="8"/>
    <d v="2016-02-23T00:57:56"/>
    <d v="2016-02-09T00:57:56"/>
    <d v="1905-07-08T00:00:00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s v="publishing"/>
    <x v="9"/>
    <d v="2012-01-29T15:34:51"/>
    <d v="2012-01-01T15:34:51"/>
    <d v="1905-07-04T00:00:00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s v="publishing"/>
    <x v="9"/>
    <d v="2014-08-01T13:43:27"/>
    <d v="2014-06-17T13:43:27"/>
    <d v="1905-07-06T00:00:00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s v="publishing"/>
    <x v="9"/>
    <d v="2012-04-08T18:19:38"/>
    <d v="2012-03-09T19:19:38"/>
    <d v="1905-07-04T00:00:00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s v="publishing"/>
    <x v="9"/>
    <d v="2015-07-30T03:59:00"/>
    <d v="2015-06-29T19:35:49"/>
    <d v="1905-07-07T00:00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s v="publishing"/>
    <x v="9"/>
    <d v="2011-06-30T15:19:23"/>
    <d v="2011-05-31T15:19:23"/>
    <d v="1905-07-03T00:00:00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s v="publishing"/>
    <x v="9"/>
    <d v="2015-12-13T15:01:52"/>
    <d v="2015-11-13T15:01:52"/>
    <d v="1905-07-07T00:00:00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s v="publishing"/>
    <x v="9"/>
    <d v="2013-04-12T01:01:27"/>
    <d v="2013-03-13T01:01:27"/>
    <d v="1905-07-05T00:00:00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s v="publishing"/>
    <x v="9"/>
    <d v="2013-01-14T21:20:00"/>
    <d v="2012-12-04T00:29:09"/>
    <d v="1905-07-04T00:0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s v="publishing"/>
    <x v="9"/>
    <d v="2011-08-21T20:05:57"/>
    <d v="2011-07-07T20:05:57"/>
    <d v="1905-07-03T00:00:00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s v="publishing"/>
    <x v="9"/>
    <d v="2012-09-19T04:27:41"/>
    <d v="2012-07-21T04:27:41"/>
    <d v="1905-07-04T00:00:00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s v="publishing"/>
    <x v="9"/>
    <d v="2011-12-07T17:53:11"/>
    <d v="2011-11-07T17:53:11"/>
    <d v="1905-07-03T00:00:00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s v="publishing"/>
    <x v="9"/>
    <d v="2012-01-22T06:00:00"/>
    <d v="2011-12-02T19:05:47"/>
    <d v="1905-07-03T00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s v="publishing"/>
    <x v="9"/>
    <d v="2013-09-29T10:11:01"/>
    <d v="2013-07-31T10:11:01"/>
    <d v="1905-07-05T00:00:00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s v="publishing"/>
    <x v="9"/>
    <d v="2013-12-20T10:04:52"/>
    <d v="2013-11-20T10:04:52"/>
    <d v="1905-07-05T00:00:00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s v="publishing"/>
    <x v="9"/>
    <d v="2015-05-09T05:00:00"/>
    <d v="2015-04-08T03:57:00"/>
    <d v="1905-07-07T00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s v="publishing"/>
    <x v="9"/>
    <d v="2014-12-04T00:39:00"/>
    <d v="2014-11-03T00:42:26"/>
    <d v="1905-07-06T00:00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s v="publishing"/>
    <x v="9"/>
    <d v="2013-11-21T04:59:00"/>
    <d v="2013-11-01T17:37:20"/>
    <d v="1905-07-05T00:00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s v="publishing"/>
    <x v="9"/>
    <d v="2014-02-14T20:00:00"/>
    <d v="2014-01-28T06:36:27"/>
    <d v="1905-07-06T0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s v="publishing"/>
    <x v="9"/>
    <d v="2014-12-01T04:59:00"/>
    <d v="2014-10-31T14:29:54"/>
    <d v="1905-07-06T00:00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s v="publishing"/>
    <x v="9"/>
    <d v="2014-08-11T12:03:49"/>
    <d v="2014-07-09T12:03:49"/>
    <d v="1905-07-06T00:00:00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s v="publishing"/>
    <x v="9"/>
    <d v="2015-06-21T03:31:22"/>
    <d v="2015-06-07T03:31:22"/>
    <d v="1905-07-07T00:00:00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s v="publishing"/>
    <x v="9"/>
    <d v="2013-06-11T15:33:26"/>
    <d v="2013-05-07T15:33:26"/>
    <d v="1905-07-05T00:00:00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s v="publishing"/>
    <x v="9"/>
    <d v="2014-03-21T21:01:52"/>
    <d v="2014-02-19T22:01:52"/>
    <d v="1905-07-06T00:00:00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s v="publishing"/>
    <x v="9"/>
    <d v="2012-04-16T21:00:00"/>
    <d v="2012-03-22T17:01:25"/>
    <d v="1905-07-04T00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s v="publishing"/>
    <x v="9"/>
    <d v="2012-12-13T22:58:23"/>
    <d v="2012-11-13T22:58:23"/>
    <d v="1905-07-04T00:00:00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s v="publishing"/>
    <x v="9"/>
    <d v="2013-05-03T13:44:05"/>
    <d v="2013-04-03T13:44:05"/>
    <d v="1905-07-05T00:00:00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s v="publishing"/>
    <x v="9"/>
    <d v="2012-09-23T03:59:00"/>
    <d v="2012-09-05T01:01:49"/>
    <d v="1905-07-04T00:00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s v="publishing"/>
    <x v="9"/>
    <d v="2015-01-15T10:54:00"/>
    <d v="2014-12-15T13:10:19"/>
    <d v="1905-07-06T00:00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s v="publishing"/>
    <x v="9"/>
    <d v="2014-08-10T20:19:26"/>
    <d v="2014-07-11T20:19:26"/>
    <d v="1905-07-06T00:00:00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s v="publishing"/>
    <x v="9"/>
    <d v="2017-01-28T22:35:30"/>
    <d v="2016-12-29T22:35:30"/>
    <d v="1905-07-08T00:00:0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s v="publishing"/>
    <x v="9"/>
    <d v="2013-02-24T21:04:32"/>
    <d v="2013-01-25T21:04:32"/>
    <d v="1905-07-05T00:00:00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s v="publishing"/>
    <x v="9"/>
    <d v="2011-08-04T15:07:55"/>
    <d v="2011-06-19T15:07:55"/>
    <d v="1905-07-03T00:00:00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s v="publishing"/>
    <x v="9"/>
    <d v="2016-10-16T11:00:00"/>
    <d v="2016-09-26T10:06:57"/>
    <d v="1905-07-08T00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s v="publishing"/>
    <x v="9"/>
    <d v="2015-02-14T14:09:51"/>
    <d v="2015-01-15T14:09:51"/>
    <d v="1905-07-07T00:00:00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s v="publishing"/>
    <x v="9"/>
    <d v="2013-01-05T17:58:41"/>
    <d v="2012-12-06T17:58:41"/>
    <d v="1905-07-04T00:00:00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s v="publishing"/>
    <x v="9"/>
    <d v="2013-05-20T00:41:00"/>
    <d v="2013-04-19T14:31:17"/>
    <d v="1905-07-05T00:00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s v="publishing"/>
    <x v="9"/>
    <d v="2011-04-18T17:24:19"/>
    <d v="2011-02-16T18:24:19"/>
    <d v="1905-07-03T00:00:00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s v="publishing"/>
    <x v="9"/>
    <d v="2012-12-06T01:18:34"/>
    <d v="2012-11-22T01:18:34"/>
    <d v="1905-07-04T00:00:00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s v="publishing"/>
    <x v="9"/>
    <d v="2010-10-08T20:04:28"/>
    <d v="2010-09-08T20:04:28"/>
    <d v="1905-07-02T00:00:00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s v="publishing"/>
    <x v="9"/>
    <d v="2014-07-09T07:55:39"/>
    <d v="2014-05-30T07:55:39"/>
    <d v="1905-07-06T00:00:00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publishing"/>
    <x v="10"/>
    <d v="2016-11-26T19:20:13"/>
    <d v="2016-10-27T18:20:13"/>
    <d v="1905-07-08T00:00:00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s v="publishing"/>
    <x v="10"/>
    <d v="2014-02-02T18:02:06"/>
    <d v="2014-01-03T18:02:06"/>
    <d v="1905-07-06T00:00:00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publishing"/>
    <x v="10"/>
    <d v="2016-12-04T06:00:00"/>
    <d v="2016-11-16T20:36:10"/>
    <d v="1905-07-08T00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s v="publishing"/>
    <x v="10"/>
    <d v="2013-08-15T10:43:28"/>
    <d v="2013-07-16T10:43:28"/>
    <d v="1905-07-05T00:00:00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publishing"/>
    <x v="10"/>
    <d v="2015-09-10T04:09:21"/>
    <d v="2015-08-11T04:09:21"/>
    <d v="1905-07-07T00:00:00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s v="publishing"/>
    <x v="10"/>
    <d v="2014-10-19T13:01:24"/>
    <d v="2014-09-19T13:01:24"/>
    <d v="1905-07-06T00:00:00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publishing"/>
    <x v="10"/>
    <d v="2015-02-16T18:48:03"/>
    <d v="2015-01-17T18:48:03"/>
    <d v="1905-07-07T00:00:00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s v="publishing"/>
    <x v="10"/>
    <d v="2015-05-21T03:26:50"/>
    <d v="2015-04-21T03:26:50"/>
    <d v="1905-07-07T00:00:0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publishing"/>
    <x v="10"/>
    <d v="2013-12-16T04:58:10"/>
    <d v="2013-11-16T04:58:10"/>
    <d v="1905-07-05T00:00:0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s v="publishing"/>
    <x v="10"/>
    <d v="2013-12-26T23:54:54"/>
    <d v="2013-11-26T23:54:54"/>
    <d v="1905-07-05T00:00:00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publishing"/>
    <x v="10"/>
    <d v="2013-02-24T23:59:29"/>
    <d v="2013-01-15T23:59:29"/>
    <d v="1905-07-05T00:00:00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s v="publishing"/>
    <x v="10"/>
    <d v="2016-01-30T19:46:42"/>
    <d v="2015-12-11T19:46:42"/>
    <d v="1905-07-07T00:00:00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s v="publishing"/>
    <x v="10"/>
    <d v="2009-11-01T03:59:00"/>
    <d v="2009-09-12T01:21:59"/>
    <d v="1905-07-01T00:00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s v="publishing"/>
    <x v="10"/>
    <d v="2015-05-10T23:01:00"/>
    <d v="2015-04-06T17:39:45"/>
    <d v="1905-07-07T00:00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s v="publishing"/>
    <x v="10"/>
    <d v="2014-02-23T18:43:38"/>
    <d v="2014-01-24T18:43:38"/>
    <d v="1905-07-06T00:00:00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s v="publishing"/>
    <x v="10"/>
    <d v="2011-12-16T01:26:35"/>
    <d v="2011-11-16T01:26:35"/>
    <d v="1905-07-03T00:00:00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s v="publishing"/>
    <x v="10"/>
    <d v="2015-10-11T05:00:00"/>
    <d v="2015-09-03T16:27:25"/>
    <d v="1905-07-07T00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s v="publishing"/>
    <x v="10"/>
    <d v="2013-07-31T23:32:57"/>
    <d v="2013-07-01T23:32:57"/>
    <d v="1905-07-05T00:00:00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s v="publishing"/>
    <x v="10"/>
    <d v="2014-04-30T16:51:20"/>
    <d v="2014-03-31T16:51:20"/>
    <d v="1905-07-06T00:00:0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s v="publishing"/>
    <x v="10"/>
    <d v="2010-10-15T04:00:00"/>
    <d v="2010-09-15T16:25:05"/>
    <d v="1905-07-02T00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s v="music"/>
    <x v="11"/>
    <d v="2011-05-03T16:10:25"/>
    <d v="2011-04-03T16:10:25"/>
    <d v="1905-07-03T00:00:00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s v="music"/>
    <x v="11"/>
    <d v="2013-06-08T00:01:14"/>
    <d v="2013-05-09T00:01:14"/>
    <d v="1905-07-05T00:00:00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s v="music"/>
    <x v="11"/>
    <d v="2012-08-25T18:11:42"/>
    <d v="2012-07-26T18:11:42"/>
    <d v="1905-07-04T00:00:00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s v="music"/>
    <x v="11"/>
    <d v="2012-04-27T22:00:00"/>
    <d v="2012-03-19T18:34:09"/>
    <d v="1905-07-04T00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s v="music"/>
    <x v="11"/>
    <d v="2014-03-17T02:35:19"/>
    <d v="2014-02-05T03:35:19"/>
    <d v="1905-07-06T00:00:00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s v="music"/>
    <x v="11"/>
    <d v="2013-02-28T14:15:15"/>
    <d v="2013-01-29T14:15:15"/>
    <d v="1905-07-05T00:00:00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s v="music"/>
    <x v="11"/>
    <d v="2012-05-11T15:47:00"/>
    <d v="2012-03-15T01:20:34"/>
    <d v="1905-07-04T00:00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s v="music"/>
    <x v="11"/>
    <d v="2013-11-01T15:03:46"/>
    <d v="2013-10-02T15:03:46"/>
    <d v="1905-07-05T00:00:00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s v="music"/>
    <x v="11"/>
    <d v="2012-07-07T03:59:00"/>
    <d v="2012-05-30T00:09:48"/>
    <d v="1905-07-04T00:00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s v="music"/>
    <x v="11"/>
    <d v="2013-01-21T07:59:00"/>
    <d v="2013-01-03T04:28:00"/>
    <d v="1905-07-05T00:00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s v="music"/>
    <x v="11"/>
    <d v="2013-02-01T01:08:59"/>
    <d v="2013-01-02T01:08:59"/>
    <d v="1905-07-05T00:00:00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s v="music"/>
    <x v="11"/>
    <d v="2013-11-13T05:59:00"/>
    <d v="2013-10-10T18:44:06"/>
    <d v="1905-07-05T00:00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s v="music"/>
    <x v="11"/>
    <d v="2013-11-07T21:58:03"/>
    <d v="2013-10-08T20:58:03"/>
    <d v="1905-07-05T00:00:00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s v="music"/>
    <x v="11"/>
    <d v="2013-07-03T04:59:00"/>
    <d v="2013-06-17T17:47:24"/>
    <d v="1905-07-05T00:00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s v="music"/>
    <x v="11"/>
    <d v="2011-09-05T17:06:00"/>
    <d v="2011-07-12T02:45:37"/>
    <d v="1905-07-03T00:00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s v="music"/>
    <x v="11"/>
    <d v="2012-04-07T04:59:00"/>
    <d v="2012-02-24T14:42:46"/>
    <d v="1905-07-04T00:00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s v="music"/>
    <x v="11"/>
    <d v="2013-09-15T21:10:00"/>
    <d v="2013-08-16T21:11:25"/>
    <d v="1905-07-05T00:0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s v="music"/>
    <x v="11"/>
    <d v="2012-04-29T04:00:00"/>
    <d v="2012-03-28T23:51:28"/>
    <d v="1905-07-04T00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s v="music"/>
    <x v="11"/>
    <d v="2014-09-30T14:09:47"/>
    <d v="2014-08-31T14:09:47"/>
    <d v="1905-07-06T00:00:00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s v="music"/>
    <x v="11"/>
    <d v="2012-04-27T16:00:46"/>
    <d v="2012-03-28T16:00:46"/>
    <d v="1905-07-04T00:00:00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s v="music"/>
    <x v="11"/>
    <d v="2014-09-11T10:24:14"/>
    <d v="2014-08-12T10:24:14"/>
    <d v="1905-07-06T00:00:00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s v="music"/>
    <x v="11"/>
    <d v="2011-07-01T19:05:20"/>
    <d v="2011-06-01T19:05:20"/>
    <d v="1905-07-03T00:00:0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s v="music"/>
    <x v="11"/>
    <d v="2012-09-17T04:05:00"/>
    <d v="2012-08-02T00:32:04"/>
    <d v="1905-07-04T00:00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s v="music"/>
    <x v="11"/>
    <d v="2011-05-29T01:00:00"/>
    <d v="2011-05-02T22:47:58"/>
    <d v="1905-07-03T00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s v="music"/>
    <x v="11"/>
    <d v="2011-07-23T03:59:00"/>
    <d v="2011-07-06T02:32:06"/>
    <d v="1905-07-03T00:00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s v="music"/>
    <x v="11"/>
    <d v="2011-07-16T23:00:00"/>
    <d v="2011-05-27T19:45:12"/>
    <d v="1905-07-03T00:00:00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s v="music"/>
    <x v="11"/>
    <d v="2011-09-07T16:35:39"/>
    <d v="2011-08-08T16:35:39"/>
    <d v="1905-07-03T00:00:00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s v="music"/>
    <x v="11"/>
    <d v="2017-03-01T02:00:00"/>
    <d v="2017-01-24T15:05:11"/>
    <d v="1905-07-09T00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s v="music"/>
    <x v="11"/>
    <d v="2014-12-22T04:59:00"/>
    <d v="2014-11-19T02:24:46"/>
    <d v="1905-07-06T00:00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s v="music"/>
    <x v="11"/>
    <d v="2014-01-19T20:00:30"/>
    <d v="2013-12-20T20:00:30"/>
    <d v="1905-07-05T00:00:0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s v="music"/>
    <x v="11"/>
    <d v="2012-09-01T01:21:02"/>
    <d v="2012-08-02T01:21:02"/>
    <d v="1905-07-04T00:00:00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s v="music"/>
    <x v="11"/>
    <d v="2013-07-10T16:52:00"/>
    <d v="2013-06-18T15:26:42"/>
    <d v="1905-07-05T00:00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s v="music"/>
    <x v="11"/>
    <d v="2013-03-01T13:58:00"/>
    <d v="2013-01-08T00:25:52"/>
    <d v="1905-07-05T00:00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s v="music"/>
    <x v="11"/>
    <d v="2012-07-20T23:02:45"/>
    <d v="2012-06-20T23:02:45"/>
    <d v="1905-07-04T00:00:00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s v="music"/>
    <x v="11"/>
    <d v="2011-05-31T18:04:00"/>
    <d v="2011-05-16T17:50:01"/>
    <d v="1905-07-03T00:00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s v="music"/>
    <x v="11"/>
    <d v="2014-11-01T22:01:43"/>
    <d v="2014-10-02T22:01:43"/>
    <d v="1905-07-06T00:00:00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s v="music"/>
    <x v="11"/>
    <d v="2013-04-09T06:30:00"/>
    <d v="2013-03-08T20:54:03"/>
    <d v="1905-07-05T00:0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s v="music"/>
    <x v="11"/>
    <d v="2012-03-11T04:59:00"/>
    <d v="2012-01-17T14:23:31"/>
    <d v="1905-07-04T00:00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s v="music"/>
    <x v="11"/>
    <d v="2012-08-07T17:01:00"/>
    <d v="2012-07-30T21:11:21"/>
    <d v="1905-07-04T00:00:00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s v="music"/>
    <x v="11"/>
    <d v="2013-12-21T04:44:00"/>
    <d v="2013-12-11T23:57:34"/>
    <d v="1905-07-05T00:00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s v="music"/>
    <x v="11"/>
    <d v="2014-06-09T05:00:00"/>
    <d v="2014-05-09T20:12:22"/>
    <d v="1905-07-06T00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s v="music"/>
    <x v="11"/>
    <d v="2015-05-04T04:01:00"/>
    <d v="2015-03-30T22:07:45"/>
    <d v="1905-07-07T00:00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s v="music"/>
    <x v="11"/>
    <d v="2012-10-05T22:44:10"/>
    <d v="2012-09-05T22:44:10"/>
    <d v="1905-07-04T00:00:0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s v="music"/>
    <x v="11"/>
    <d v="2015-03-22T22:20:52"/>
    <d v="2015-02-20T23:20:52"/>
    <d v="1905-07-07T00:00:00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s v="music"/>
    <x v="11"/>
    <d v="2010-04-18T06:59:00"/>
    <d v="2010-03-13T05:48:38"/>
    <d v="1905-07-02T00:00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s v="music"/>
    <x v="11"/>
    <d v="2012-10-29T07:21:24"/>
    <d v="2012-10-04T07:21:24"/>
    <d v="1905-07-04T00:00:00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s v="music"/>
    <x v="11"/>
    <d v="2012-03-25T23:55:30"/>
    <d v="2012-03-05T00:55:30"/>
    <d v="1905-07-04T00:00:0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s v="music"/>
    <x v="11"/>
    <d v="2012-02-14T19:49:00"/>
    <d v="2012-01-19T11:21:47"/>
    <d v="1905-07-04T00:00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s v="music"/>
    <x v="11"/>
    <d v="2012-06-25T16:24:00"/>
    <d v="2012-06-13T01:13:02"/>
    <d v="1905-07-04T00:00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s v="music"/>
    <x v="11"/>
    <d v="2016-07-13T19:14:00"/>
    <d v="2016-05-14T19:14:00"/>
    <d v="1905-07-08T00:00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s v="music"/>
    <x v="11"/>
    <d v="2013-03-22T11:37:05"/>
    <d v="2013-02-20T12:37:05"/>
    <d v="1905-07-05T00:00:00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s v="music"/>
    <x v="11"/>
    <d v="2012-04-27T15:31:34"/>
    <d v="2012-03-28T15:31:34"/>
    <d v="1905-07-04T00:00:00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s v="music"/>
    <x v="11"/>
    <d v="2012-01-21T08:13:00"/>
    <d v="2011-11-22T16:12:15"/>
    <d v="1905-07-03T00:00:00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02"/>
    <s v="music"/>
    <x v="11"/>
    <d v="2014-04-19T21:04:35"/>
    <d v="2014-03-20T21:04:35"/>
    <d v="1905-07-06T00:00:00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s v="music"/>
    <x v="11"/>
    <d v="2013-07-01T03:59:00"/>
    <d v="2013-05-28T19:44:52"/>
    <d v="1905-07-05T00:00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s v="music"/>
    <x v="11"/>
    <d v="2012-05-19T03:00:00"/>
    <d v="2012-04-06T10:59:18"/>
    <d v="1905-07-04T00:00:00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s v="music"/>
    <x v="11"/>
    <d v="2013-10-07T01:21:58"/>
    <d v="2013-09-07T01:21:58"/>
    <d v="1905-07-05T00:00:00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s v="music"/>
    <x v="11"/>
    <d v="2014-05-01T23:57:42"/>
    <d v="2014-04-01T23:57:42"/>
    <d v="1905-07-06T00:00:00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s v="music"/>
    <x v="11"/>
    <d v="2012-01-17T21:33:05"/>
    <d v="2011-12-18T21:33:05"/>
    <d v="1905-07-03T00:00:00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s v="music"/>
    <x v="11"/>
    <d v="2012-09-22T18:19:16"/>
    <d v="2012-08-23T18:19:16"/>
    <d v="1905-07-04T00:00:00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s v="music"/>
    <x v="12"/>
    <d v="2016-09-24T05:26:27"/>
    <d v="2016-08-25T05:26:27"/>
    <d v="1905-07-08T00:00:00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s v="music"/>
    <x v="12"/>
    <d v="2014-11-10T21:07:43"/>
    <d v="2014-10-11T20:07:43"/>
    <d v="1905-07-06T00:00:00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s v="music"/>
    <x v="12"/>
    <d v="2013-10-14T03:59:00"/>
    <d v="2013-09-09T14:13:03"/>
    <d v="1905-07-05T00:00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s v="music"/>
    <x v="12"/>
    <d v="2016-12-08T08:00:00"/>
    <d v="2016-11-21T06:11:20"/>
    <d v="1905-07-08T00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s v="music"/>
    <x v="12"/>
    <d v="2014-11-01T04:59:00"/>
    <d v="2014-09-23T16:25:52"/>
    <d v="1905-07-06T00:00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s v="music"/>
    <x v="12"/>
    <d v="2016-09-05T03:59:00"/>
    <d v="2016-07-27T04:56:36"/>
    <d v="1905-07-08T00:00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s v="music"/>
    <x v="12"/>
    <d v="2014-03-10T14:00:00"/>
    <d v="2014-02-24T09:24:15"/>
    <d v="1905-07-06T00:00:00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s v="music"/>
    <x v="12"/>
    <d v="2015-07-10T19:09:36"/>
    <d v="2015-06-10T19:09:36"/>
    <d v="1905-07-07T00:00:00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s v="music"/>
    <x v="12"/>
    <d v="2015-04-14T19:00:33"/>
    <d v="2015-03-15T19:00:33"/>
    <d v="1905-07-07T00:00:00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s v="music"/>
    <x v="12"/>
    <d v="2015-03-16T02:34:24"/>
    <d v="2015-02-16T03:34:24"/>
    <d v="1905-07-07T00:00:00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s v="music"/>
    <x v="12"/>
    <d v="2016-04-25T04:59:00"/>
    <d v="2016-03-23T19:51:57"/>
    <d v="1905-07-08T00:00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s v="music"/>
    <x v="12"/>
    <d v="2016-07-31T19:45:00"/>
    <d v="2016-06-01T21:07:33"/>
    <d v="1905-07-08T00:00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s v="music"/>
    <x v="12"/>
    <d v="2016-10-24T21:00:00"/>
    <d v="2016-10-13T19:19:55"/>
    <d v="1905-07-08T00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s v="music"/>
    <x v="12"/>
    <d v="2015-02-16T19:58:29"/>
    <d v="2015-01-17T19:58:29"/>
    <d v="1905-07-07T00:00:00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s v="music"/>
    <x v="12"/>
    <d v="2016-12-28T05:05:46"/>
    <d v="2016-11-28T05:05:46"/>
    <d v="1905-07-08T00:00:00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s v="music"/>
    <x v="12"/>
    <d v="2016-07-24T03:00:17"/>
    <d v="2016-06-24T03:00:17"/>
    <d v="1905-07-08T00:00:00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s v="music"/>
    <x v="12"/>
    <d v="2016-10-25T19:00:00"/>
    <d v="2016-08-27T07:29:16"/>
    <d v="1905-07-08T00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s v="music"/>
    <x v="12"/>
    <d v="2015-11-25T14:57:11"/>
    <d v="2015-10-14T13:57:11"/>
    <d v="1905-07-07T00:00:00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s v="music"/>
    <x v="12"/>
    <d v="2015-04-15T22:59:00"/>
    <d v="2015-03-16T17:53:38"/>
    <d v="1905-07-07T00:00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s v="music"/>
    <x v="12"/>
    <d v="2015-06-04T00:00:00"/>
    <d v="2015-05-04T19:41:08"/>
    <d v="1905-07-07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s v="music"/>
    <x v="13"/>
    <d v="2013-11-22T12:35:13"/>
    <d v="2013-10-23T11:35:13"/>
    <d v="1905-07-05T00:00:00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s v="music"/>
    <x v="13"/>
    <d v="2016-09-16T23:10:04"/>
    <d v="2016-08-17T23:10:04"/>
    <d v="1905-07-08T00:00:00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s v="music"/>
    <x v="13"/>
    <d v="2013-11-11T14:19:08"/>
    <d v="2013-10-12T13:19:08"/>
    <d v="1905-07-05T00:00:00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s v="music"/>
    <x v="13"/>
    <d v="2012-02-12T02:49:26"/>
    <d v="2012-01-13T02:49:26"/>
    <d v="1905-07-04T00:00:00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s v="music"/>
    <x v="13"/>
    <d v="2013-10-16T09:59:00"/>
    <d v="2013-09-24T02:33:58"/>
    <d v="1905-07-05T00:00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s v="music"/>
    <x v="13"/>
    <d v="2013-01-16T18:33:17"/>
    <d v="2012-11-17T18:33:17"/>
    <d v="1905-07-04T00:00:00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s v="music"/>
    <x v="13"/>
    <d v="2015-02-28T15:10:00"/>
    <d v="2015-01-21T15:18:38"/>
    <d v="1905-07-07T00:0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s v="music"/>
    <x v="13"/>
    <d v="2009-12-01T04:59:00"/>
    <d v="2009-10-02T02:31:46"/>
    <d v="1905-07-01T00:00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s v="music"/>
    <x v="13"/>
    <d v="2014-01-07T00:39:58"/>
    <d v="2013-12-08T00:39:58"/>
    <d v="1905-07-05T00:00:00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s v="music"/>
    <x v="13"/>
    <d v="2013-04-08T19:17:37"/>
    <d v="2013-03-09T20:17:37"/>
    <d v="1905-07-05T00:00:00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s v="music"/>
    <x v="13"/>
    <d v="2013-09-01T00:32:03"/>
    <d v="2013-08-02T00:32:03"/>
    <d v="1905-07-05T00:00:00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s v="music"/>
    <x v="13"/>
    <d v="2013-11-29T14:28:15"/>
    <d v="2013-10-30T13:28:15"/>
    <d v="1905-07-05T00:00:00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s v="music"/>
    <x v="13"/>
    <d v="2011-03-10T19:48:47"/>
    <d v="2011-01-24T19:48:47"/>
    <d v="1905-07-03T00:00:00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s v="music"/>
    <x v="13"/>
    <d v="2012-11-11T05:00:40"/>
    <d v="2012-10-02T04:00:40"/>
    <d v="1905-07-04T00:00:0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s v="music"/>
    <x v="13"/>
    <d v="2013-05-04T14:00:34"/>
    <d v="2013-04-04T14:00:34"/>
    <d v="1905-07-05T00:00:00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music"/>
    <x v="13"/>
    <d v="2015-09-21T17:22:11"/>
    <d v="2015-09-01T17:22:11"/>
    <d v="1905-07-07T00:00:00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s v="music"/>
    <x v="13"/>
    <d v="2013-02-04T11:55:27"/>
    <d v="2013-01-02T11:55:27"/>
    <d v="1905-07-05T00:00:00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s v="music"/>
    <x v="13"/>
    <d v="2013-12-19T18:56:00"/>
    <d v="2013-11-19T18:56:00"/>
    <d v="1905-07-05T00:00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s v="music"/>
    <x v="13"/>
    <d v="2010-12-23T05:35:24"/>
    <d v="2010-11-23T05:35:24"/>
    <d v="1905-07-02T00:00:00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s v="music"/>
    <x v="13"/>
    <d v="2012-05-29T19:55:05"/>
    <d v="2012-05-08T19:55:05"/>
    <d v="1905-07-04T00:00:00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s v="music"/>
    <x v="14"/>
    <d v="2012-10-30T07:42:18"/>
    <d v="2012-09-27T07:42:18"/>
    <d v="1905-07-04T00:00:00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s v="music"/>
    <x v="14"/>
    <d v="2012-01-14T06:01:26"/>
    <d v="2011-11-30T06:01:26"/>
    <d v="1905-07-03T00:00:00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s v="music"/>
    <x v="14"/>
    <d v="2011-09-06T20:39:10"/>
    <d v="2011-08-04T20:39:10"/>
    <d v="1905-07-03T00:00:0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s v="music"/>
    <x v="14"/>
    <d v="2016-03-02T22:27:15"/>
    <d v="2016-01-02T22:27:15"/>
    <d v="1905-07-08T00:00:00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s v="music"/>
    <x v="14"/>
    <d v="2012-05-12T02:31:00"/>
    <d v="2012-03-13T19:15:46"/>
    <d v="1905-07-04T00:00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s v="music"/>
    <x v="14"/>
    <d v="2016-12-30T22:35:11"/>
    <d v="2016-12-09T22:35:11"/>
    <d v="1905-07-08T00:00:00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s v="music"/>
    <x v="14"/>
    <d v="2016-09-15T20:53:33"/>
    <d v="2016-08-21T20:53:33"/>
    <d v="1905-07-08T00:00:00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music"/>
    <x v="14"/>
    <d v="2012-05-27T23:00:55"/>
    <d v="2012-04-27T23:00:55"/>
    <d v="1905-07-04T00:00:00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s v="music"/>
    <x v="14"/>
    <d v="2011-09-01T06:00:00"/>
    <d v="2011-07-27T18:04:45"/>
    <d v="1905-07-03T00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s v="music"/>
    <x v="14"/>
    <d v="2014-10-05T18:49:03"/>
    <d v="2014-09-05T18:49:03"/>
    <d v="1905-07-06T00:00:00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s v="music"/>
    <x v="14"/>
    <d v="2013-11-21T17:46:19"/>
    <d v="2013-10-22T16:46:19"/>
    <d v="1905-07-05T00:00:00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s v="music"/>
    <x v="14"/>
    <d v="2014-08-21T00:45:30"/>
    <d v="2014-07-22T00:45:30"/>
    <d v="1905-07-06T00:00:0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s v="music"/>
    <x v="14"/>
    <d v="2010-08-01T04:00:00"/>
    <d v="2010-05-06T04:48:03"/>
    <d v="1905-07-02T00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s v="music"/>
    <x v="14"/>
    <d v="2015-04-01T20:32:43"/>
    <d v="2015-03-02T21:32:43"/>
    <d v="1905-07-07T00:00:00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s v="music"/>
    <x v="14"/>
    <d v="2016-06-05T23:33:30"/>
    <d v="2016-05-06T23:33:30"/>
    <d v="1905-07-08T00:00:0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s v="music"/>
    <x v="14"/>
    <d v="2010-10-25T03:03:49"/>
    <d v="2010-09-10T03:03:49"/>
    <d v="1905-07-02T00:00:00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s v="music"/>
    <x v="14"/>
    <d v="2015-08-28T04:00:00"/>
    <d v="2015-08-02T20:57:06"/>
    <d v="1905-07-07T00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music"/>
    <x v="14"/>
    <d v="2012-11-28T17:31:48"/>
    <d v="2012-10-29T16:31:48"/>
    <d v="1905-07-04T00:00:00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s v="music"/>
    <x v="14"/>
    <d v="2012-01-15T18:11:50"/>
    <d v="2011-12-01T18:11:50"/>
    <d v="1905-07-03T00:00:0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s v="music"/>
    <x v="14"/>
    <d v="2011-05-28T02:22:42"/>
    <d v="2011-04-13T02:22:42"/>
    <d v="1905-07-03T00:00:00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s v="music"/>
    <x v="13"/>
    <d v="2016-03-30T19:23:22"/>
    <d v="2016-02-29T20:23:22"/>
    <d v="1905-07-08T00:00:00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music"/>
    <x v="13"/>
    <d v="2010-06-08T19:11:00"/>
    <d v="2010-04-23T19:28:34"/>
    <d v="1905-07-02T00:00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s v="music"/>
    <x v="13"/>
    <d v="2014-08-30T15:30:00"/>
    <d v="2014-07-09T23:10:22"/>
    <d v="1905-07-06T00:0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s v="music"/>
    <x v="13"/>
    <d v="2012-09-23T02:25:00"/>
    <d v="2012-08-28T19:06:20"/>
    <d v="1905-07-04T00:00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s v="music"/>
    <x v="13"/>
    <d v="2016-01-03T01:55:37"/>
    <d v="2015-12-04T01:55:37"/>
    <d v="1905-07-07T00:00:00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s v="music"/>
    <x v="13"/>
    <d v="2011-01-24T05:45:26"/>
    <d v="2010-11-25T05:45:26"/>
    <d v="1905-07-02T00:00:00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music"/>
    <x v="13"/>
    <d v="2014-03-13T03:33:10"/>
    <d v="2014-02-11T04:33:10"/>
    <d v="1905-07-06T00:00:0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music"/>
    <x v="13"/>
    <d v="2011-09-11T04:37:03"/>
    <d v="2011-08-12T04:37:03"/>
    <d v="1905-07-03T00:00:00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music"/>
    <x v="13"/>
    <d v="2010-07-27T04:59:00"/>
    <d v="2010-06-11T19:14:15"/>
    <d v="1905-07-02T00:00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s v="music"/>
    <x v="13"/>
    <d v="2012-07-23T04:00:00"/>
    <d v="2012-06-21T16:34:00"/>
    <d v="1905-07-04T00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s v="music"/>
    <x v="13"/>
    <d v="2017-03-03T13:05:19"/>
    <d v="2017-01-02T13:05:19"/>
    <d v="1905-07-09T00:00:00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music"/>
    <x v="13"/>
    <d v="2014-01-24T00:07:25"/>
    <d v="2014-01-03T00:07:25"/>
    <d v="1905-07-06T00:00:00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s v="music"/>
    <x v="13"/>
    <d v="2012-12-11T03:37:27"/>
    <d v="2012-10-12T02:37:27"/>
    <d v="1905-07-04T00:00:00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s v="music"/>
    <x v="13"/>
    <d v="2012-05-05T03:20:19"/>
    <d v="2012-04-05T03:20:19"/>
    <d v="1905-07-04T00:00:00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music"/>
    <x v="13"/>
    <d v="2012-08-25T18:19:07"/>
    <d v="2012-07-26T18:19:07"/>
    <d v="1905-07-04T00:00:00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s v="music"/>
    <x v="13"/>
    <d v="2012-03-01T04:59:00"/>
    <d v="2012-01-29T16:18:34"/>
    <d v="1905-07-04T00:00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music"/>
    <x v="13"/>
    <d v="2010-10-22T05:00:00"/>
    <d v="2010-09-13T20:28:54"/>
    <d v="1905-07-02T00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s v="music"/>
    <x v="13"/>
    <d v="2014-07-14T02:30:00"/>
    <d v="2014-06-12T22:38:50"/>
    <d v="1905-07-06T00:0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s v="music"/>
    <x v="13"/>
    <d v="2014-12-01T22:59:21"/>
    <d v="2014-11-01T21:59:21"/>
    <d v="1905-07-06T00:00:00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1"/>
    <s v="music"/>
    <x v="13"/>
    <d v="2012-12-19T15:24:05"/>
    <d v="2012-11-14T15:24:05"/>
    <d v="1905-07-04T00:00:00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music"/>
    <x v="13"/>
    <d v="2013-11-14T17:07:02"/>
    <d v="2013-10-15T16:07:02"/>
    <d v="1905-07-05T00:00:00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s v="music"/>
    <x v="13"/>
    <d v="2011-12-12T05:06:16"/>
    <d v="2011-10-31T04:06:16"/>
    <d v="1905-07-03T00:00:00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s v="music"/>
    <x v="13"/>
    <d v="2014-10-01T12:43:13"/>
    <d v="2014-08-27T12:43:13"/>
    <d v="1905-07-06T00:00:00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s v="music"/>
    <x v="13"/>
    <d v="2014-11-22T00:02:03"/>
    <d v="2014-10-22T23:02:03"/>
    <d v="1905-07-06T00:00:00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s v="music"/>
    <x v="13"/>
    <d v="2013-02-13T22:37:49"/>
    <d v="2013-01-14T22:37:49"/>
    <d v="1905-07-05T00:00:00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s v="music"/>
    <x v="13"/>
    <d v="2013-11-27T22:08:31"/>
    <d v="2013-10-28T21:08:31"/>
    <d v="1905-07-05T00:00:00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music"/>
    <x v="13"/>
    <d v="2010-07-08T22:40:00"/>
    <d v="2010-06-09T00:28:50"/>
    <d v="1905-07-02T00:0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music"/>
    <x v="13"/>
    <d v="2012-05-14T19:44:55"/>
    <d v="2012-04-14T19:44:55"/>
    <d v="1905-07-04T00:00:00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s v="music"/>
    <x v="13"/>
    <d v="2012-11-18T00:00:00"/>
    <d v="2012-09-28T20:41:53"/>
    <d v="1905-07-04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music"/>
    <x v="13"/>
    <d v="2012-04-09T04:42:49"/>
    <d v="2012-03-10T05:42:49"/>
    <d v="1905-07-04T00:00:00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s v="music"/>
    <x v="13"/>
    <d v="2010-06-25T21:32:00"/>
    <d v="2010-05-14T21:58:26"/>
    <d v="1905-07-02T00:00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s v="music"/>
    <x v="13"/>
    <d v="2014-03-16T22:00:00"/>
    <d v="2014-02-10T08:38:22"/>
    <d v="1905-07-06T00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s v="music"/>
    <x v="13"/>
    <d v="2013-03-22T22:15:45"/>
    <d v="2013-02-05T23:15:45"/>
    <d v="1905-07-05T00:00:00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s v="music"/>
    <x v="13"/>
    <d v="2014-05-12T04:03:29"/>
    <d v="2014-03-13T04:03:29"/>
    <d v="1905-07-06T00:00:00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s v="music"/>
    <x v="13"/>
    <d v="2014-05-04T06:00:00"/>
    <d v="2014-04-04T17:41:24"/>
    <d v="1905-07-06T00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s v="music"/>
    <x v="13"/>
    <d v="2016-01-29T08:00:29"/>
    <d v="2015-12-30T08:00:29"/>
    <d v="1905-07-07T00:00:00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music"/>
    <x v="13"/>
    <d v="2012-01-18T20:00:00"/>
    <d v="2011-12-06T00:34:49"/>
    <d v="1905-07-03T0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s v="music"/>
    <x v="13"/>
    <d v="2013-11-03T20:09:17"/>
    <d v="2013-10-04T19:09:17"/>
    <d v="1905-07-05T00:00:00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s v="music"/>
    <x v="13"/>
    <d v="2012-09-02T11:30:48"/>
    <d v="2012-08-03T11:30:48"/>
    <d v="1905-07-04T00:00:00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s v="music"/>
    <x v="13"/>
    <d v="2013-06-30T19:58:00"/>
    <d v="2013-05-22T18:18:58"/>
    <d v="1905-07-05T00:00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s v="technology"/>
    <x v="8"/>
    <d v="2015-08-11T00:12:06"/>
    <d v="2015-06-27T00:12:06"/>
    <d v="1905-07-07T00:00:00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s v="technology"/>
    <x v="8"/>
    <d v="2017-02-10T02:19:05"/>
    <d v="2017-01-11T02:19:05"/>
    <d v="1905-07-09T00:00:00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s v="technology"/>
    <x v="8"/>
    <d v="2016-02-18T20:14:20"/>
    <d v="2016-01-13T20:14:20"/>
    <d v="1905-07-08T00:00:0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s v="technology"/>
    <x v="8"/>
    <d v="2016-11-29T17:01:45"/>
    <d v="2016-10-30T16:01:45"/>
    <d v="1905-07-08T00:00:00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s v="technology"/>
    <x v="8"/>
    <d v="2016-04-18T14:00:00"/>
    <d v="2016-03-15T14:00:50"/>
    <d v="1905-07-08T00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s v="technology"/>
    <x v="8"/>
    <d v="2017-02-18T23:59:00"/>
    <d v="2016-12-28T20:57:06"/>
    <d v="1905-07-08T00:00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s v="technology"/>
    <x v="8"/>
    <d v="2016-09-09T18:00:48"/>
    <d v="2016-08-10T18:00:48"/>
    <d v="1905-07-08T00:00:00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technology"/>
    <x v="8"/>
    <d v="2016-06-30T18:45:06"/>
    <d v="2016-05-01T18:45:06"/>
    <d v="1905-07-08T00:00:00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s v="technology"/>
    <x v="8"/>
    <d v="2016-03-12T19:52:44"/>
    <d v="2016-02-11T19:52:44"/>
    <d v="1905-07-08T00:00:00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s v="technology"/>
    <x v="8"/>
    <d v="2016-02-21T01:02:56"/>
    <d v="2015-12-23T01:02:56"/>
    <d v="1905-07-07T00:00:00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s v="technology"/>
    <x v="8"/>
    <d v="2016-01-17T18:01:01"/>
    <d v="2015-12-18T18:01:01"/>
    <d v="1905-07-07T00:00:00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s v="technology"/>
    <x v="8"/>
    <d v="2016-06-04T15:41:12"/>
    <d v="2016-04-20T15:41:12"/>
    <d v="1905-07-08T00:00:00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s v="technology"/>
    <x v="8"/>
    <d v="2016-11-18T15:43:32"/>
    <d v="2016-10-19T14:43:32"/>
    <d v="1905-07-08T00:00:00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s v="technology"/>
    <x v="8"/>
    <d v="2015-01-25T03:56:39"/>
    <d v="2014-12-26T03:56:39"/>
    <d v="1905-07-06T00:00:00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s v="technology"/>
    <x v="8"/>
    <d v="2015-08-20T20:00:39"/>
    <d v="2015-07-09T20:00:39"/>
    <d v="1905-07-07T00:00:00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s v="technology"/>
    <x v="8"/>
    <d v="2016-09-13T07:05:00"/>
    <d v="2016-08-04T07:05:00"/>
    <d v="1905-07-08T00:00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s v="technology"/>
    <x v="8"/>
    <d v="2015-04-26T20:55:59"/>
    <d v="2015-02-25T21:55:59"/>
    <d v="1905-07-07T00:00:00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s v="technology"/>
    <x v="8"/>
    <d v="2016-11-17T14:15:33"/>
    <d v="2016-10-17T13:15:33"/>
    <d v="1905-07-08T00:00:00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s v="technology"/>
    <x v="8"/>
    <d v="2015-04-10T04:59:00"/>
    <d v="2015-03-19T19:16:03"/>
    <d v="1905-07-07T00:00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s v="technology"/>
    <x v="8"/>
    <d v="2015-01-19T04:11:05"/>
    <d v="2014-12-20T04:11:05"/>
    <d v="1905-07-06T00:00:00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s v="technology"/>
    <x v="8"/>
    <d v="2017-03-14T14:02:35"/>
    <d v="2017-01-31T15:02:35"/>
    <d v="1905-07-09T00:00:00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s v="technology"/>
    <x v="8"/>
    <d v="2017-02-20T19:00:00"/>
    <d v="2017-01-05T16:38:55"/>
    <d v="1905-07-09T00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s v="technology"/>
    <x v="8"/>
    <d v="2016-02-11T17:05:53"/>
    <d v="2016-01-04T17:05:53"/>
    <d v="1905-07-08T00:00:00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s v="technology"/>
    <x v="8"/>
    <d v="2016-10-17T15:15:19"/>
    <d v="2016-09-12T15:15:19"/>
    <d v="1905-07-08T00:00:00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s v="technology"/>
    <x v="8"/>
    <d v="2015-09-01T15:05:19"/>
    <d v="2015-07-23T15:05:19"/>
    <d v="1905-07-07T00:00:00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s v="technology"/>
    <x v="8"/>
    <d v="2016-10-26T03:59:00"/>
    <d v="2016-09-24T00:24:06"/>
    <d v="1905-07-08T00:00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s v="technology"/>
    <x v="8"/>
    <d v="2016-10-06T15:15:32"/>
    <d v="2016-09-06T15:15:32"/>
    <d v="1905-07-08T00:00:00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s v="technology"/>
    <x v="8"/>
    <d v="2016-04-22T05:06:14"/>
    <d v="2016-02-22T06:06:14"/>
    <d v="1905-07-08T00:00:00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s v="technology"/>
    <x v="8"/>
    <d v="2014-08-15T20:20:34"/>
    <d v="2014-07-16T20:20:34"/>
    <d v="1905-07-06T00:00:00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s v="technology"/>
    <x v="8"/>
    <d v="2017-02-09T07:16:47"/>
    <d v="2017-01-07T07:16:47"/>
    <d v="1905-07-09T00:00:00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s v="technology"/>
    <x v="8"/>
    <d v="2017-01-23T04:59:00"/>
    <d v="2016-12-17T05:17:33"/>
    <d v="1905-07-08T00:00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s v="technology"/>
    <x v="8"/>
    <d v="2015-06-01T17:01:00"/>
    <d v="2015-04-17T17:01:00"/>
    <d v="1905-07-07T00:00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s v="technology"/>
    <x v="8"/>
    <d v="2014-09-04T06:59:00"/>
    <d v="2014-08-05T20:46:38"/>
    <d v="1905-07-06T00:00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s v="technology"/>
    <x v="8"/>
    <d v="2015-11-09T01:21:33"/>
    <d v="2015-09-10T00:21:33"/>
    <d v="1905-07-07T00:00:00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s v="technology"/>
    <x v="8"/>
    <d v="2016-03-25T16:59:16"/>
    <d v="2016-02-24T17:59:16"/>
    <d v="1905-07-08T00:00:00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s v="technology"/>
    <x v="8"/>
    <d v="2016-06-28T16:43:05"/>
    <d v="2016-04-29T16:43:05"/>
    <d v="1905-07-08T00:00:00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s v="technology"/>
    <x v="8"/>
    <d v="2015-08-14T01:24:57"/>
    <d v="2015-06-30T01:24:57"/>
    <d v="1905-07-07T00:00:00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s v="technology"/>
    <x v="8"/>
    <d v="2016-02-21T22:36:37"/>
    <d v="2016-01-22T22:36:37"/>
    <d v="1905-07-08T00:00:00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s v="technology"/>
    <x v="8"/>
    <d v="2016-02-25T07:25:01"/>
    <d v="2016-01-26T07:25:01"/>
    <d v="1905-07-08T00:00:00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s v="technology"/>
    <x v="8"/>
    <d v="2016-06-20T18:59:00"/>
    <d v="2016-05-16T10:00:28"/>
    <d v="1905-07-08T00:00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s v="technology"/>
    <x v="8"/>
    <d v="2014-11-30T22:42:02"/>
    <d v="2014-10-16T21:42:02"/>
    <d v="1905-07-06T00:00:00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s v="technology"/>
    <x v="8"/>
    <d v="2014-08-09T22:43:42"/>
    <d v="2014-07-10T22:43:42"/>
    <d v="1905-07-06T00:00:00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s v="technology"/>
    <x v="8"/>
    <d v="2016-10-02T18:04:46"/>
    <d v="2016-09-02T18:04:46"/>
    <d v="1905-07-08T00:00:00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s v="technology"/>
    <x v="8"/>
    <d v="2016-08-23T20:54:00"/>
    <d v="2016-07-23T16:01:25"/>
    <d v="1905-07-08T00:00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s v="technology"/>
    <x v="8"/>
    <d v="2015-03-28T01:46:48"/>
    <d v="2015-02-26T02:46:48"/>
    <d v="1905-07-07T00:00:00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s v="technology"/>
    <x v="8"/>
    <d v="2015-12-31T23:00:00"/>
    <d v="2015-12-01T23:13:30"/>
    <d v="1905-07-07T00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s v="technology"/>
    <x v="8"/>
    <d v="2016-01-10T00:00:00"/>
    <d v="2015-11-16T18:25:00"/>
    <d v="1905-07-07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s v="technology"/>
    <x v="8"/>
    <d v="2014-06-23T07:04:10"/>
    <d v="2014-05-14T07:04:10"/>
    <d v="1905-07-06T00:00:0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technology"/>
    <x v="8"/>
    <d v="2016-10-01T08:33:45"/>
    <d v="2016-09-01T08:33:45"/>
    <d v="1905-07-08T00:00:00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s v="technology"/>
    <x v="8"/>
    <d v="2016-09-28T22:24:55"/>
    <d v="2016-08-29T22:24:55"/>
    <d v="1905-07-08T00:00:00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s v="technology"/>
    <x v="8"/>
    <d v="2014-09-03T18:49:24"/>
    <d v="2014-08-04T18:49:24"/>
    <d v="1905-07-06T00:00:00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s v="technology"/>
    <x v="8"/>
    <d v="2016-07-12T18:51:00"/>
    <d v="2016-06-17T18:09:48"/>
    <d v="1905-07-08T00:00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s v="technology"/>
    <x v="8"/>
    <d v="2016-05-07T21:11:59"/>
    <d v="2016-03-08T22:11:59"/>
    <d v="1905-07-08T00:00:00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s v="technology"/>
    <x v="8"/>
    <d v="2016-11-12T05:00:00"/>
    <d v="2016-10-09T23:09:28"/>
    <d v="1905-07-08T00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s v="technology"/>
    <x v="8"/>
    <d v="2014-11-30T22:59:00"/>
    <d v="2014-10-09T06:18:50"/>
    <d v="1905-07-06T00:00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s v="technology"/>
    <x v="8"/>
    <d v="2014-11-29T16:00:00"/>
    <d v="2014-11-04T22:34:40"/>
    <d v="1905-07-06T00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s v="technology"/>
    <x v="8"/>
    <d v="2014-07-27T15:27:00"/>
    <d v="2014-06-27T20:47:40"/>
    <d v="1905-07-06T00:00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s v="technology"/>
    <x v="8"/>
    <d v="2014-11-28T03:28:17"/>
    <d v="2014-10-29T02:28:17"/>
    <d v="1905-07-06T00:00:00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s v="technology"/>
    <x v="8"/>
    <d v="2015-11-19T05:03:21"/>
    <d v="2015-10-05T04:03:21"/>
    <d v="1905-07-07T00:00:00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s v="technology"/>
    <x v="8"/>
    <d v="2014-11-13T08:02:00"/>
    <d v="2014-10-14T07:11:30"/>
    <d v="1905-07-06T00:00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s v="technology"/>
    <x v="8"/>
    <d v="2017-03-15T00:26:00"/>
    <d v="2017-01-14T01:26:00"/>
    <d v="1905-07-09T00:00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s v="technology"/>
    <x v="8"/>
    <d v="2017-01-30T17:16:53"/>
    <d v="2016-12-16T17:16:53"/>
    <d v="1905-07-08T00:00:00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s v="technology"/>
    <x v="8"/>
    <d v="2015-12-17T05:59:00"/>
    <d v="2015-11-17T16:25:14"/>
    <d v="1905-07-07T00:00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s v="technology"/>
    <x v="8"/>
    <d v="2017-03-16T16:01:01"/>
    <d v="2017-02-14T17:01:01"/>
    <d v="1905-07-09T00:00:00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s v="technology"/>
    <x v="8"/>
    <d v="2016-02-18T17:00:27"/>
    <d v="2016-01-19T17:00:27"/>
    <d v="1905-07-08T00:00:00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s v="technology"/>
    <x v="8"/>
    <d v="2015-10-30T14:59:43"/>
    <d v="2015-09-29T14:59:43"/>
    <d v="1905-07-07T00:00:00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s v="technology"/>
    <x v="8"/>
    <d v="2014-12-12T07:11:00"/>
    <d v="2014-12-04T00:57:52"/>
    <d v="1905-07-06T00:00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s v="technology"/>
    <x v="8"/>
    <d v="2016-12-14T15:00:23"/>
    <d v="2016-11-02T14:00:23"/>
    <d v="1905-07-08T00:00:00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s v="technology"/>
    <x v="8"/>
    <d v="2016-12-28T19:25:15"/>
    <d v="2016-11-28T19:25:15"/>
    <d v="1905-07-08T00:00:00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s v="technology"/>
    <x v="8"/>
    <d v="2016-06-19T14:30:46"/>
    <d v="2016-05-20T14:30:46"/>
    <d v="1905-07-08T00:00:00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s v="technology"/>
    <x v="8"/>
    <d v="2016-09-05T02:59:00"/>
    <d v="2016-07-10T19:54:22"/>
    <d v="1905-07-08T00:00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s v="technology"/>
    <x v="8"/>
    <d v="2014-12-18T21:33:15"/>
    <d v="2014-11-03T21:33:15"/>
    <d v="1905-07-06T00:00:00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s v="technology"/>
    <x v="8"/>
    <d v="2017-01-24T10:34:12"/>
    <d v="2016-12-10T10:34:12"/>
    <d v="1905-07-08T00:00:00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s v="technology"/>
    <x v="8"/>
    <d v="2015-12-29T20:00:00"/>
    <d v="2015-12-01T20:00:56"/>
    <d v="1905-07-07T0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s v="technology"/>
    <x v="8"/>
    <d v="2015-01-01T00:03:35"/>
    <d v="2014-11-12T00:03:35"/>
    <d v="1905-07-06T00:00:00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s v="technology"/>
    <x v="8"/>
    <d v="2015-11-25T22:04:55"/>
    <d v="2015-10-26T21:04:55"/>
    <d v="1905-07-07T00:00:00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s v="technology"/>
    <x v="8"/>
    <d v="2016-04-07T01:34:16"/>
    <d v="2016-02-22T02:34:16"/>
    <d v="1905-07-08T00:00:00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s v="technology"/>
    <x v="8"/>
    <d v="2015-11-21T17:12:15"/>
    <d v="2015-10-12T16:12:15"/>
    <d v="1905-07-07T00:00:00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s v="technology"/>
    <x v="8"/>
    <d v="2016-07-14T11:48:53"/>
    <d v="2016-06-14T11:48:53"/>
    <d v="1905-07-08T00:00:00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s v="technology"/>
    <x v="8"/>
    <d v="2015-02-04T23:22:29"/>
    <d v="2015-01-05T23:22:29"/>
    <d v="1905-07-07T00:00:00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s v="music"/>
    <x v="15"/>
    <d v="2015-06-02T00:47:00"/>
    <d v="2015-05-03T01:40:09"/>
    <d v="1905-07-07T00:00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s v="music"/>
    <x v="15"/>
    <d v="2015-10-17T04:00:00"/>
    <d v="2015-09-24T06:02:51"/>
    <d v="1905-07-07T00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s v="music"/>
    <x v="15"/>
    <d v="2015-05-17T15:31:17"/>
    <d v="2015-04-17T15:31:17"/>
    <d v="1905-07-07T00:00:00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s v="music"/>
    <x v="15"/>
    <d v="2015-06-20T22:04:21"/>
    <d v="2015-05-21T22:04:21"/>
    <d v="1905-07-07T00:00:00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s v="music"/>
    <x v="15"/>
    <d v="2016-01-31T13:56:03"/>
    <d v="2016-01-01T13:56:03"/>
    <d v="1905-07-08T00:00:00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s v="music"/>
    <x v="15"/>
    <d v="2015-03-16T19:00:37"/>
    <d v="2015-02-14T20:00:37"/>
    <d v="1905-07-07T00:00:00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s v="music"/>
    <x v="15"/>
    <d v="2016-03-31T08:46:56"/>
    <d v="2016-02-26T09:46:56"/>
    <d v="1905-07-08T00:00:00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s v="music"/>
    <x v="15"/>
    <d v="2014-10-23T00:49:07"/>
    <d v="2014-09-23T00:49:07"/>
    <d v="1905-07-06T00:00:00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s v="music"/>
    <x v="15"/>
    <d v="2017-03-06T20:00:00"/>
    <d v="2017-01-20T15:03:25"/>
    <d v="1905-07-09T0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s v="music"/>
    <x v="15"/>
    <d v="2015-04-04T21:59:00"/>
    <d v="2015-02-09T17:05:07"/>
    <d v="1905-07-07T00:00:0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s v="music"/>
    <x v="15"/>
    <d v="2016-09-12T11:35:49"/>
    <d v="2016-08-29T11:35:49"/>
    <d v="1905-07-08T00:00:00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s v="music"/>
    <x v="15"/>
    <d v="2015-12-16T18:20:10"/>
    <d v="2015-11-16T18:20:10"/>
    <d v="1905-07-07T00:00:0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s v="music"/>
    <x v="15"/>
    <d v="2016-06-23T16:00:25"/>
    <d v="2016-05-24T16:00:25"/>
    <d v="1905-07-08T00:00:00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s v="music"/>
    <x v="15"/>
    <d v="2016-12-12T17:34:40"/>
    <d v="2016-11-14T17:34:40"/>
    <d v="1905-07-08T00:00:0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s v="music"/>
    <x v="15"/>
    <d v="2016-08-05T03:59:00"/>
    <d v="2016-07-04T04:00:04"/>
    <d v="1905-07-08T00:00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s v="music"/>
    <x v="15"/>
    <d v="2015-02-11T15:23:40"/>
    <d v="2015-01-12T15:23:40"/>
    <d v="1905-07-07T00:00:0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s v="music"/>
    <x v="15"/>
    <d v="2013-01-07T08:00:00"/>
    <d v="2012-12-06T10:46:30"/>
    <d v="1905-07-04T00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s v="music"/>
    <x v="15"/>
    <d v="2015-05-18T05:00:00"/>
    <d v="2015-04-25T19:44:22"/>
    <d v="1905-07-07T00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s v="music"/>
    <x v="15"/>
    <d v="2016-03-19T04:33:43"/>
    <d v="2016-02-18T05:33:43"/>
    <d v="1905-07-08T00:00:00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s v="music"/>
    <x v="15"/>
    <d v="2016-12-13T07:59:00"/>
    <d v="2016-11-18T02:37:26"/>
    <d v="1905-07-08T00:00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s v="journalism"/>
    <x v="16"/>
    <d v="2016-08-27T17:00:09"/>
    <d v="2016-07-28T17:00:09"/>
    <d v="1905-07-08T00:00:00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journalism"/>
    <x v="16"/>
    <d v="2014-07-31T01:26:32"/>
    <d v="2014-07-11T01:26:32"/>
    <d v="1905-07-06T00:00:00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s v="journalism"/>
    <x v="16"/>
    <d v="2014-09-12T10:00:00"/>
    <d v="2014-07-31T16:42:28"/>
    <d v="1905-07-06T0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s v="journalism"/>
    <x v="16"/>
    <d v="2015-05-20T06:04:15"/>
    <d v="2015-04-20T06:04:15"/>
    <d v="1905-07-07T00:00:00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s v="journalism"/>
    <x v="16"/>
    <d v="2015-03-05T20:27:00"/>
    <d v="2015-01-07T22:13:21"/>
    <d v="1905-07-07T00:00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s v="journalism"/>
    <x v="16"/>
    <d v="2014-08-23T20:59:10"/>
    <d v="2014-07-24T20:59:10"/>
    <d v="1905-07-06T00:00:0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journalism"/>
    <x v="16"/>
    <d v="2015-12-26T20:26:00"/>
    <d v="2015-11-11T20:26:00"/>
    <d v="1905-07-07T00:00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s v="journalism"/>
    <x v="16"/>
    <d v="2014-11-05T20:38:35"/>
    <d v="2014-10-06T19:38:35"/>
    <d v="1905-07-06T00:00:00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s v="journalism"/>
    <x v="16"/>
    <d v="2016-09-25T01:16:29"/>
    <d v="2016-08-16T01:16:29"/>
    <d v="1905-07-08T00:00:00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n v="0"/>
    <s v="journalism"/>
    <x v="16"/>
    <d v="2016-02-12T10:20:45"/>
    <d v="2016-01-13T10:20:45"/>
    <d v="1905-07-08T00:00:00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journalism"/>
    <x v="16"/>
    <d v="2015-09-14T19:07:57"/>
    <d v="2015-08-15T19:07:57"/>
    <d v="1905-07-07T00:00:00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journalism"/>
    <x v="16"/>
    <d v="2014-08-27T00:20:25"/>
    <d v="2014-07-30T00:20:25"/>
    <d v="1905-07-06T00:00:00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journalism"/>
    <x v="16"/>
    <d v="2016-06-06T20:09:00"/>
    <d v="2016-04-23T19:08:15"/>
    <d v="1905-07-08T00:00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s v="journalism"/>
    <x v="16"/>
    <d v="2017-03-06T04:08:52"/>
    <d v="2017-02-09T04:08:52"/>
    <d v="1905-07-09T00:00:00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journalism"/>
    <x v="16"/>
    <d v="2014-08-10T22:00:00"/>
    <d v="2014-07-11T20:26:39"/>
    <d v="1905-07-06T00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journalism"/>
    <x v="16"/>
    <d v="2016-03-07T23:49:05"/>
    <d v="2016-02-06T23:49:05"/>
    <d v="1905-07-08T00:00:00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journalism"/>
    <x v="16"/>
    <d v="2015-04-24T16:16:17"/>
    <d v="2015-02-23T17:16:17"/>
    <d v="1905-07-07T00:00:00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journalism"/>
    <x v="16"/>
    <d v="2016-12-04T21:54:43"/>
    <d v="2016-11-04T20:54:43"/>
    <d v="1905-07-08T00:00:00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journalism"/>
    <x v="16"/>
    <d v="2015-03-26T00:00:00"/>
    <d v="2015-02-12T21:37:23"/>
    <d v="1905-07-07T00:00:0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journalism"/>
    <x v="16"/>
    <d v="2015-03-13T17:57:36"/>
    <d v="2015-02-11T18:57:36"/>
    <d v="1905-07-07T00:00:00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s v="journalism"/>
    <x v="16"/>
    <d v="2015-04-15T21:54:53"/>
    <d v="2015-03-16T21:54:53"/>
    <d v="1905-07-07T00:00:00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journalism"/>
    <x v="16"/>
    <d v="2016-05-02T01:00:00"/>
    <d v="2016-03-03T06:38:28"/>
    <d v="1905-07-08T00:00:00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s v="journalism"/>
    <x v="16"/>
    <d v="2016-07-12T19:22:21"/>
    <d v="2016-07-05T19:22:21"/>
    <d v="1905-07-08T00:00:00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journalism"/>
    <x v="16"/>
    <d v="2016-08-31T00:44:22"/>
    <d v="2016-08-01T00:44:22"/>
    <d v="1905-07-08T00:00:00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s v="games"/>
    <x v="17"/>
    <d v="2013-07-07T05:28:23"/>
    <d v="2013-05-23T05:28:23"/>
    <d v="1905-07-05T00:00:00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s v="games"/>
    <x v="17"/>
    <d v="2014-02-19T09:08:42"/>
    <d v="2014-01-22T09:08:42"/>
    <d v="1905-07-06T00:00:00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s v="games"/>
    <x v="17"/>
    <d v="2013-08-04T23:06:22"/>
    <d v="2013-06-20T23:06:22"/>
    <d v="1905-07-05T00:00:00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s v="games"/>
    <x v="17"/>
    <d v="2013-12-21T20:32:11"/>
    <d v="2013-11-21T20:32:11"/>
    <d v="1905-07-05T00:00:00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s v="games"/>
    <x v="17"/>
    <d v="2016-04-10T07:54:24"/>
    <d v="2016-03-11T08:54:24"/>
    <d v="1905-07-08T00:00:00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s v="games"/>
    <x v="17"/>
    <d v="2013-11-26T06:30:59"/>
    <d v="2013-10-25T05:30:59"/>
    <d v="1905-07-05T00:00:00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s v="games"/>
    <x v="17"/>
    <d v="2012-10-01T00:17:02"/>
    <d v="2012-09-11T00:17:02"/>
    <d v="1905-07-04T00:00:00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games"/>
    <x v="17"/>
    <d v="2015-11-17T19:04:53"/>
    <d v="2015-10-18T18:04:53"/>
    <d v="1905-07-07T00:00:00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s v="games"/>
    <x v="17"/>
    <d v="2014-02-05T19:58:17"/>
    <d v="2014-01-06T19:58:17"/>
    <d v="1905-07-06T00:00:00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s v="games"/>
    <x v="17"/>
    <d v="2011-10-16T23:09:01"/>
    <d v="2011-09-16T23:09:01"/>
    <d v="1905-07-03T00:00:00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s v="games"/>
    <x v="17"/>
    <d v="2014-01-04T04:09:05"/>
    <d v="2013-12-05T04:09:05"/>
    <d v="1905-07-05T00:00:00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s v="games"/>
    <x v="17"/>
    <d v="2012-05-06T21:41:56"/>
    <d v="2012-04-06T21:41:56"/>
    <d v="1905-07-04T00:00:00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s v="games"/>
    <x v="17"/>
    <d v="2014-09-11T09:04:10"/>
    <d v="2014-07-18T09:04:10"/>
    <d v="1905-07-06T00:00:0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s v="games"/>
    <x v="17"/>
    <d v="2016-01-14T04:00:11"/>
    <d v="2015-12-15T04:00:11"/>
    <d v="1905-07-07T00:00:00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s v="games"/>
    <x v="17"/>
    <d v="2011-07-22T04:42:01"/>
    <d v="2011-06-07T04:42:01"/>
    <d v="1905-07-03T00:00:00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s v="games"/>
    <x v="17"/>
    <d v="2016-05-14T13:35:36"/>
    <d v="2016-04-19T13:35:36"/>
    <d v="1905-07-08T00:00:00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s v="games"/>
    <x v="17"/>
    <d v="2014-05-11T03:18:53"/>
    <d v="2014-04-11T03:18:53"/>
    <d v="1905-07-06T00:00:00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s v="games"/>
    <x v="17"/>
    <d v="2015-01-28T22:14:52"/>
    <d v="2014-12-29T22:14:52"/>
    <d v="1905-07-06T00:00:00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s v="games"/>
    <x v="17"/>
    <d v="2012-08-10T21:44:48"/>
    <d v="2012-07-11T21:44:48"/>
    <d v="1905-07-04T00:00:00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s v="games"/>
    <x v="17"/>
    <d v="2014-08-02T15:49:43"/>
    <d v="2014-06-03T15:49:43"/>
    <d v="1905-07-06T00:00:00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games"/>
    <x v="17"/>
    <d v="2014-08-08T21:53:24"/>
    <d v="2014-07-09T21:53:24"/>
    <d v="1905-07-06T00:00:00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s v="games"/>
    <x v="17"/>
    <d v="2016-03-14T15:06:15"/>
    <d v="2016-02-13T16:06:15"/>
    <d v="1905-07-08T00:00:00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0"/>
    <s v="games"/>
    <x v="17"/>
    <d v="2014-08-24T20:48:11"/>
    <d v="2014-07-25T20:48:11"/>
    <d v="1905-07-06T00:00:00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games"/>
    <x v="17"/>
    <d v="2014-06-15T17:08:07"/>
    <d v="2014-05-16T17:08:07"/>
    <d v="1905-07-06T00:00:00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s v="games"/>
    <x v="17"/>
    <d v="2014-04-24T19:11:07"/>
    <d v="2014-03-25T19:11:07"/>
    <d v="1905-07-06T00:00:00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s v="games"/>
    <x v="17"/>
    <d v="2015-06-26T04:32:55"/>
    <d v="2015-05-27T04:32:55"/>
    <d v="1905-07-07T00:00:00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s v="games"/>
    <x v="17"/>
    <d v="2015-05-29T04:27:33"/>
    <d v="2015-04-29T04:27:33"/>
    <d v="1905-07-07T00:00:00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s v="games"/>
    <x v="17"/>
    <d v="2016-04-10T18:41:12"/>
    <d v="2016-03-11T19:41:12"/>
    <d v="1905-07-08T00:00:00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s v="games"/>
    <x v="17"/>
    <d v="2013-01-06T00:37:18"/>
    <d v="2012-12-07T00:37:18"/>
    <d v="1905-07-04T00:00:00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s v="games"/>
    <x v="17"/>
    <d v="2016-02-11T23:22:17"/>
    <d v="2016-01-27T23:22:17"/>
    <d v="1905-07-08T00:00:00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s v="games"/>
    <x v="17"/>
    <d v="2011-10-09T17:07:13"/>
    <d v="2011-09-09T17:07:13"/>
    <d v="1905-07-03T00:00:00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s v="games"/>
    <x v="17"/>
    <d v="2013-08-30T12:53:40"/>
    <d v="2013-07-31T12:53:40"/>
    <d v="1905-07-05T00:00:0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s v="games"/>
    <x v="17"/>
    <d v="2014-10-04T03:30:00"/>
    <d v="2014-09-03T12:25:54"/>
    <d v="1905-07-06T00:0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s v="games"/>
    <x v="17"/>
    <d v="2014-03-02T19:01:17"/>
    <d v="2014-01-21T19:01:17"/>
    <d v="1905-07-06T00:00:00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s v="games"/>
    <x v="17"/>
    <d v="2014-04-13T18:18:15"/>
    <d v="2014-03-14T18:18:15"/>
    <d v="1905-07-06T00:00:00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s v="games"/>
    <x v="17"/>
    <d v="2015-05-13T20:04:28"/>
    <d v="2015-04-13T20:04:28"/>
    <d v="1905-07-07T00:00:00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s v="games"/>
    <x v="17"/>
    <d v="2016-02-14T02:39:31"/>
    <d v="2016-01-15T02:39:31"/>
    <d v="1905-07-08T00:00:00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s v="games"/>
    <x v="17"/>
    <d v="2016-07-14T18:12:00"/>
    <d v="2016-06-17T18:32:18"/>
    <d v="1905-07-08T00:00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s v="games"/>
    <x v="17"/>
    <d v="2013-12-09T05:59:00"/>
    <d v="2013-10-30T01:05:25"/>
    <d v="1905-07-05T00:00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s v="games"/>
    <x v="17"/>
    <d v="2016-06-18T05:19:50"/>
    <d v="2016-04-19T05:19:50"/>
    <d v="1905-07-08T00:00:0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s v="games"/>
    <x v="17"/>
    <d v="2014-06-11T09:50:21"/>
    <d v="2014-05-12T09:50:21"/>
    <d v="1905-07-06T00:00:00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s v="games"/>
    <x v="17"/>
    <d v="2014-03-24T02:15:27"/>
    <d v="2014-02-22T03:15:27"/>
    <d v="1905-07-06T00:00:00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s v="games"/>
    <x v="17"/>
    <d v="2012-04-04T16:46:15"/>
    <d v="2012-03-05T17:46:15"/>
    <d v="1905-07-04T00:00:00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games"/>
    <x v="17"/>
    <d v="2014-07-23T20:40:24"/>
    <d v="2014-06-23T20:40:24"/>
    <d v="1905-07-06T00:00:00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s v="games"/>
    <x v="17"/>
    <d v="2012-04-13T14:17:15"/>
    <d v="2012-02-13T15:17:15"/>
    <d v="1905-07-04T00:00:00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s v="games"/>
    <x v="17"/>
    <d v="2016-11-18T19:03:10"/>
    <d v="2016-10-19T18:03:10"/>
    <d v="1905-07-08T00:00:0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s v="games"/>
    <x v="17"/>
    <d v="2012-12-07T22:23:42"/>
    <d v="2012-11-07T22:23:42"/>
    <d v="1905-07-04T00:00:00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s v="games"/>
    <x v="17"/>
    <d v="2016-01-08T04:53:10"/>
    <d v="2015-12-09T04:53:10"/>
    <d v="1905-07-07T00:00:0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s v="games"/>
    <x v="17"/>
    <d v="2015-01-19T08:30:00"/>
    <d v="2014-11-20T18:13:31"/>
    <d v="1905-07-06T00:0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s v="games"/>
    <x v="17"/>
    <d v="2014-08-14T23:27:00"/>
    <d v="2014-07-15T23:27:00"/>
    <d v="1905-07-06T00:00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s v="games"/>
    <x v="17"/>
    <d v="2013-10-09T08:18:07"/>
    <d v="2013-09-09T08:18:07"/>
    <d v="1905-07-05T00:00:00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s v="games"/>
    <x v="17"/>
    <d v="2016-03-30T15:41:35"/>
    <d v="2016-02-29T16:41:35"/>
    <d v="1905-07-08T00:00:00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s v="games"/>
    <x v="17"/>
    <d v="2012-06-09T20:20:08"/>
    <d v="2012-04-10T20:20:08"/>
    <d v="1905-07-04T00:00:00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s v="games"/>
    <x v="17"/>
    <d v="2015-12-25T14:21:53"/>
    <d v="2015-11-25T14:21:53"/>
    <d v="1905-07-07T00:00:00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s v="games"/>
    <x v="17"/>
    <d v="2014-04-05T02:59:39"/>
    <d v="2014-03-06T03:59:39"/>
    <d v="1905-07-06T00:00:00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s v="games"/>
    <x v="17"/>
    <d v="2014-04-06T19:01:04"/>
    <d v="2014-03-24T19:01:04"/>
    <d v="1905-07-06T00:00:00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games"/>
    <x v="17"/>
    <d v="2011-10-28T20:56:40"/>
    <d v="2011-09-13T20:56:40"/>
    <d v="1905-07-03T00:00:0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s v="games"/>
    <x v="17"/>
    <d v="2016-03-13T21:25:16"/>
    <d v="2016-02-12T22:25:16"/>
    <d v="1905-07-08T00:00:00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games"/>
    <x v="17"/>
    <d v="2013-05-30T16:53:45"/>
    <d v="2013-05-16T16:53:45"/>
    <d v="1905-07-05T00:00:00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s v="games"/>
    <x v="17"/>
    <d v="2014-04-19T12:34:08"/>
    <d v="2014-03-20T12:34:08"/>
    <d v="1905-07-06T00:00:00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s v="games"/>
    <x v="18"/>
    <d v="2015-04-30T16:00:51"/>
    <d v="2015-03-31T16:00:51"/>
    <d v="1905-07-07T00:00:00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games"/>
    <x v="18"/>
    <d v="2015-09-25T14:58:50"/>
    <d v="2015-07-27T14:58:50"/>
    <d v="1905-07-07T00:00:0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s v="games"/>
    <x v="18"/>
    <d v="2016-07-14T07:51:34"/>
    <d v="2016-06-14T07:51:34"/>
    <d v="1905-07-08T00:00:00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s v="games"/>
    <x v="18"/>
    <d v="2014-11-14T21:30:00"/>
    <d v="2014-10-14T20:30:00"/>
    <d v="1905-07-06T00:00:00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n v="0"/>
    <s v="games"/>
    <x v="18"/>
    <d v="2014-08-07T15:35:17"/>
    <d v="2014-07-08T15:35:17"/>
    <d v="1905-07-06T00:00:00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s v="games"/>
    <x v="18"/>
    <d v="2016-06-05T06:21:33"/>
    <d v="2016-05-06T06:21:33"/>
    <d v="1905-07-08T00:00:00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s v="games"/>
    <x v="18"/>
    <d v="2014-11-26T00:55:00"/>
    <d v="2014-09-26T23:55:00"/>
    <d v="1905-07-06T00:00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games"/>
    <x v="18"/>
    <d v="2015-12-24T21:47:48"/>
    <d v="2015-11-24T21:47:48"/>
    <d v="1905-07-07T00:00:00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s v="games"/>
    <x v="18"/>
    <d v="2017-01-01T02:46:11"/>
    <d v="2016-12-02T02:46:11"/>
    <d v="1905-07-08T00:00:00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s v="games"/>
    <x v="18"/>
    <d v="2014-07-31T09:46:21"/>
    <d v="2014-07-01T09:46:21"/>
    <d v="1905-07-06T00:00:00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s v="games"/>
    <x v="18"/>
    <d v="2014-11-29T04:33:00"/>
    <d v="2014-11-15T06:50:28"/>
    <d v="1905-07-06T00:00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s v="games"/>
    <x v="18"/>
    <d v="2016-08-06T23:44:54"/>
    <d v="2016-07-07T23:44:54"/>
    <d v="1905-07-08T00:00:00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s v="games"/>
    <x v="18"/>
    <d v="2015-12-19T16:07:09"/>
    <d v="2015-11-19T16:07:09"/>
    <d v="1905-07-07T00:00:00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s v="games"/>
    <x v="18"/>
    <d v="2016-04-23T19:40:21"/>
    <d v="2016-03-24T19:40:21"/>
    <d v="1905-07-08T00:00:00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s v="games"/>
    <x v="18"/>
    <d v="2017-01-21T21:45:31"/>
    <d v="2017-01-01T21:45:31"/>
    <d v="1905-07-09T00:00:00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s v="games"/>
    <x v="18"/>
    <d v="2015-01-01T08:20:26"/>
    <d v="2014-12-02T08:20:26"/>
    <d v="1905-07-06T00:00:00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games"/>
    <x v="18"/>
    <d v="2015-08-06T11:05:21"/>
    <d v="2015-07-07T11:05:21"/>
    <d v="1905-07-07T00:00:00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games"/>
    <x v="18"/>
    <d v="2015-07-09T16:47:30"/>
    <d v="2015-06-09T16:47:30"/>
    <d v="1905-07-07T00:00:0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games"/>
    <x v="18"/>
    <d v="2015-02-17T00:08:47"/>
    <d v="2015-01-18T00:08:47"/>
    <d v="1905-07-07T00:00:00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s v="games"/>
    <x v="18"/>
    <d v="2015-12-17T04:38:46"/>
    <d v="2015-11-17T04:38:46"/>
    <d v="1905-07-07T00:00:00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food"/>
    <x v="19"/>
    <d v="2015-04-29T04:22:00"/>
    <d v="2015-03-30T04:22:00"/>
    <d v="1905-07-07T00:00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s v="food"/>
    <x v="19"/>
    <d v="2014-10-02T17:56:32"/>
    <d v="2014-08-03T17:56:32"/>
    <d v="1905-07-06T00:00:00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s v="food"/>
    <x v="19"/>
    <d v="2014-05-02T22:52:53"/>
    <d v="2014-03-25T22:52:53"/>
    <d v="1905-07-06T00:00:00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food"/>
    <x v="19"/>
    <d v="2014-10-19T23:19:43"/>
    <d v="2014-08-20T23:19:43"/>
    <d v="1905-07-06T00:00:00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s v="food"/>
    <x v="19"/>
    <d v="2016-12-01T05:06:21"/>
    <d v="2016-11-01T04:06:21"/>
    <d v="1905-07-08T00:00:00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s v="food"/>
    <x v="19"/>
    <d v="2016-06-16T17:02:46"/>
    <d v="2016-05-17T17:02:46"/>
    <d v="1905-07-08T00:00:00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s v="food"/>
    <x v="19"/>
    <d v="2016-01-08T22:54:35"/>
    <d v="2015-11-09T22:54:35"/>
    <d v="1905-07-07T00:00:00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food"/>
    <x v="19"/>
    <d v="2015-09-07T02:27:43"/>
    <d v="2015-08-08T02:27:43"/>
    <d v="1905-07-07T00:00:00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s v="food"/>
    <x v="19"/>
    <d v="2015-05-15T17:01:52"/>
    <d v="2015-04-15T17:01:52"/>
    <d v="1905-07-07T00:00:00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s v="food"/>
    <x v="19"/>
    <d v="2015-06-18T17:08:25"/>
    <d v="2015-05-19T17:08:25"/>
    <d v="1905-07-07T00:00:00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s v="food"/>
    <x v="19"/>
    <d v="2015-09-06T02:36:46"/>
    <d v="2015-08-07T02:36:46"/>
    <d v="1905-07-07T00:00:00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s v="food"/>
    <x v="19"/>
    <d v="2014-08-14T18:20:08"/>
    <d v="2014-07-15T18:20:08"/>
    <d v="1905-07-06T00:00:00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food"/>
    <x v="19"/>
    <d v="2015-02-24T01:42:42"/>
    <d v="2015-01-25T01:42:42"/>
    <d v="1905-07-07T00:00:00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s v="food"/>
    <x v="19"/>
    <d v="2014-12-05T16:04:40"/>
    <d v="2014-10-06T15:04:40"/>
    <d v="1905-07-06T00:00:0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s v="food"/>
    <x v="19"/>
    <d v="2014-12-09T02:12:08"/>
    <d v="2014-11-09T02:12:08"/>
    <d v="1905-07-06T00:00:00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food"/>
    <x v="19"/>
    <d v="2015-06-30T15:45:00"/>
    <d v="2015-05-30T17:26:05"/>
    <d v="1905-07-07T00:00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s v="food"/>
    <x v="19"/>
    <d v="2015-03-28T02:43:06"/>
    <d v="2015-02-26T03:43:06"/>
    <d v="1905-07-07T00:00:00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food"/>
    <x v="19"/>
    <d v="2015-05-19T15:06:29"/>
    <d v="2015-04-28T15:06:29"/>
    <d v="1905-07-07T00:00:00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s v="food"/>
    <x v="19"/>
    <d v="2014-09-25T16:24:24"/>
    <d v="2014-08-25T16:24:24"/>
    <d v="1905-07-06T00:00:00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food"/>
    <x v="19"/>
    <d v="2014-08-09T17:22:00"/>
    <d v="2014-07-10T17:22:00"/>
    <d v="1905-07-06T00:00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food"/>
    <x v="19"/>
    <d v="2016-06-18T17:23:02"/>
    <d v="2016-05-19T17:23:02"/>
    <d v="1905-07-08T00:00:00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s v="food"/>
    <x v="19"/>
    <d v="2014-07-06T05:08:50"/>
    <d v="2014-06-02T05:08:50"/>
    <d v="1905-07-06T00:00:0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s v="food"/>
    <x v="19"/>
    <d v="2015-06-26T04:00:00"/>
    <d v="2015-05-26T11:39:02"/>
    <d v="1905-07-07T00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s v="food"/>
    <x v="19"/>
    <d v="2014-09-12T17:38:15"/>
    <d v="2014-08-12T17:38:15"/>
    <d v="1905-07-06T00:00:00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s v="food"/>
    <x v="19"/>
    <d v="2016-09-22T01:17:45"/>
    <d v="2016-08-23T01:17:45"/>
    <d v="1905-07-08T00:00:00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s v="food"/>
    <x v="19"/>
    <d v="2015-02-22T08:29:23"/>
    <d v="2015-01-23T08:29:23"/>
    <d v="1905-07-07T00:00:00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s v="food"/>
    <x v="19"/>
    <d v="2015-05-30T21:26:11"/>
    <d v="2015-04-30T21:26:11"/>
    <d v="1905-07-07T00:00:00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s v="food"/>
    <x v="19"/>
    <d v="2014-11-13T20:18:47"/>
    <d v="2014-10-26T19:18:47"/>
    <d v="1905-07-06T00:00:00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food"/>
    <x v="19"/>
    <d v="2014-08-20T16:22:32"/>
    <d v="2014-07-21T16:22:32"/>
    <d v="1905-07-06T00:00:00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s v="food"/>
    <x v="19"/>
    <d v="2015-08-03T04:27:37"/>
    <d v="2015-06-29T04:27:37"/>
    <d v="1905-07-07T00:00:00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s v="food"/>
    <x v="19"/>
    <d v="2016-05-08T20:12:07"/>
    <d v="2016-04-08T20:12:07"/>
    <d v="1905-07-08T00:00:00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s v="food"/>
    <x v="19"/>
    <d v="2015-07-15T17:28:59"/>
    <d v="2015-06-15T17:28:59"/>
    <d v="1905-07-07T00:00:00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s v="food"/>
    <x v="19"/>
    <d v="2017-03-06T13:00:00"/>
    <d v="2017-01-11T00:28:18"/>
    <d v="1905-07-09T00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food"/>
    <x v="19"/>
    <d v="2014-10-15T15:51:36"/>
    <d v="2014-09-15T15:51:36"/>
    <d v="1905-07-06T00:00:00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s v="food"/>
    <x v="19"/>
    <d v="2014-08-16T21:44:12"/>
    <d v="2014-07-17T21:44:12"/>
    <d v="1905-07-06T00:00:00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s v="food"/>
    <x v="19"/>
    <d v="2015-10-28T17:17:07"/>
    <d v="2015-09-28T17:17:07"/>
    <d v="1905-07-07T00:00:00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s v="food"/>
    <x v="19"/>
    <d v="2014-06-28T19:21:54"/>
    <d v="2014-05-22T19:21:54"/>
    <d v="1905-07-06T00:00:00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s v="food"/>
    <x v="19"/>
    <d v="2015-03-01T08:08:41"/>
    <d v="2015-01-30T08:08:41"/>
    <d v="1905-07-07T00:00:00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s v="food"/>
    <x v="19"/>
    <d v="2017-01-12T16:42:00"/>
    <d v="2016-12-24T19:51:28"/>
    <d v="1905-07-08T00:00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s v="food"/>
    <x v="19"/>
    <d v="2016-11-02T03:59:00"/>
    <d v="2016-10-13T20:40:23"/>
    <d v="1905-07-08T00:00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s v="photography"/>
    <x v="20"/>
    <d v="2017-02-06T14:23:31"/>
    <d v="2017-01-06T14:23:31"/>
    <d v="1905-07-09T00:00:00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s v="photography"/>
    <x v="20"/>
    <d v="2015-06-08T04:00:00"/>
    <d v="2015-05-06T20:45:49"/>
    <d v="1905-07-07T00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s v="photography"/>
    <x v="20"/>
    <d v="2015-06-01T22:42:00"/>
    <d v="2015-04-29T20:43:15"/>
    <d v="1905-07-07T00:00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s v="photography"/>
    <x v="20"/>
    <d v="2015-05-17T18:00:00"/>
    <d v="2015-04-15T21:28:43"/>
    <d v="1905-07-07T00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s v="photography"/>
    <x v="20"/>
    <d v="2016-12-28T16:49:00"/>
    <d v="2016-12-07T16:49:00"/>
    <d v="1905-07-08T00:00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s v="photography"/>
    <x v="20"/>
    <d v="2016-06-29T23:29:55"/>
    <d v="2016-06-08T23:29:55"/>
    <d v="1905-07-08T00:00:00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s v="photography"/>
    <x v="20"/>
    <d v="2014-08-31T15:58:45"/>
    <d v="2014-08-01T15:58:45"/>
    <d v="1905-07-06T00:00:00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s v="photography"/>
    <x v="20"/>
    <d v="2016-03-20T13:29:20"/>
    <d v="2016-02-19T14:29:20"/>
    <d v="1905-07-08T00:00:0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s v="photography"/>
    <x v="20"/>
    <d v="2017-02-11T12:09:38"/>
    <d v="2017-01-12T12:09:38"/>
    <d v="1905-07-09T00:00:00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s v="photography"/>
    <x v="20"/>
    <d v="2016-04-09T17:37:33"/>
    <d v="2016-02-09T18:37:33"/>
    <d v="1905-07-08T00:00:00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s v="photography"/>
    <x v="20"/>
    <d v="2015-04-08T11:42:59"/>
    <d v="2015-03-09T11:42:59"/>
    <d v="1905-07-07T00:00:00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s v="photography"/>
    <x v="20"/>
    <d v="2015-12-20T09:00:00"/>
    <d v="2015-10-21T08:20:53"/>
    <d v="1905-07-07T00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s v="photography"/>
    <x v="20"/>
    <d v="2015-12-18T19:38:59"/>
    <d v="2015-11-18T19:38:59"/>
    <d v="1905-07-07T00:00:00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s v="photography"/>
    <x v="20"/>
    <d v="2016-06-13T05:59:00"/>
    <d v="2016-05-13T15:57:14"/>
    <d v="1905-07-08T00:00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s v="photography"/>
    <x v="20"/>
    <d v="2015-12-31T03:00:00"/>
    <d v="2015-11-25T14:51:26"/>
    <d v="1905-07-07T00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s v="photography"/>
    <x v="20"/>
    <d v="2015-07-08T18:30:00"/>
    <d v="2015-06-06T18:30:00"/>
    <d v="1905-07-07T00:0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s v="photography"/>
    <x v="20"/>
    <d v="2015-04-16T11:27:36"/>
    <d v="2015-03-26T11:27:36"/>
    <d v="1905-07-07T00:00:00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s v="photography"/>
    <x v="20"/>
    <d v="2016-07-15T14:34:06"/>
    <d v="2016-06-15T14:34:06"/>
    <d v="1905-07-08T00:00:00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s v="photography"/>
    <x v="20"/>
    <d v="2015-06-27T06:55:54"/>
    <d v="2015-05-28T06:55:54"/>
    <d v="1905-07-07T00:00:00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s v="photography"/>
    <x v="20"/>
    <d v="2015-05-31T14:45:27"/>
    <d v="2015-05-01T14:45:27"/>
    <d v="1905-07-07T00:00:00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s v="photography"/>
    <x v="20"/>
    <d v="2015-12-04T05:00:00"/>
    <d v="2015-10-20T17:57:13"/>
    <d v="1905-07-07T00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s v="photography"/>
    <x v="20"/>
    <d v="2015-06-13T12:09:11"/>
    <d v="2015-05-14T12:09:11"/>
    <d v="1905-07-07T00:00:00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s v="photography"/>
    <x v="20"/>
    <d v="2017-03-11T13:29:00"/>
    <d v="2017-02-06T18:37:33"/>
    <d v="1905-07-09T00:00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s v="photography"/>
    <x v="20"/>
    <d v="2016-03-31T10:00:00"/>
    <d v="2016-03-01T10:19:33"/>
    <d v="1905-07-08T0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s v="photography"/>
    <x v="20"/>
    <d v="2016-03-24T16:01:04"/>
    <d v="2016-02-23T17:01:04"/>
    <d v="1905-07-08T00:00:00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s v="photography"/>
    <x v="20"/>
    <d v="2017-02-25T20:18:25"/>
    <d v="2017-01-26T20:18:25"/>
    <d v="1905-07-09T00:00:00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s v="photography"/>
    <x v="20"/>
    <d v="2015-05-31T21:00:00"/>
    <d v="2015-05-08T22:36:12"/>
    <d v="1905-07-07T00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s v="photography"/>
    <x v="20"/>
    <d v="2016-06-09T20:47:41"/>
    <d v="2016-05-25T20:47:41"/>
    <d v="1905-07-08T00:00:00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s v="photography"/>
    <x v="20"/>
    <d v="2015-11-27T01:00:00"/>
    <d v="2015-11-10T22:48:15"/>
    <d v="1905-07-07T00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s v="photography"/>
    <x v="20"/>
    <d v="2017-01-31T18:08:20"/>
    <d v="2016-12-27T18:08:20"/>
    <d v="1905-07-08T00:00:0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s v="photography"/>
    <x v="20"/>
    <d v="2015-06-09T20:10:05"/>
    <d v="2015-04-10T20:10:05"/>
    <d v="1905-07-07T00:00:00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s v="photography"/>
    <x v="20"/>
    <d v="2014-05-30T22:09:16"/>
    <d v="2014-04-30T22:09:16"/>
    <d v="1905-07-06T00:00:00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s v="photography"/>
    <x v="20"/>
    <d v="2015-10-02T23:03:00"/>
    <d v="2015-08-31T14:47:37"/>
    <d v="1905-07-07T00:00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s v="photography"/>
    <x v="20"/>
    <d v="2016-07-14T19:25:40"/>
    <d v="2016-06-14T19:25:40"/>
    <d v="1905-07-08T00:00:0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s v="photography"/>
    <x v="20"/>
    <d v="2015-11-01T03:00:00"/>
    <d v="2015-10-01T15:53:20"/>
    <d v="1905-07-07T00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s v="photography"/>
    <x v="20"/>
    <d v="2016-10-20T11:05:13"/>
    <d v="2016-09-20T11:05:13"/>
    <d v="1905-07-08T00:00:00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s v="photography"/>
    <x v="20"/>
    <d v="2015-08-25T15:05:12"/>
    <d v="2015-07-26T15:05:12"/>
    <d v="1905-07-07T00:00:00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s v="photography"/>
    <x v="20"/>
    <d v="2016-12-04T00:00:00"/>
    <d v="2016-11-06T11:24:48"/>
    <d v="1905-07-08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s v="photography"/>
    <x v="20"/>
    <d v="2016-04-01T04:00:00"/>
    <d v="2016-03-01T17:17:27"/>
    <d v="1905-07-08T00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s v="photography"/>
    <x v="20"/>
    <d v="2016-11-10T05:15:09"/>
    <d v="2016-10-11T04:15:09"/>
    <d v="1905-07-08T00:00:00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s v="music"/>
    <x v="21"/>
    <d v="2014-06-06T13:11:42"/>
    <d v="2014-04-07T13:11:42"/>
    <d v="1905-07-06T00:00:00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s v="music"/>
    <x v="21"/>
    <d v="2013-10-22T21:44:38"/>
    <d v="2013-08-23T21:44:38"/>
    <d v="1905-07-05T00:00:00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s v="music"/>
    <x v="21"/>
    <d v="2014-04-21T01:00:00"/>
    <d v="2014-03-17T20:59:41"/>
    <d v="1905-07-06T00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music"/>
    <x v="21"/>
    <d v="2014-08-07T07:00:00"/>
    <d v="2014-07-07T22:03:36"/>
    <d v="1905-07-06T00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s v="music"/>
    <x v="21"/>
    <d v="2011-09-28T17:30:08"/>
    <d v="2011-07-30T17:30:08"/>
    <d v="1905-07-03T00:00:00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s v="music"/>
    <x v="21"/>
    <d v="2012-04-16T16:00:00"/>
    <d v="2012-03-17T11:02:07"/>
    <d v="1905-07-04T00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music"/>
    <x v="21"/>
    <d v="2011-02-24T23:20:30"/>
    <d v="2011-01-25T23:20:30"/>
    <d v="1905-07-03T00:00:0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music"/>
    <x v="21"/>
    <d v="2015-08-28T01:00:00"/>
    <d v="2015-07-08T22:36:08"/>
    <d v="1905-07-07T00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s v="music"/>
    <x v="21"/>
    <d v="2013-10-06T20:21:10"/>
    <d v="2013-08-20T20:21:10"/>
    <d v="1905-07-05T00:00:0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s v="music"/>
    <x v="21"/>
    <d v="2012-02-21T22:46:14"/>
    <d v="2012-01-31T22:46:14"/>
    <d v="1905-07-04T00:00:00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music"/>
    <x v="21"/>
    <d v="2015-02-02T18:55:42"/>
    <d v="2015-01-03T18:55:42"/>
    <d v="1905-07-07T00:00:00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s v="music"/>
    <x v="21"/>
    <d v="2013-12-15T03:14:59"/>
    <d v="2013-11-05T03:14:59"/>
    <d v="1905-07-05T00:00:00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music"/>
    <x v="21"/>
    <d v="2012-07-28T16:00:00"/>
    <d v="2012-07-20T16:19:24"/>
    <d v="1905-07-04T00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music"/>
    <x v="21"/>
    <d v="2012-08-24T06:47:45"/>
    <d v="2012-08-04T06:47:45"/>
    <d v="1905-07-04T00:00:00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s v="music"/>
    <x v="21"/>
    <d v="2011-08-06T14:38:56"/>
    <d v="2011-07-07T14:38:56"/>
    <d v="1905-07-03T00:00:00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music"/>
    <x v="21"/>
    <d v="2012-01-05T23:06:07"/>
    <d v="2011-12-06T23:06:07"/>
    <d v="1905-07-03T00:00:00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s v="music"/>
    <x v="21"/>
    <d v="2013-07-12T21:51:00"/>
    <d v="2013-05-15T00:57:37"/>
    <d v="1905-07-05T00:00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s v="music"/>
    <x v="21"/>
    <d v="2014-11-03T05:59:00"/>
    <d v="2014-10-11T20:06:20"/>
    <d v="1905-07-06T00:00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s v="music"/>
    <x v="21"/>
    <d v="2011-09-11T13:18:00"/>
    <d v="2011-08-27T03:58:22"/>
    <d v="1905-07-03T00:00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s v="music"/>
    <x v="21"/>
    <d v="2011-07-08T21:00:00"/>
    <d v="2011-05-08T21:06:11"/>
    <d v="1905-07-03T00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s v="music"/>
    <x v="11"/>
    <d v="2013-04-22T21:00:00"/>
    <d v="2013-03-22T19:48:43"/>
    <d v="1905-07-05T00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s v="music"/>
    <x v="11"/>
    <d v="2014-06-14T14:23:54"/>
    <d v="2014-05-15T14:23:54"/>
    <d v="1905-07-06T00:00:00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s v="music"/>
    <x v="11"/>
    <d v="2011-12-06T02:02:29"/>
    <d v="2011-10-22T01:02:29"/>
    <d v="1905-07-03T00:00:00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s v="music"/>
    <x v="11"/>
    <d v="2013-05-06T07:00:55"/>
    <d v="2013-04-06T07:00:55"/>
    <d v="1905-07-05T00:00:00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s v="music"/>
    <x v="11"/>
    <d v="2014-06-13T06:59:00"/>
    <d v="2014-05-08T15:45:53"/>
    <d v="1905-07-06T00:00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s v="music"/>
    <x v="11"/>
    <d v="2012-07-07T17:46:51"/>
    <d v="2012-06-07T17:46:51"/>
    <d v="1905-07-04T00:00:00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s v="music"/>
    <x v="11"/>
    <d v="2014-09-06T15:25:31"/>
    <d v="2014-07-23T15:25:31"/>
    <d v="1905-07-06T00:00:00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s v="music"/>
    <x v="11"/>
    <d v="2011-09-25T19:32:47"/>
    <d v="2011-07-27T19:32:47"/>
    <d v="1905-07-03T00:00:00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s v="music"/>
    <x v="11"/>
    <d v="2013-10-24T23:42:49"/>
    <d v="2013-09-26T23:42:49"/>
    <d v="1905-07-05T00:00:00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s v="music"/>
    <x v="11"/>
    <d v="2014-09-03T18:48:27"/>
    <d v="2014-08-04T18:48:27"/>
    <d v="1905-07-06T00:00:00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s v="music"/>
    <x v="11"/>
    <d v="2011-01-01T04:59:00"/>
    <d v="2010-11-05T14:54:46"/>
    <d v="1905-07-02T00:00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s v="music"/>
    <x v="11"/>
    <d v="2013-12-01T21:17:32"/>
    <d v="2013-11-01T20:17:32"/>
    <d v="1905-07-05T00:00:00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s v="music"/>
    <x v="11"/>
    <d v="2012-02-12T22:03:51"/>
    <d v="2012-01-13T22:03:51"/>
    <d v="1905-07-04T00:00:00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s v="music"/>
    <x v="11"/>
    <d v="2011-04-03T01:03:10"/>
    <d v="2011-02-13T02:03:10"/>
    <d v="1905-07-03T00:00:0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s v="music"/>
    <x v="11"/>
    <d v="2013-08-31T14:40:12"/>
    <d v="2013-08-01T14:40:12"/>
    <d v="1905-07-05T00:00:00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s v="music"/>
    <x v="11"/>
    <d v="2014-06-09T03:59:00"/>
    <d v="2014-05-07T23:17:44"/>
    <d v="1905-07-06T00:00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s v="music"/>
    <x v="11"/>
    <d v="2014-02-26T20:13:40"/>
    <d v="2014-01-27T20:13:40"/>
    <d v="1905-07-06T00:00:0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s v="music"/>
    <x v="11"/>
    <d v="2014-01-29T08:13:47"/>
    <d v="2013-12-30T08:13:47"/>
    <d v="1905-07-05T00:00:00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s v="music"/>
    <x v="11"/>
    <d v="2014-02-16T18:18:12"/>
    <d v="2014-01-17T18:18:12"/>
    <d v="1905-07-06T00:00:00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s v="music"/>
    <x v="11"/>
    <d v="2014-03-29T01:00:00"/>
    <d v="2014-02-22T02:01:10"/>
    <d v="1905-07-06T00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s v="music"/>
    <x v="11"/>
    <d v="2013-10-29T15:54:43"/>
    <d v="2013-09-30T15:54:43"/>
    <d v="1905-07-05T00:00:00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s v="music"/>
    <x v="11"/>
    <d v="2010-11-30T15:43:35"/>
    <d v="2010-10-14T15:43:35"/>
    <d v="1905-07-02T00:00:00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s v="music"/>
    <x v="11"/>
    <d v="2014-01-11T21:02:25"/>
    <d v="2013-12-12T21:02:25"/>
    <d v="1905-07-05T00:00:00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s v="music"/>
    <x v="11"/>
    <d v="2013-07-24T14:02:38"/>
    <d v="2013-06-24T14:02:38"/>
    <d v="1905-07-05T00:00:00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s v="music"/>
    <x v="11"/>
    <d v="2013-09-20T20:17:27"/>
    <d v="2013-08-21T20:17:27"/>
    <d v="1905-07-05T00:00:00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s v="music"/>
    <x v="11"/>
    <d v="2016-04-16T00:00:00"/>
    <d v="2016-03-16T19:45:12"/>
    <d v="1905-07-08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s v="music"/>
    <x v="11"/>
    <d v="2012-03-25T19:34:02"/>
    <d v="2012-01-25T20:34:02"/>
    <d v="1905-07-04T00:00:00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s v="music"/>
    <x v="11"/>
    <d v="2013-11-13T17:24:19"/>
    <d v="2013-10-14T16:24:19"/>
    <d v="1905-07-05T00:00:00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s v="music"/>
    <x v="11"/>
    <d v="2010-06-15T04:00:00"/>
    <d v="2010-04-06T17:52:59"/>
    <d v="1905-07-02T00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s v="music"/>
    <x v="11"/>
    <d v="2014-08-31T17:31:31"/>
    <d v="2014-08-01T17:31:31"/>
    <d v="1905-07-06T00:00:00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s v="music"/>
    <x v="11"/>
    <d v="2012-08-30T16:33:45"/>
    <d v="2012-07-26T16:33:45"/>
    <d v="1905-07-04T00:00:00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s v="music"/>
    <x v="11"/>
    <d v="2013-08-07T20:49:47"/>
    <d v="2013-07-03T20:49:47"/>
    <d v="1905-07-05T00:00:00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s v="music"/>
    <x v="11"/>
    <d v="2009-09-01T04:00:00"/>
    <d v="2009-07-13T16:54:07"/>
    <d v="1905-07-01T00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s v="music"/>
    <x v="11"/>
    <d v="2012-09-04T13:29:07"/>
    <d v="2012-07-31T13:29:07"/>
    <d v="1905-07-04T00:00:00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s v="music"/>
    <x v="11"/>
    <d v="2014-06-25T02:00:00"/>
    <d v="2014-05-27T13:19:26"/>
    <d v="1905-07-06T00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s v="music"/>
    <x v="11"/>
    <d v="2014-03-24T01:22:50"/>
    <d v="2014-02-12T02:22:50"/>
    <d v="1905-07-06T00:00:0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s v="music"/>
    <x v="11"/>
    <d v="2011-03-01T18:10:54"/>
    <d v="2010-12-01T18:10:54"/>
    <d v="1905-07-02T00:00:00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s v="music"/>
    <x v="11"/>
    <d v="2013-07-28T17:50:36"/>
    <d v="2013-07-08T17:50:36"/>
    <d v="1905-07-05T00:00:00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s v="music"/>
    <x v="11"/>
    <d v="2013-12-09T04:59:00"/>
    <d v="2013-11-08T11:24:15"/>
    <d v="1905-07-05T00:00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s v="music"/>
    <x v="11"/>
    <d v="2013-03-11T04:00:00"/>
    <d v="2013-02-15T17:13:09"/>
    <d v="1905-07-05T00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s v="theater"/>
    <x v="6"/>
    <d v="2016-12-31T16:59:00"/>
    <d v="2016-12-08T05:38:02"/>
    <d v="1905-07-08T00:00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s v="theater"/>
    <x v="6"/>
    <d v="2015-06-20T13:59:35"/>
    <d v="2015-06-05T13:59:35"/>
    <d v="1905-07-07T00:00:00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s v="theater"/>
    <x v="6"/>
    <d v="2015-02-17T14:00:00"/>
    <d v="2015-02-04T09:13:47"/>
    <d v="1905-07-07T00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s v="theater"/>
    <x v="6"/>
    <d v="2015-06-12T14:54:16"/>
    <d v="2015-04-13T14:54:16"/>
    <d v="1905-07-07T00:00:00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s v="theater"/>
    <x v="6"/>
    <d v="2016-08-10T04:00:00"/>
    <d v="2016-07-10T03:42:43"/>
    <d v="1905-07-08T00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s v="theater"/>
    <x v="6"/>
    <d v="2017-01-04T03:14:05"/>
    <d v="2016-12-05T03:14:05"/>
    <d v="1905-07-08T00:00:00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s v="theater"/>
    <x v="6"/>
    <d v="2015-04-23T06:59:00"/>
    <d v="2015-03-23T14:45:31"/>
    <d v="1905-07-07T00:00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s v="theater"/>
    <x v="6"/>
    <d v="2015-04-07T07:00:00"/>
    <d v="2015-03-01T15:39:51"/>
    <d v="1905-07-07T00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s v="theater"/>
    <x v="6"/>
    <d v="2015-10-06T22:59:00"/>
    <d v="2015-09-09T18:20:28"/>
    <d v="1905-07-07T00:00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s v="theater"/>
    <x v="6"/>
    <d v="2015-11-14T17:49:31"/>
    <d v="2015-10-15T16:49:31"/>
    <d v="1905-07-07T00:00:00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s v="theater"/>
    <x v="6"/>
    <d v="2015-10-19T11:00:00"/>
    <d v="2015-10-01T10:53:17"/>
    <d v="1905-07-07T00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s v="theater"/>
    <x v="6"/>
    <d v="2015-07-29T17:00:00"/>
    <d v="2015-06-29T13:44:57"/>
    <d v="1905-07-07T00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s v="theater"/>
    <x v="6"/>
    <d v="2016-03-14T00:12:53"/>
    <d v="2016-02-23T01:12:53"/>
    <d v="1905-07-08T00:00:00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s v="theater"/>
    <x v="6"/>
    <d v="2016-05-01T17:55:58"/>
    <d v="2016-04-01T17:55:58"/>
    <d v="1905-07-08T00:00:00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s v="theater"/>
    <x v="6"/>
    <d v="2016-04-28T16:20:32"/>
    <d v="2016-03-29T16:20:32"/>
    <d v="1905-07-08T00:00:00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s v="theater"/>
    <x v="6"/>
    <d v="2015-07-14T19:32:39"/>
    <d v="2015-06-14T19:32:39"/>
    <d v="1905-07-07T00:00:00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s v="theater"/>
    <x v="6"/>
    <d v="2016-06-01T18:57:00"/>
    <d v="2016-04-23T16:12:18"/>
    <d v="1905-07-08T00:00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s v="theater"/>
    <x v="6"/>
    <d v="2015-07-21T03:00:00"/>
    <d v="2015-07-10T17:59:38"/>
    <d v="1905-07-07T00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s v="theater"/>
    <x v="6"/>
    <d v="2016-12-01T02:23:31"/>
    <d v="2016-11-01T01:23:31"/>
    <d v="1905-07-08T00:00:00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30"/>
    <s v="theater"/>
    <x v="6"/>
    <d v="2016-07-31T11:00:00"/>
    <d v="2016-07-15T10:35:20"/>
    <d v="1905-07-08T00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s v="technology"/>
    <x v="8"/>
    <d v="2017-03-13T03:40:05"/>
    <d v="2017-01-12T04:40:05"/>
    <d v="1905-07-09T00:00:00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s v="technology"/>
    <x v="8"/>
    <d v="2016-07-21T17:30:00"/>
    <d v="2016-06-22T15:58:28"/>
    <d v="1905-07-08T00:0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s v="technology"/>
    <x v="8"/>
    <d v="2014-12-04T10:58:54"/>
    <d v="2014-11-04T10:58:54"/>
    <d v="1905-07-06T00:00:00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s v="technology"/>
    <x v="8"/>
    <d v="2016-02-17T12:04:39"/>
    <d v="2016-01-18T12:04:39"/>
    <d v="1905-07-08T00:00:00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s v="technology"/>
    <x v="8"/>
    <d v="2016-10-08T14:43:32"/>
    <d v="2016-08-29T14:43:32"/>
    <d v="1905-07-08T00:00:00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s v="technology"/>
    <x v="8"/>
    <d v="2015-10-15T21:11:08"/>
    <d v="2015-09-10T21:11:08"/>
    <d v="1905-07-07T00:00:00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s v="technology"/>
    <x v="8"/>
    <d v="2016-08-19T16:00:50"/>
    <d v="2016-07-05T16:00:50"/>
    <d v="1905-07-08T00:00:0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s v="technology"/>
    <x v="8"/>
    <d v="2016-11-30T20:15:19"/>
    <d v="2016-10-26T19:15:19"/>
    <d v="1905-07-08T00:00:00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s v="technology"/>
    <x v="8"/>
    <d v="2015-04-18T16:52:02"/>
    <d v="2015-03-19T16:52:02"/>
    <d v="1905-07-07T00:00:00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s v="technology"/>
    <x v="8"/>
    <d v="2016-03-03T17:01:54"/>
    <d v="2016-02-02T17:01:54"/>
    <d v="1905-07-08T00:00:00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s v="technology"/>
    <x v="8"/>
    <d v="2016-10-21T16:04:20"/>
    <d v="2016-08-22T16:04:20"/>
    <d v="1905-07-08T00:00:0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s v="technology"/>
    <x v="8"/>
    <d v="2015-11-06T01:00:00"/>
    <d v="2015-10-01T11:57:28"/>
    <d v="1905-07-07T00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s v="technology"/>
    <x v="8"/>
    <d v="2016-02-28T23:05:09"/>
    <d v="2016-01-24T23:05:09"/>
    <d v="1905-07-08T00:00:00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s v="technology"/>
    <x v="8"/>
    <d v="2016-07-21T14:00:00"/>
    <d v="2016-05-30T05:39:06"/>
    <d v="1905-07-08T00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s v="technology"/>
    <x v="8"/>
    <d v="2015-01-11T01:02:52"/>
    <d v="2014-12-12T01:02:52"/>
    <d v="1905-07-06T00:00:00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s v="technology"/>
    <x v="8"/>
    <d v="2014-07-11T16:00:00"/>
    <d v="2014-06-26T19:29:25"/>
    <d v="1905-07-06T00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s v="technology"/>
    <x v="8"/>
    <d v="2016-12-30T23:00:00"/>
    <d v="2016-12-01T16:34:06"/>
    <d v="1905-07-08T00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s v="technology"/>
    <x v="8"/>
    <d v="2016-12-23T17:58:57"/>
    <d v="2016-11-23T17:58:57"/>
    <d v="1905-07-08T00:00:00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s v="technology"/>
    <x v="8"/>
    <d v="2015-05-21T15:45:25"/>
    <d v="2015-04-21T15:45:25"/>
    <d v="1905-07-07T00:00:00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s v="technology"/>
    <x v="8"/>
    <d v="2016-04-26T06:55:00"/>
    <d v="2016-03-22T16:45:46"/>
    <d v="1905-07-08T00:00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s v="technology"/>
    <x v="8"/>
    <d v="2016-10-13T15:12:32"/>
    <d v="2016-09-13T15:12:32"/>
    <d v="1905-07-08T00:00:00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s v="technology"/>
    <x v="8"/>
    <d v="2016-12-30T02:03:55"/>
    <d v="2016-11-30T02:03:55"/>
    <d v="1905-07-08T00:00:00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s v="technology"/>
    <x v="8"/>
    <d v="2015-01-15T19:00:28"/>
    <d v="2014-12-01T19:00:28"/>
    <d v="1905-07-06T00:00:00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s v="technology"/>
    <x v="8"/>
    <d v="2015-05-29T16:17:15"/>
    <d v="2015-04-29T16:17:15"/>
    <d v="1905-07-07T00:00:00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s v="technology"/>
    <x v="8"/>
    <d v="2016-10-14T15:25:34"/>
    <d v="2016-08-30T15:25:34"/>
    <d v="1905-07-08T00:00:00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s v="technology"/>
    <x v="8"/>
    <d v="2014-12-02T06:19:05"/>
    <d v="2014-10-23T05:19:05"/>
    <d v="1905-07-06T00:00:00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s v="technology"/>
    <x v="8"/>
    <d v="2016-07-02T04:00:00"/>
    <d v="2016-06-01T06:38:29"/>
    <d v="1905-07-08T00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s v="technology"/>
    <x v="8"/>
    <d v="2016-08-17T12:05:54"/>
    <d v="2016-07-18T12:05:54"/>
    <d v="1905-07-08T00:00:00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technology"/>
    <x v="8"/>
    <d v="2017-01-27T01:26:48"/>
    <d v="2016-12-28T01:26:48"/>
    <d v="1905-07-08T00:00:00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technology"/>
    <x v="8"/>
    <d v="2014-07-16T02:33:45"/>
    <d v="2014-06-16T02:33:45"/>
    <d v="1905-07-06T00:00:00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s v="technology"/>
    <x v="8"/>
    <d v="2016-03-11T18:34:47"/>
    <d v="2016-02-10T18:34:47"/>
    <d v="1905-07-08T00:00:00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s v="technology"/>
    <x v="8"/>
    <d v="2015-12-05T22:28:22"/>
    <d v="2015-11-05T22:28:22"/>
    <d v="1905-07-07T00:00:00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s v="technology"/>
    <x v="8"/>
    <d v="2014-12-17T20:43:48"/>
    <d v="2014-11-12T20:43:48"/>
    <d v="1905-07-06T00:00:00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s v="technology"/>
    <x v="8"/>
    <d v="2017-03-03T13:51:19"/>
    <d v="2017-02-01T13:51:19"/>
    <d v="1905-07-09T00:00:00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s v="technology"/>
    <x v="8"/>
    <d v="2015-08-02T19:17:13"/>
    <d v="2015-07-03T19:17:13"/>
    <d v="1905-07-07T00:00:00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s v="technology"/>
    <x v="8"/>
    <d v="2014-12-08T16:31:55"/>
    <d v="2014-10-24T15:31:55"/>
    <d v="1905-07-06T00:00:00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technology"/>
    <x v="8"/>
    <d v="2014-08-15T14:17:33"/>
    <d v="2014-07-16T14:17:33"/>
    <d v="1905-07-06T00:00:00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s v="technology"/>
    <x v="8"/>
    <d v="2016-10-01T14:58:37"/>
    <d v="2016-08-30T14:58:37"/>
    <d v="1905-07-08T00:00:00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s v="technology"/>
    <x v="8"/>
    <d v="2015-07-17T19:35:39"/>
    <d v="2015-06-17T19:35:39"/>
    <d v="1905-07-07T00:00:00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s v="technology"/>
    <x v="8"/>
    <d v="2016-08-19T03:59:00"/>
    <d v="2016-06-21T12:38:03"/>
    <d v="1905-07-08T00:00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s v="publishing"/>
    <x v="9"/>
    <d v="2016-06-30T18:57:19"/>
    <d v="2016-06-01T18:57:19"/>
    <d v="1905-07-08T00:00:00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s v="publishing"/>
    <x v="9"/>
    <d v="2014-07-14T19:32:39"/>
    <d v="2014-06-09T19:32:39"/>
    <d v="1905-07-06T00:00:00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s v="publishing"/>
    <x v="9"/>
    <d v="2013-06-27T01:49:11"/>
    <d v="2013-05-28T01:49:11"/>
    <d v="1905-07-05T00:00:00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s v="publishing"/>
    <x v="9"/>
    <d v="2015-03-07T15:18:45"/>
    <d v="2015-02-05T15:18:45"/>
    <d v="1905-07-07T00:00:00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s v="publishing"/>
    <x v="9"/>
    <d v="2014-12-18T12:08:53"/>
    <d v="2014-11-20T12:08:53"/>
    <d v="1905-07-06T00:00:00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s v="publishing"/>
    <x v="9"/>
    <d v="2015-12-16T06:59:00"/>
    <d v="2015-11-09T07:58:55"/>
    <d v="1905-07-07T00:00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s v="publishing"/>
    <x v="9"/>
    <d v="2015-12-26T00:18:54"/>
    <d v="2015-11-26T00:18:54"/>
    <d v="1905-07-07T00:00:00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s v="publishing"/>
    <x v="9"/>
    <d v="2016-02-12T17:45:44"/>
    <d v="2016-01-13T17:45:44"/>
    <d v="1905-07-08T00:00:00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s v="publishing"/>
    <x v="9"/>
    <d v="2015-09-05T03:59:00"/>
    <d v="2015-07-15T13:52:46"/>
    <d v="1905-07-07T00:00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s v="publishing"/>
    <x v="9"/>
    <d v="2013-03-11T00:00:00"/>
    <d v="2013-02-04T02:49:48"/>
    <d v="1905-07-05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s v="publishing"/>
    <x v="9"/>
    <d v="2016-06-11T19:22:59"/>
    <d v="2016-05-12T19:22:59"/>
    <d v="1905-07-08T00:00:00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s v="publishing"/>
    <x v="9"/>
    <d v="2012-11-30T10:00:00"/>
    <d v="2012-10-31T06:06:45"/>
    <d v="1905-07-04T0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s v="publishing"/>
    <x v="9"/>
    <d v="2013-07-05T00:56:00"/>
    <d v="2013-06-05T00:56:00"/>
    <d v="1905-07-05T00:00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s v="publishing"/>
    <x v="9"/>
    <d v="2013-03-01T05:59:00"/>
    <d v="2013-01-30T23:05:37"/>
    <d v="1905-07-05T00:00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s v="publishing"/>
    <x v="9"/>
    <d v="2011-06-25T13:42:03"/>
    <d v="2011-05-26T13:42:03"/>
    <d v="1905-07-03T00:00:00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s v="publishing"/>
    <x v="9"/>
    <d v="2011-07-06T19:33:10"/>
    <d v="2011-05-05T19:33:10"/>
    <d v="1905-07-03T00:00:0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s v="publishing"/>
    <x v="9"/>
    <d v="2012-08-02T21:37:00"/>
    <d v="2012-07-05T21:37:00"/>
    <d v="1905-07-04T00:00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s v="publishing"/>
    <x v="9"/>
    <d v="2014-06-21T17:12:52"/>
    <d v="2014-05-22T17:12:52"/>
    <d v="1905-07-06T00:00:00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s v="publishing"/>
    <x v="9"/>
    <d v="2013-09-07T22:25:31"/>
    <d v="2013-07-09T22:25:31"/>
    <d v="1905-07-05T00:00:00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s v="publishing"/>
    <x v="9"/>
    <d v="2016-02-15T07:59:00"/>
    <d v="2016-01-27T20:15:27"/>
    <d v="1905-07-08T00:00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s v="music"/>
    <x v="11"/>
    <d v="2015-01-07T16:41:46"/>
    <d v="2014-11-08T16:41:46"/>
    <d v="1905-07-06T00:00:00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s v="music"/>
    <x v="11"/>
    <d v="2015-03-16T16:35:52"/>
    <d v="2015-02-14T17:35:52"/>
    <d v="1905-07-07T00:00:00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s v="music"/>
    <x v="11"/>
    <d v="2014-11-27T00:54:23"/>
    <d v="2014-10-12T23:54:23"/>
    <d v="1905-07-06T00:00:00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s v="music"/>
    <x v="11"/>
    <d v="2015-11-14T01:04:10"/>
    <d v="2015-10-15T00:04:10"/>
    <d v="1905-07-07T00:00:0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s v="music"/>
    <x v="11"/>
    <d v="2015-06-15T04:34:54"/>
    <d v="2015-05-22T04:34:54"/>
    <d v="1905-07-07T00:00:00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s v="music"/>
    <x v="11"/>
    <d v="2014-04-11T14:15:46"/>
    <d v="2014-03-12T14:15:46"/>
    <d v="1905-07-06T00:00:00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s v="music"/>
    <x v="11"/>
    <d v="2013-10-16T00:04:50"/>
    <d v="2013-10-01T00:04:50"/>
    <d v="1905-07-05T00:00:0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s v="music"/>
    <x v="11"/>
    <d v="2015-05-07T18:12:22"/>
    <d v="2015-04-07T18:12:22"/>
    <d v="1905-07-07T00:00:00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s v="music"/>
    <x v="11"/>
    <d v="2012-07-12T17:45:32"/>
    <d v="2012-06-12T17:45:32"/>
    <d v="1905-07-04T00:00:00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s v="music"/>
    <x v="11"/>
    <d v="2016-12-30T22:50:33"/>
    <d v="2016-11-30T22:50:33"/>
    <d v="1905-07-08T00:00:00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s v="music"/>
    <x v="11"/>
    <d v="2016-03-25T02:53:08"/>
    <d v="2016-02-24T03:53:08"/>
    <d v="1905-07-08T00:00:00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s v="music"/>
    <x v="11"/>
    <d v="2017-01-15T01:35:19"/>
    <d v="2016-12-16T01:35:19"/>
    <d v="1905-07-08T00:00:00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s v="music"/>
    <x v="11"/>
    <d v="2016-12-03T17:03:26"/>
    <d v="2016-11-03T16:03:26"/>
    <d v="1905-07-08T00:00:00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s v="music"/>
    <x v="11"/>
    <d v="2017-02-03T04:11:00"/>
    <d v="2017-01-12T05:16:10"/>
    <d v="1905-07-09T00:00:00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03"/>
    <s v="music"/>
    <x v="11"/>
    <d v="2016-08-01T18:13:30"/>
    <d v="2016-07-17T18:13:30"/>
    <d v="1905-07-08T00:00:0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s v="music"/>
    <x v="11"/>
    <d v="2015-06-05T11:47:56"/>
    <d v="2015-05-06T11:47:56"/>
    <d v="1905-07-07T00:00:00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s v="music"/>
    <x v="11"/>
    <d v="2015-06-09T02:00:00"/>
    <d v="2015-05-17T18:18:26"/>
    <d v="1905-07-07T00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s v="music"/>
    <x v="11"/>
    <d v="2016-12-29T05:08:45"/>
    <d v="2016-11-29T05:08:45"/>
    <d v="1905-07-08T00:00:00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s v="music"/>
    <x v="11"/>
    <d v="2013-05-06T19:12:16"/>
    <d v="2013-04-06T19:12:16"/>
    <d v="1905-07-05T00:00:00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s v="music"/>
    <x v="11"/>
    <d v="2016-12-23T01:47:58"/>
    <d v="2016-12-03T01:47:58"/>
    <d v="1905-07-08T00:00:00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s v="music"/>
    <x v="11"/>
    <d v="2015-07-05T17:38:42"/>
    <d v="2015-06-05T17:38:42"/>
    <d v="1905-07-07T00:00:00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s v="music"/>
    <x v="11"/>
    <d v="2016-04-29T12:11:00"/>
    <d v="2016-03-04T16:32:01"/>
    <d v="1905-07-08T00:00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s v="music"/>
    <x v="11"/>
    <d v="2015-07-29T15:31:29"/>
    <d v="2015-06-29T15:31:29"/>
    <d v="1905-07-07T00:00:00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s v="music"/>
    <x v="11"/>
    <d v="2015-06-03T04:30:00"/>
    <d v="2015-05-02T22:06:35"/>
    <d v="1905-07-07T00:0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s v="music"/>
    <x v="11"/>
    <d v="2016-10-17T16:14:00"/>
    <d v="2016-09-21T14:45:17"/>
    <d v="1905-07-08T00:00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s v="music"/>
    <x v="11"/>
    <d v="2016-08-13T11:32:37"/>
    <d v="2016-07-14T11:32:37"/>
    <d v="1905-07-08T00:00:00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s v="music"/>
    <x v="11"/>
    <d v="2015-04-27T17:12:00"/>
    <d v="2015-03-24T19:16:46"/>
    <d v="1905-07-07T00:00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s v="music"/>
    <x v="11"/>
    <d v="2015-08-22T04:59:00"/>
    <d v="2015-07-08T15:36:58"/>
    <d v="1905-07-07T00:00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s v="music"/>
    <x v="11"/>
    <d v="2016-03-03T03:43:06"/>
    <d v="2016-02-01T03:43:06"/>
    <d v="1905-07-08T00:00:00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02"/>
    <s v="music"/>
    <x v="11"/>
    <d v="2016-08-01T16:22:03"/>
    <d v="2016-07-02T16:22:03"/>
    <d v="1905-07-08T00:00:00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s v="music"/>
    <x v="11"/>
    <d v="2017-03-01T03:00:00"/>
    <d v="2017-01-17T03:28:46"/>
    <d v="1905-07-09T00:00:00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s v="music"/>
    <x v="11"/>
    <d v="2017-01-14T21:48:01"/>
    <d v="2016-12-15T21:48:01"/>
    <d v="1905-07-08T00:00:00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s v="music"/>
    <x v="11"/>
    <d v="2015-02-13T23:58:02"/>
    <d v="2015-01-14T23:58:02"/>
    <d v="1905-07-07T00:00:00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s v="music"/>
    <x v="11"/>
    <d v="2016-10-27T21:19:00"/>
    <d v="2016-09-27T22:01:50"/>
    <d v="1905-07-08T00:00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s v="music"/>
    <x v="11"/>
    <d v="2016-07-05T20:58:54"/>
    <d v="2016-06-05T20:58:54"/>
    <d v="1905-07-08T00:00:00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s v="music"/>
    <x v="11"/>
    <d v="2014-10-07T00:06:13"/>
    <d v="2014-09-07T00:06:13"/>
    <d v="1905-07-06T00:00:00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s v="music"/>
    <x v="11"/>
    <d v="2016-06-12T05:30:00"/>
    <d v="2016-05-08T08:11:13"/>
    <d v="1905-07-08T00:0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s v="music"/>
    <x v="11"/>
    <d v="2013-05-26T23:54:34"/>
    <d v="2013-05-05T23:54:34"/>
    <d v="1905-07-05T00:00:00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s v="music"/>
    <x v="11"/>
    <d v="2015-05-01T00:16:51"/>
    <d v="2015-03-02T01:16:51"/>
    <d v="1905-07-07T00:00:00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s v="music"/>
    <x v="11"/>
    <d v="2013-07-26T01:30:35"/>
    <d v="2013-06-26T01:30:35"/>
    <d v="1905-07-05T00:00:00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s v="publishing"/>
    <x v="22"/>
    <d v="2015-02-22T12:14:45"/>
    <d v="2015-01-28T12:14:45"/>
    <d v="1905-07-07T00:00:00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s v="publishing"/>
    <x v="22"/>
    <d v="2014-11-28T17:20:01"/>
    <d v="2014-10-29T16:20:01"/>
    <d v="1905-07-06T00:00:00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s v="publishing"/>
    <x v="22"/>
    <d v="2015-12-12T10:00:00"/>
    <d v="2015-10-20T10:23:27"/>
    <d v="1905-07-07T0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s v="publishing"/>
    <x v="22"/>
    <d v="2014-08-12T12:52:58"/>
    <d v="2014-07-18T12:52:58"/>
    <d v="1905-07-06T00:00:00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s v="publishing"/>
    <x v="22"/>
    <d v="2015-11-13T21:55:56"/>
    <d v="2015-10-14T20:55:56"/>
    <d v="1905-07-07T00:00:00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publishing"/>
    <x v="22"/>
    <d v="2015-01-01T04:12:15"/>
    <d v="2014-11-02T03:12:15"/>
    <d v="1905-07-06T00:00:00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s v="publishing"/>
    <x v="22"/>
    <d v="2016-06-03T07:38:40"/>
    <d v="2016-04-19T07:38:40"/>
    <d v="1905-07-08T00:00:0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s v="publishing"/>
    <x v="22"/>
    <d v="2015-02-06T01:25:00"/>
    <d v="2015-01-09T01:25:00"/>
    <d v="1905-07-07T00:00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s v="publishing"/>
    <x v="22"/>
    <d v="2014-12-04T01:31:39"/>
    <d v="2014-11-04T01:31:39"/>
    <d v="1905-07-06T00:00:00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s v="publishing"/>
    <x v="22"/>
    <d v="2016-02-20T10:29:30"/>
    <d v="2015-12-22T10:29:30"/>
    <d v="1905-07-07T00:00:0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s v="publishing"/>
    <x v="22"/>
    <d v="2017-01-03T06:04:27"/>
    <d v="2016-12-04T06:04:27"/>
    <d v="1905-07-08T00:00:00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s v="publishing"/>
    <x v="22"/>
    <d v="2015-08-16T16:13:11"/>
    <d v="2015-07-07T16:13:11"/>
    <d v="1905-07-07T00:00:00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publishing"/>
    <x v="22"/>
    <d v="2015-11-21T23:13:39"/>
    <d v="2015-10-22T22:13:39"/>
    <d v="1905-07-07T00:00:00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s v="publishing"/>
    <x v="22"/>
    <d v="2015-09-15T11:11:00"/>
    <d v="2015-08-16T03:36:14"/>
    <d v="1905-07-07T00:00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s v="publishing"/>
    <x v="22"/>
    <d v="2016-02-25T10:57:14"/>
    <d v="2016-01-26T10:57:14"/>
    <d v="1905-07-08T00:00:00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s v="publishing"/>
    <x v="22"/>
    <d v="2016-10-09T10:56:59"/>
    <d v="2016-09-09T10:56:59"/>
    <d v="1905-07-08T00:00:00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s v="publishing"/>
    <x v="22"/>
    <d v="2016-06-28T16:01:26"/>
    <d v="2016-06-03T16:01:26"/>
    <d v="1905-07-08T00:00:00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s v="publishing"/>
    <x v="22"/>
    <d v="2015-02-08T21:58:29"/>
    <d v="2015-01-09T21:58:29"/>
    <d v="1905-07-07T00:00:00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s v="publishing"/>
    <x v="22"/>
    <d v="2016-09-21T05:45:04"/>
    <d v="2016-08-22T05:45:04"/>
    <d v="1905-07-08T00:00:00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s v="publishing"/>
    <x v="22"/>
    <d v="2016-01-01T08:38:51"/>
    <d v="2015-12-02T08:38:51"/>
    <d v="1905-07-07T00:00:00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s v="publishing"/>
    <x v="22"/>
    <d v="2016-11-15T18:13:22"/>
    <d v="2016-11-02T17:13:22"/>
    <d v="1905-07-08T00:00:00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publishing"/>
    <x v="22"/>
    <d v="2015-04-29T03:09:19"/>
    <d v="2015-03-30T03:09:19"/>
    <d v="1905-07-07T00:00:00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publishing"/>
    <x v="22"/>
    <d v="2015-08-24T09:22:00"/>
    <d v="2015-06-25T09:22:00"/>
    <d v="1905-07-07T00:00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s v="publishing"/>
    <x v="22"/>
    <d v="2016-09-18T20:26:25"/>
    <d v="2016-08-19T20:26:25"/>
    <d v="1905-07-08T00:00:00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s v="publishing"/>
    <x v="22"/>
    <d v="2016-04-02T08:06:57"/>
    <d v="2016-03-03T09:06:57"/>
    <d v="1905-07-08T00:00:00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publishing"/>
    <x v="22"/>
    <d v="2015-04-10T01:27:22"/>
    <d v="2015-03-11T01:27:22"/>
    <d v="1905-07-07T00:00:00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s v="publishing"/>
    <x v="22"/>
    <d v="2014-12-19T19:31:28"/>
    <d v="2014-11-18T19:31:28"/>
    <d v="1905-07-06T00:00:00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s v="publishing"/>
    <x v="22"/>
    <d v="2015-11-26T06:03:36"/>
    <d v="2015-10-27T05:03:36"/>
    <d v="1905-07-07T00:00:00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publishing"/>
    <x v="22"/>
    <d v="2015-07-20T18:43:48"/>
    <d v="2015-06-20T18:43:48"/>
    <d v="1905-07-07T00:00:00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s v="publishing"/>
    <x v="22"/>
    <d v="2016-12-10T11:00:00"/>
    <d v="2016-10-30T15:01:15"/>
    <d v="1905-07-08T00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s v="publishing"/>
    <x v="22"/>
    <d v="2015-06-08T15:00:00"/>
    <d v="2015-05-18T18:24:38"/>
    <d v="1905-07-07T00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s v="publishing"/>
    <x v="22"/>
    <d v="2015-10-11T18:43:40"/>
    <d v="2015-09-11T18:43:40"/>
    <d v="1905-07-07T00:00:0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s v="publishing"/>
    <x v="22"/>
    <d v="2016-02-21T08:24:17"/>
    <d v="2016-01-22T08:24:17"/>
    <d v="1905-07-08T00:00:00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s v="publishing"/>
    <x v="22"/>
    <d v="2014-07-13T04:59:00"/>
    <d v="2014-06-06T12:45:39"/>
    <d v="1905-07-06T00:00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s v="publishing"/>
    <x v="22"/>
    <d v="2016-04-27T13:55:00"/>
    <d v="2016-03-28T20:54:59"/>
    <d v="1905-07-08T00:00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s v="publishing"/>
    <x v="22"/>
    <d v="2015-03-07T19:55:01"/>
    <d v="2015-02-05T19:55:01"/>
    <d v="1905-07-07T00:00:00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s v="publishing"/>
    <x v="22"/>
    <d v="2016-05-26T17:57:43"/>
    <d v="2016-04-26T17:57:43"/>
    <d v="1905-07-08T00:00:00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s v="publishing"/>
    <x v="22"/>
    <d v="2015-09-11T18:22:49"/>
    <d v="2015-07-13T18:22:49"/>
    <d v="1905-07-07T00:00:00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publishing"/>
    <x v="22"/>
    <d v="2016-05-25T15:29:18"/>
    <d v="2016-04-25T15:29:18"/>
    <d v="1905-07-08T00:00:00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publishing"/>
    <x v="22"/>
    <d v="2017-01-02T22:13:29"/>
    <d v="2016-12-03T22:13:29"/>
    <d v="1905-07-08T00:00:00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publishing"/>
    <x v="22"/>
    <d v="2015-09-12T20:57:42"/>
    <d v="2015-07-14T20:57:42"/>
    <d v="1905-07-07T00:00:00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publishing"/>
    <x v="22"/>
    <d v="2015-06-14T13:00:55"/>
    <d v="2015-05-15T13:00:55"/>
    <d v="1905-07-07T00:00:00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publishing"/>
    <x v="22"/>
    <d v="2016-04-21T10:44:38"/>
    <d v="2016-04-01T10:44:38"/>
    <d v="1905-07-08T00:00:00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s v="publishing"/>
    <x v="22"/>
    <d v="2016-07-08T17:32:14"/>
    <d v="2016-06-08T17:32:14"/>
    <d v="1905-07-08T00:00:00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publishing"/>
    <x v="22"/>
    <d v="2015-05-22T05:25:00"/>
    <d v="2015-04-21T22:28:38"/>
    <d v="1905-07-07T00:00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publishing"/>
    <x v="22"/>
    <d v="2015-05-10T19:28:25"/>
    <d v="2015-03-23T19:28:25"/>
    <d v="1905-07-07T00:00:00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s v="publishing"/>
    <x v="22"/>
    <d v="2016-02-20T04:06:37"/>
    <d v="2016-01-21T04:06:37"/>
    <d v="1905-07-08T00:00:00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s v="publishing"/>
    <x v="22"/>
    <d v="2014-11-19T00:00:59"/>
    <d v="2014-10-19T23:00:59"/>
    <d v="1905-07-06T00:00:00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publishing"/>
    <x v="22"/>
    <d v="2014-07-28T16:52:43"/>
    <d v="2014-06-28T16:52:43"/>
    <d v="1905-07-06T00:00:00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publishing"/>
    <x v="22"/>
    <d v="2017-04-15T15:42:27"/>
    <d v="2017-03-01T16:42:27"/>
    <d v="1905-07-09T00:00:00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s v="publishing"/>
    <x v="22"/>
    <d v="2016-04-24T21:59:00"/>
    <d v="2016-04-03T20:48:00"/>
    <d v="1905-07-08T00:00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s v="publishing"/>
    <x v="22"/>
    <d v="2014-09-05T13:39:00"/>
    <d v="2014-07-12T16:08:40"/>
    <d v="1905-07-06T00:00:00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s v="publishing"/>
    <x v="22"/>
    <d v="2017-01-03T16:02:45"/>
    <d v="2016-12-04T16:02:45"/>
    <d v="1905-07-08T00:00:00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publishing"/>
    <x v="22"/>
    <d v="2015-11-11T22:30:44"/>
    <d v="2015-10-12T21:30:44"/>
    <d v="1905-07-07T00:00:00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publishing"/>
    <x v="22"/>
    <d v="2014-08-11T04:00:00"/>
    <d v="2014-07-11T16:56:00"/>
    <d v="1905-07-06T00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publishing"/>
    <x v="22"/>
    <d v="2015-12-02T17:25:00"/>
    <d v="2015-11-04T04:54:56"/>
    <d v="1905-07-07T00:00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publishing"/>
    <x v="22"/>
    <d v="2014-11-30T23:45:00"/>
    <d v="2014-10-03T21:31:38"/>
    <d v="1905-07-06T00:00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s v="publishing"/>
    <x v="23"/>
    <d v="2014-10-21T00:00:00"/>
    <d v="2014-09-17T15:29:14"/>
    <d v="1905-07-06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s v="publishing"/>
    <x v="23"/>
    <d v="2013-04-10T15:54:31"/>
    <d v="2013-03-11T15:54:31"/>
    <d v="1905-07-05T00:00:00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s v="publishing"/>
    <x v="23"/>
    <d v="2013-04-07T20:52:18"/>
    <d v="2013-02-21T21:52:18"/>
    <d v="1905-07-05T00:00:00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s v="publishing"/>
    <x v="23"/>
    <d v="2013-02-16T15:52:38"/>
    <d v="2013-01-17T15:52:38"/>
    <d v="1905-07-05T00:00:00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s v="publishing"/>
    <x v="23"/>
    <d v="2012-03-22T03:00:00"/>
    <d v="2012-02-20T17:37:32"/>
    <d v="1905-07-04T00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s v="publishing"/>
    <x v="23"/>
    <d v="2016-01-12T05:00:00"/>
    <d v="2015-12-02T04:07:46"/>
    <d v="1905-07-07T00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s v="publishing"/>
    <x v="23"/>
    <d v="2012-03-25T18:14:45"/>
    <d v="2012-01-25T19:14:45"/>
    <d v="1905-07-04T00:00:00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s v="publishing"/>
    <x v="23"/>
    <d v="2011-06-12T00:20:49"/>
    <d v="2011-04-13T00:20:49"/>
    <d v="1905-07-03T00:00:00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s v="publishing"/>
    <x v="23"/>
    <d v="2013-02-15T14:21:49"/>
    <d v="2013-01-16T14:21:49"/>
    <d v="1905-07-05T00:00:00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s v="publishing"/>
    <x v="23"/>
    <d v="2012-12-28T19:51:03"/>
    <d v="2012-12-07T19:51:03"/>
    <d v="1905-07-04T00:00:00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s v="publishing"/>
    <x v="23"/>
    <d v="2015-04-09T22:58:54"/>
    <d v="2015-03-10T22:58:54"/>
    <d v="1905-07-07T00:00:00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s v="publishing"/>
    <x v="23"/>
    <d v="2013-10-16T13:01:43"/>
    <d v="2013-09-16T13:01:43"/>
    <d v="1905-07-05T00:00:00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s v="publishing"/>
    <x v="23"/>
    <d v="2012-03-01T23:30:39"/>
    <d v="2012-01-31T23:30:39"/>
    <d v="1905-07-04T00:00:00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s v="publishing"/>
    <x v="23"/>
    <d v="2013-09-13T17:28:12"/>
    <d v="2013-08-14T17:28:12"/>
    <d v="1905-07-05T00:00:00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s v="publishing"/>
    <x v="23"/>
    <d v="2014-12-20T04:59:00"/>
    <d v="2014-11-17T17:21:03"/>
    <d v="1905-07-06T00:00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s v="publishing"/>
    <x v="23"/>
    <d v="2011-09-10T01:00:22"/>
    <d v="2011-08-11T01:00:22"/>
    <d v="1905-07-03T00:00:00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s v="publishing"/>
    <x v="23"/>
    <d v="2011-12-23T03:00:00"/>
    <d v="2011-10-24T14:46:44"/>
    <d v="1905-07-03T00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s v="publishing"/>
    <x v="23"/>
    <d v="2013-05-14T20:55:13"/>
    <d v="2013-04-30T20:55:13"/>
    <d v="1905-07-05T00:00:00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s v="publishing"/>
    <x v="23"/>
    <d v="2014-05-10T03:59:00"/>
    <d v="2014-04-25T17:53:09"/>
    <d v="1905-07-06T00:00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s v="publishing"/>
    <x v="23"/>
    <d v="2013-07-26T17:00:00"/>
    <d v="2013-07-09T22:24:59"/>
    <d v="1905-07-05T00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s v="publishing"/>
    <x v="10"/>
    <d v="2013-11-02T22:09:05"/>
    <d v="2013-10-03T22:09:05"/>
    <d v="1905-07-05T00:00:00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s v="publishing"/>
    <x v="10"/>
    <d v="2012-09-07T07:51:00"/>
    <d v="2012-08-15T20:35:36"/>
    <d v="1905-07-04T00:00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s v="publishing"/>
    <x v="10"/>
    <d v="2016-07-22T04:37:55"/>
    <d v="2016-06-27T04:37:55"/>
    <d v="1905-07-08T00:00:00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s v="publishing"/>
    <x v="10"/>
    <d v="2012-07-21T14:51:00"/>
    <d v="2012-05-24T04:49:23"/>
    <d v="1905-07-04T00:00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s v="publishing"/>
    <x v="10"/>
    <d v="2015-06-20T19:06:13"/>
    <d v="2015-05-06T19:06:13"/>
    <d v="1905-07-07T00:00:00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s v="publishing"/>
    <x v="10"/>
    <d v="2015-02-27T04:02:41"/>
    <d v="2015-01-28T04:02:41"/>
    <d v="1905-07-07T00:00:00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publishing"/>
    <x v="10"/>
    <d v="2016-08-02T22:01:11"/>
    <d v="2016-07-03T22:01:11"/>
    <d v="1905-07-08T00:00:00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s v="publishing"/>
    <x v="10"/>
    <d v="2014-01-05T13:31:00"/>
    <d v="2013-12-06T13:31:00"/>
    <d v="1905-07-05T00:00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publishing"/>
    <x v="10"/>
    <d v="2012-11-15T15:40:52"/>
    <d v="2012-10-16T14:40:52"/>
    <d v="1905-07-04T00:00:00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s v="publishing"/>
    <x v="10"/>
    <d v="2013-10-02T13:27:54"/>
    <d v="2013-09-03T13:27:54"/>
    <d v="1905-07-05T00:00:00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s v="publishing"/>
    <x v="10"/>
    <d v="2015-02-15T15:38:00"/>
    <d v="2014-12-18T17:07:23"/>
    <d v="1905-07-06T00:00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s v="publishing"/>
    <x v="10"/>
    <d v="2011-06-18T21:14:06"/>
    <d v="2011-05-19T21:14:06"/>
    <d v="1905-07-03T00:00:00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publishing"/>
    <x v="10"/>
    <d v="2013-06-16T20:47:55"/>
    <d v="2013-05-17T20:47:55"/>
    <d v="1905-07-05T00:00:00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s v="publishing"/>
    <x v="10"/>
    <d v="2015-04-03T15:38:00"/>
    <d v="2015-03-04T17:20:13"/>
    <d v="1905-07-07T00:00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publishing"/>
    <x v="10"/>
    <d v="2011-08-27T18:57:11"/>
    <d v="2011-07-28T18:57:11"/>
    <d v="1905-07-03T00:00:00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publishing"/>
    <x v="10"/>
    <d v="2014-09-16T11:24:19"/>
    <d v="2014-07-18T11:24:19"/>
    <d v="1905-07-06T00:00:00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s v="publishing"/>
    <x v="10"/>
    <d v="2013-07-31T19:43:00"/>
    <d v="2013-06-19T15:25:22"/>
    <d v="1905-07-05T00:00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s v="publishing"/>
    <x v="10"/>
    <d v="2014-09-03T23:36:18"/>
    <d v="2014-07-20T23:36:18"/>
    <d v="1905-07-06T00:00:00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s v="publishing"/>
    <x v="10"/>
    <d v="2016-08-05T00:10:33"/>
    <d v="2016-06-06T00:10:33"/>
    <d v="1905-07-08T00:00:00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s v="publishing"/>
    <x v="10"/>
    <d v="2013-05-01T21:42:37"/>
    <d v="2013-04-01T21:42:37"/>
    <d v="1905-07-05T00:00:00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s v="photography"/>
    <x v="20"/>
    <d v="2015-07-08T14:00:23"/>
    <d v="2015-06-08T14:00:23"/>
    <d v="1905-07-07T00:00:00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s v="photography"/>
    <x v="20"/>
    <d v="2016-03-25T22:00:00"/>
    <d v="2016-02-26T13:01:20"/>
    <d v="1905-07-08T00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s v="photography"/>
    <x v="20"/>
    <d v="2016-10-23T08:20:01"/>
    <d v="2016-08-24T08:20:01"/>
    <d v="1905-07-08T00:00:00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s v="photography"/>
    <x v="20"/>
    <d v="2014-06-10T08:33:00"/>
    <d v="2014-05-13T15:47:04"/>
    <d v="1905-07-06T00:00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s v="photography"/>
    <x v="20"/>
    <d v="2016-03-22T20:01:00"/>
    <d v="2016-02-14T10:38:23"/>
    <d v="1905-07-08T00:00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s v="photography"/>
    <x v="20"/>
    <d v="2014-07-24T18:51:44"/>
    <d v="2014-06-24T18:51:44"/>
    <d v="1905-07-06T00:00:00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s v="photography"/>
    <x v="20"/>
    <d v="2010-05-15T08:10:00"/>
    <d v="2010-03-17T10:48:29"/>
    <d v="1905-07-02T00:0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s v="photography"/>
    <x v="20"/>
    <d v="2014-06-27T14:44:41"/>
    <d v="2014-05-27T14:44:41"/>
    <d v="1905-07-06T00:00:00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s v="photography"/>
    <x v="20"/>
    <d v="2017-02-14T22:59:00"/>
    <d v="2017-01-16T12:48:05"/>
    <d v="1905-07-09T00:00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s v="photography"/>
    <x v="20"/>
    <d v="2014-07-19T09:14:38"/>
    <d v="2014-06-19T09:14:38"/>
    <d v="1905-07-06T00:00:00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s v="photography"/>
    <x v="20"/>
    <d v="2015-11-18T15:00:04"/>
    <d v="2015-10-19T14:00:04"/>
    <d v="1905-07-07T00:00:00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s v="photography"/>
    <x v="20"/>
    <d v="2017-02-05T16:25:39"/>
    <d v="2017-01-06T16:25:39"/>
    <d v="1905-07-09T00:00:00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s v="photography"/>
    <x v="20"/>
    <d v="2014-07-16T15:17:46"/>
    <d v="2014-06-16T15:17:46"/>
    <d v="1905-07-06T00:00:00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s v="photography"/>
    <x v="20"/>
    <d v="2015-09-27T14:20:40"/>
    <d v="2015-08-18T14:20:40"/>
    <d v="1905-07-07T00:00:0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s v="photography"/>
    <x v="20"/>
    <d v="2016-03-16T05:04:57"/>
    <d v="2016-02-15T06:04:57"/>
    <d v="1905-07-08T00:00:00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s v="photography"/>
    <x v="20"/>
    <d v="2016-10-06T14:00:00"/>
    <d v="2016-09-06T11:11:32"/>
    <d v="1905-07-08T00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s v="photography"/>
    <x v="20"/>
    <d v="2014-12-06T06:00:00"/>
    <d v="2014-11-05T13:35:53"/>
    <d v="1905-07-06T00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s v="photography"/>
    <x v="20"/>
    <d v="2014-05-31T19:40:52"/>
    <d v="2014-05-01T19:40:52"/>
    <d v="1905-07-06T00:00:00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s v="photography"/>
    <x v="20"/>
    <d v="2014-06-20T21:59:00"/>
    <d v="2014-05-23T17:48:03"/>
    <d v="1905-07-06T00:00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s v="photography"/>
    <x v="20"/>
    <d v="2014-12-19T04:00:00"/>
    <d v="2014-11-12T20:35:13"/>
    <d v="1905-07-06T00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s v="photography"/>
    <x v="20"/>
    <d v="2016-06-07T04:01:31"/>
    <d v="2016-05-03T04:01:31"/>
    <d v="1905-07-08T00:00:00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s v="photography"/>
    <x v="20"/>
    <d v="2014-10-17T19:55:39"/>
    <d v="2014-09-17T19:55:39"/>
    <d v="1905-07-06T00:00:00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s v="photography"/>
    <x v="20"/>
    <d v="2014-12-23T00:00:00"/>
    <d v="2014-11-21T18:01:56"/>
    <d v="1905-07-06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s v="photography"/>
    <x v="20"/>
    <d v="2017-02-20T12:01:30"/>
    <d v="2017-01-21T12:01:30"/>
    <d v="1905-07-09T00:00:0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s v="photography"/>
    <x v="20"/>
    <d v="2016-08-18T16:52:18"/>
    <d v="2016-07-19T16:52:18"/>
    <d v="1905-07-08T00:00:00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s v="photography"/>
    <x v="20"/>
    <d v="2016-01-19T06:37:27"/>
    <d v="2015-12-01T06:37:27"/>
    <d v="1905-07-07T00:00:00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s v="photography"/>
    <x v="20"/>
    <d v="2017-03-14T13:24:46"/>
    <d v="2017-02-14T14:24:46"/>
    <d v="1905-07-09T00:00:00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s v="photography"/>
    <x v="20"/>
    <d v="2017-02-01T00:00:00"/>
    <d v="2017-01-01T17:35:22"/>
    <d v="1905-07-09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s v="photography"/>
    <x v="20"/>
    <d v="2015-03-19T14:05:20"/>
    <d v="2015-02-17T15:05:20"/>
    <d v="1905-07-07T00:00:0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s v="photography"/>
    <x v="20"/>
    <d v="2015-10-23T18:24:55"/>
    <d v="2015-09-28T18:24:55"/>
    <d v="1905-07-07T00:00:00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s v="photography"/>
    <x v="20"/>
    <d v="2014-12-01T03:00:00"/>
    <d v="2014-10-29T19:15:26"/>
    <d v="1905-07-06T00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s v="photography"/>
    <x v="20"/>
    <d v="2016-02-15T15:00:00"/>
    <d v="2016-01-22T11:24:25"/>
    <d v="1905-07-08T00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s v="photography"/>
    <x v="20"/>
    <d v="2016-05-02T03:59:00"/>
    <d v="2016-03-14T00:02:57"/>
    <d v="1905-07-08T00:00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s v="photography"/>
    <x v="20"/>
    <d v="2015-09-04T16:11:02"/>
    <d v="2015-08-05T16:11:02"/>
    <d v="1905-07-07T00:00:00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s v="photography"/>
    <x v="20"/>
    <d v="2016-05-23T22:00:00"/>
    <d v="2016-04-24T19:53:51"/>
    <d v="1905-07-08T00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s v="photography"/>
    <x v="20"/>
    <d v="2015-08-27T19:15:10"/>
    <d v="2015-07-28T19:15:10"/>
    <d v="1905-07-07T00:00:0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s v="photography"/>
    <x v="20"/>
    <d v="2016-08-06T18:00:00"/>
    <d v="2016-07-01T07:33:47"/>
    <d v="1905-07-08T00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s v="photography"/>
    <x v="20"/>
    <d v="2015-01-22T18:46:10"/>
    <d v="2014-12-08T18:46:10"/>
    <d v="1905-07-06T00:00:0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s v="photography"/>
    <x v="20"/>
    <d v="2017-01-03T22:03:39"/>
    <d v="2016-12-01T22:03:39"/>
    <d v="1905-07-08T00:00:00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s v="photography"/>
    <x v="20"/>
    <d v="2014-11-26T01:15:00"/>
    <d v="2014-10-27T00:10:16"/>
    <d v="1905-07-06T00:00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s v="photography"/>
    <x v="24"/>
    <d v="2014-12-31T17:05:38"/>
    <d v="2014-12-01T17:05:38"/>
    <d v="1905-07-06T00:00:00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s v="photography"/>
    <x v="24"/>
    <d v="2015-06-30T23:55:00"/>
    <d v="2015-06-15T23:55:00"/>
    <d v="1905-07-07T00:00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s v="photography"/>
    <x v="24"/>
    <d v="2014-11-22T13:13:54"/>
    <d v="2014-10-23T12:13:54"/>
    <d v="1905-07-06T00:00:00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photography"/>
    <x v="24"/>
    <d v="2015-04-01T00:18:00"/>
    <d v="2015-02-18T01:13:44"/>
    <d v="1905-07-07T00:00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s v="photography"/>
    <x v="24"/>
    <d v="2015-03-02T21:16:00"/>
    <d v="2015-01-27T21:13:54"/>
    <d v="1905-07-07T00:00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s v="photography"/>
    <x v="24"/>
    <d v="2014-09-17T05:06:39"/>
    <d v="2014-07-19T05:06:39"/>
    <d v="1905-07-06T00:00:00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photography"/>
    <x v="24"/>
    <d v="2017-02-23T10:14:42"/>
    <d v="2017-02-16T10:14:42"/>
    <d v="1905-07-09T00:00:00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s v="photography"/>
    <x v="24"/>
    <d v="2015-11-08T22:10:20"/>
    <d v="2015-10-09T21:10:20"/>
    <d v="1905-07-07T00:00:0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s v="photography"/>
    <x v="24"/>
    <d v="2015-11-03T04:15:59"/>
    <d v="2015-10-04T03:15:59"/>
    <d v="1905-07-07T00:00:00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s v="photography"/>
    <x v="24"/>
    <d v="2016-05-12T10:47:14"/>
    <d v="2016-04-12T10:47:14"/>
    <d v="1905-07-08T00:00:00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photography"/>
    <x v="24"/>
    <d v="2015-05-27T19:47:19"/>
    <d v="2015-04-27T19:47:19"/>
    <d v="1905-07-07T00:00:00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s v="photography"/>
    <x v="24"/>
    <d v="2014-10-01T03:59:00"/>
    <d v="2014-09-10T16:31:48"/>
    <d v="1905-07-06T00:00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photography"/>
    <x v="24"/>
    <d v="2015-09-02T06:47:27"/>
    <d v="2015-08-03T06:47:27"/>
    <d v="1905-07-07T00:00:00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photography"/>
    <x v="24"/>
    <d v="2015-08-02T06:03:10"/>
    <d v="2015-07-03T06:03:10"/>
    <d v="1905-07-07T00:00:0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photography"/>
    <x v="24"/>
    <d v="2015-09-17T17:00:00"/>
    <d v="2015-08-25T14:43:52"/>
    <d v="1905-07-07T00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s v="photography"/>
    <x v="24"/>
    <d v="2016-07-04T03:40:24"/>
    <d v="2016-06-04T03:40:24"/>
    <d v="1905-07-08T00:00:00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s v="photography"/>
    <x v="24"/>
    <d v="2014-09-20T15:40:33"/>
    <d v="2014-08-20T15:40:33"/>
    <d v="1905-07-06T00:00:00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s v="photography"/>
    <x v="24"/>
    <d v="2015-08-28T12:12:00"/>
    <d v="2015-06-30T09:32:39"/>
    <d v="1905-07-07T00:00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s v="photography"/>
    <x v="24"/>
    <d v="2015-04-29T01:16:39"/>
    <d v="2015-04-14T01:16:39"/>
    <d v="1905-07-07T00:00:00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s v="photography"/>
    <x v="24"/>
    <d v="2014-11-13T01:29:53"/>
    <d v="2014-10-24T00:29:53"/>
    <d v="1905-07-06T00:00:00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s v="publishing"/>
    <x v="25"/>
    <d v="2013-11-07T02:00:03"/>
    <d v="2013-10-08T01:00:03"/>
    <d v="1905-07-05T00:00:00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publishing"/>
    <x v="25"/>
    <d v="2009-12-02T00:50:00"/>
    <d v="2009-09-23T13:35:16"/>
    <d v="1905-07-01T00:0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s v="publishing"/>
    <x v="25"/>
    <d v="2014-03-14T16:49:11"/>
    <d v="2014-01-13T17:49:11"/>
    <d v="1905-07-06T00:00:00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s v="publishing"/>
    <x v="25"/>
    <d v="2015-05-28T20:05:00"/>
    <d v="2015-04-27T08:48:29"/>
    <d v="1905-07-07T00:00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s v="publishing"/>
    <x v="25"/>
    <d v="2011-06-08T17:31:01"/>
    <d v="2011-05-09T17:31:01"/>
    <d v="1905-07-03T00:00:00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s v="publishing"/>
    <x v="25"/>
    <d v="2016-07-27T22:00:00"/>
    <d v="2016-06-28T22:00:04"/>
    <d v="1905-07-08T00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s v="publishing"/>
    <x v="25"/>
    <d v="2014-02-17T00:00:00"/>
    <d v="2014-02-01T22:29:05"/>
    <d v="1905-07-06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s v="publishing"/>
    <x v="25"/>
    <d v="2014-12-24T01:29:45"/>
    <d v="2014-11-19T01:29:45"/>
    <d v="1905-07-06T00:00:00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s v="publishing"/>
    <x v="25"/>
    <d v="2013-05-25T16:18:34"/>
    <d v="2013-04-25T16:18:34"/>
    <d v="1905-07-05T00:00:00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s v="publishing"/>
    <x v="25"/>
    <d v="2016-04-08T18:31:22"/>
    <d v="2016-03-09T19:31:22"/>
    <d v="1905-07-08T00:00:00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s v="publishing"/>
    <x v="25"/>
    <d v="2015-06-19T18:28:03"/>
    <d v="2015-05-20T18:28:03"/>
    <d v="1905-07-07T00:00:00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s v="publishing"/>
    <x v="25"/>
    <d v="2016-02-28T23:59:00"/>
    <d v="2016-02-04T00:47:39"/>
    <d v="1905-07-08T00:00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s v="publishing"/>
    <x v="25"/>
    <d v="2017-04-01T03:59:00"/>
    <d v="2017-02-20T00:00:02"/>
    <d v="1905-07-09T00:00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s v="publishing"/>
    <x v="25"/>
    <d v="2015-02-17T22:15:29"/>
    <d v="2015-01-13T22:15:29"/>
    <d v="1905-07-07T00:00:00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s v="publishing"/>
    <x v="25"/>
    <d v="2014-07-09T12:34:56"/>
    <d v="2014-06-09T12:34:56"/>
    <d v="1905-07-06T00:00:00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s v="publishing"/>
    <x v="25"/>
    <d v="2015-06-30T21:06:08"/>
    <d v="2015-05-16T21:06:08"/>
    <d v="1905-07-07T00:00:00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s v="publishing"/>
    <x v="25"/>
    <d v="2012-07-24T20:20:48"/>
    <d v="2012-05-25T20:20:48"/>
    <d v="1905-07-04T00:00:00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s v="publishing"/>
    <x v="25"/>
    <d v="2010-09-02T02:00:00"/>
    <d v="2010-08-09T01:34:51"/>
    <d v="1905-07-02T00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s v="publishing"/>
    <x v="25"/>
    <d v="2013-08-28T23:54:51"/>
    <d v="2013-07-26T23:54:51"/>
    <d v="1905-07-05T00:00:00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publishing"/>
    <x v="25"/>
    <d v="2012-05-21T01:12:06"/>
    <d v="2012-03-22T01:12:06"/>
    <d v="1905-07-04T00:00:00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s v="photography"/>
    <x v="26"/>
    <d v="2015-12-19T10:46:30"/>
    <d v="2015-11-17T10:46:30"/>
    <d v="1905-07-07T00:00:0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s v="photography"/>
    <x v="26"/>
    <d v="2015-10-26T21:20:00"/>
    <d v="2015-08-30T18:57:33"/>
    <d v="1905-07-07T00:0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s v="photography"/>
    <x v="26"/>
    <d v="2014-09-25T21:43:11"/>
    <d v="2014-08-26T21:43:11"/>
    <d v="1905-07-06T00:00:00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photography"/>
    <x v="26"/>
    <d v="2014-05-30T15:35:01"/>
    <d v="2014-05-20T15:35:01"/>
    <d v="1905-07-06T00:00:00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s v="photography"/>
    <x v="26"/>
    <d v="2016-12-25T11:00:00"/>
    <d v="2016-12-03T21:29:28"/>
    <d v="1905-07-08T00:00:00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photography"/>
    <x v="26"/>
    <d v="2015-04-05T01:30:22"/>
    <d v="2015-03-06T02:30:22"/>
    <d v="1905-07-07T00:00:00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s v="photography"/>
    <x v="26"/>
    <d v="2014-12-13T22:49:25"/>
    <d v="2014-11-13T22:49:25"/>
    <d v="1905-07-06T00:00:00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photography"/>
    <x v="26"/>
    <d v="2015-01-31T20:12:00"/>
    <d v="2015-01-01T05:59:59"/>
    <d v="1905-07-07T00:00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photography"/>
    <x v="26"/>
    <d v="2015-10-09T23:38:06"/>
    <d v="2015-09-09T23:38:06"/>
    <d v="1905-07-07T00:00:00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s v="photography"/>
    <x v="26"/>
    <d v="2015-09-23T20:34:24"/>
    <d v="2015-08-24T20:34:24"/>
    <d v="1905-07-07T00:00:00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s v="photography"/>
    <x v="26"/>
    <d v="2016-04-03T16:25:41"/>
    <d v="2016-03-04T17:25:41"/>
    <d v="1905-07-08T00:00:00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photography"/>
    <x v="26"/>
    <d v="2015-03-28T00:44:45"/>
    <d v="2015-02-11T01:44:45"/>
    <d v="1905-07-07T00:00:00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s v="photography"/>
    <x v="26"/>
    <d v="2015-02-28T20:17:35"/>
    <d v="2015-01-29T20:17:35"/>
    <d v="1905-07-07T00:00:00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s v="photography"/>
    <x v="26"/>
    <d v="2016-05-15T16:21:00"/>
    <d v="2016-03-16T17:06:22"/>
    <d v="1905-07-08T00:00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s v="photography"/>
    <x v="26"/>
    <d v="2014-06-18T20:13:00"/>
    <d v="2014-05-21T01:12:08"/>
    <d v="1905-07-06T00:00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s v="photography"/>
    <x v="26"/>
    <d v="2014-12-13T11:19:29"/>
    <d v="2014-10-29T10:19:29"/>
    <d v="1905-07-06T00:00:00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photography"/>
    <x v="26"/>
    <d v="2016-09-20T08:29:57"/>
    <d v="2016-08-21T08:29:57"/>
    <d v="1905-07-08T00:00:00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s v="photography"/>
    <x v="26"/>
    <d v="2015-07-26T16:00:58"/>
    <d v="2015-05-27T16:00:58"/>
    <d v="1905-07-07T00:00:00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photography"/>
    <x v="26"/>
    <d v="2016-04-08T11:56:16"/>
    <d v="2016-03-09T12:56:16"/>
    <d v="1905-07-08T00:00:00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s v="photography"/>
    <x v="26"/>
    <d v="2014-07-15T05:11:00"/>
    <d v="2014-06-01T01:22:32"/>
    <d v="1905-07-06T00:00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s v="music"/>
    <x v="11"/>
    <d v="2011-05-05T02:13:53"/>
    <d v="2011-04-05T02:13:53"/>
    <d v="1905-07-03T00:00:00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s v="music"/>
    <x v="11"/>
    <d v="2011-10-14T23:00:00"/>
    <d v="2011-09-02T07:08:37"/>
    <d v="1905-07-03T00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s v="music"/>
    <x v="11"/>
    <d v="2012-01-28T04:04:19"/>
    <d v="2011-11-29T04:04:19"/>
    <d v="1905-07-03T00:00:00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s v="music"/>
    <x v="11"/>
    <d v="2012-03-17T19:17:15"/>
    <d v="2012-02-06T20:17:15"/>
    <d v="1905-07-04T00:00:00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s v="music"/>
    <x v="11"/>
    <d v="2011-08-01T07:00:00"/>
    <d v="2011-07-23T00:18:33"/>
    <d v="1905-07-03T00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s v="music"/>
    <x v="11"/>
    <d v="2011-03-24T01:40:38"/>
    <d v="2010-12-24T02:40:38"/>
    <d v="1905-07-02T00:00:00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s v="music"/>
    <x v="11"/>
    <d v="2012-06-14T19:24:11"/>
    <d v="2012-05-24T19:24:11"/>
    <d v="1905-07-04T00:00:00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s v="music"/>
    <x v="11"/>
    <d v="2014-01-01T05:26:00"/>
    <d v="2013-11-29T19:56:26"/>
    <d v="1905-07-05T00:00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s v="music"/>
    <x v="11"/>
    <d v="2011-11-02T08:00:00"/>
    <d v="2011-09-10T00:01:49"/>
    <d v="1905-07-03T00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s v="music"/>
    <x v="11"/>
    <d v="2012-12-15T22:11:50"/>
    <d v="2012-11-15T22:11:50"/>
    <d v="1905-07-04T00:00:00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25"/>
    <s v="music"/>
    <x v="11"/>
    <d v="2013-06-05T00:00:32"/>
    <d v="2013-05-15T00:00:32"/>
    <d v="1905-07-05T00:00:00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s v="music"/>
    <x v="11"/>
    <d v="2013-01-02T20:59:44"/>
    <d v="2012-12-03T20:59:44"/>
    <d v="1905-07-04T00:00:00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s v="music"/>
    <x v="11"/>
    <d v="2012-07-22T01:40:02"/>
    <d v="2012-06-22T01:40:02"/>
    <d v="1905-07-04T00:00:00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s v="music"/>
    <x v="11"/>
    <d v="2014-08-03T17:00:00"/>
    <d v="2014-06-04T23:32:49"/>
    <d v="1905-07-06T00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s v="music"/>
    <x v="11"/>
    <d v="2011-12-13T02:13:16"/>
    <d v="2011-10-29T01:13:16"/>
    <d v="1905-07-03T00:00:00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s v="music"/>
    <x v="11"/>
    <d v="2012-11-22T22:00:00"/>
    <d v="2012-10-12T17:10:21"/>
    <d v="1905-07-04T00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s v="music"/>
    <x v="11"/>
    <d v="2013-11-01T19:00:00"/>
    <d v="2013-09-29T15:56:28"/>
    <d v="1905-07-05T00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s v="music"/>
    <x v="11"/>
    <d v="2013-03-08T15:42:15"/>
    <d v="2013-01-27T15:42:15"/>
    <d v="1905-07-05T00:00:00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s v="music"/>
    <x v="11"/>
    <d v="2014-09-15T04:28:06"/>
    <d v="2014-08-25T04:28:06"/>
    <d v="1905-07-06T00:00:00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s v="music"/>
    <x v="11"/>
    <d v="2013-02-23T08:09:00"/>
    <d v="2013-02-16T08:09:00"/>
    <d v="1905-07-05T00:00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s v="music"/>
    <x v="11"/>
    <d v="2012-05-28T03:59:00"/>
    <d v="2012-04-04T14:33:35"/>
    <d v="1905-07-04T00:00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s v="music"/>
    <x v="11"/>
    <d v="2014-12-17T07:59:00"/>
    <d v="2014-11-07T07:04:34"/>
    <d v="1905-07-06T00:00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s v="music"/>
    <x v="11"/>
    <d v="2013-08-27T16:31:29"/>
    <d v="2013-06-28T16:31:29"/>
    <d v="1905-07-05T00:00:00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s v="music"/>
    <x v="11"/>
    <d v="2013-01-09T08:48:55"/>
    <d v="2012-11-30T08:48:55"/>
    <d v="1905-07-04T00:00:00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s v="music"/>
    <x v="11"/>
    <d v="2012-09-11T16:47:33"/>
    <d v="2012-08-14T16:47:33"/>
    <d v="1905-07-04T00:00:00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s v="music"/>
    <x v="11"/>
    <d v="2013-12-01T21:21:07"/>
    <d v="2013-11-01T20:21:07"/>
    <d v="1905-07-05T00:00:00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s v="music"/>
    <x v="11"/>
    <d v="2012-11-26T04:59:00"/>
    <d v="2012-10-23T16:58:09"/>
    <d v="1905-07-04T00:00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s v="music"/>
    <x v="11"/>
    <d v="2014-06-17T17:41:22"/>
    <d v="2014-05-15T17:41:22"/>
    <d v="1905-07-06T00:00:00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s v="music"/>
    <x v="11"/>
    <d v="2014-02-20T20:48:53"/>
    <d v="2014-01-06T20:48:53"/>
    <d v="1905-07-06T00:00:00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s v="music"/>
    <x v="11"/>
    <d v="2012-03-02T06:59:00"/>
    <d v="2012-01-31T20:06:15"/>
    <d v="1905-07-04T00:00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s v="music"/>
    <x v="11"/>
    <d v="2012-10-12T20:37:41"/>
    <d v="2012-09-12T20:37:41"/>
    <d v="1905-07-04T00:00:00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s v="music"/>
    <x v="11"/>
    <d v="2011-09-24T08:10:54"/>
    <d v="2011-07-26T08:10:54"/>
    <d v="1905-07-03T00:00:00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s v="music"/>
    <x v="11"/>
    <d v="2012-01-16T05:00:00"/>
    <d v="2011-12-19T21:12:36"/>
    <d v="1905-07-03T00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s v="music"/>
    <x v="11"/>
    <d v="2011-06-02T05:59:00"/>
    <d v="2011-04-25T04:33:21"/>
    <d v="1905-07-03T00:00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s v="music"/>
    <x v="11"/>
    <d v="2016-07-11T20:51:01"/>
    <d v="2016-05-12T20:51:01"/>
    <d v="1905-07-08T00:00:00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s v="music"/>
    <x v="11"/>
    <d v="2011-06-12T04:00:00"/>
    <d v="2011-04-30T02:04:48"/>
    <d v="1905-07-03T00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s v="music"/>
    <x v="11"/>
    <d v="2009-12-31T23:39:00"/>
    <d v="2009-11-05T18:02:20"/>
    <d v="1905-07-01T00:00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s v="music"/>
    <x v="11"/>
    <d v="2013-02-28T21:25:00"/>
    <d v="2013-01-14T16:29:28"/>
    <d v="1905-07-05T00:00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s v="music"/>
    <x v="11"/>
    <d v="2012-03-03T15:39:25"/>
    <d v="2012-02-02T15:39:25"/>
    <d v="1905-07-04T00:00:00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s v="music"/>
    <x v="11"/>
    <d v="2010-08-03T01:59:00"/>
    <d v="2010-07-20T05:32:35"/>
    <d v="1905-07-02T00:00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s v="music"/>
    <x v="27"/>
    <d v="2014-12-19T14:19:04"/>
    <d v="2014-11-19T14:19:04"/>
    <d v="1905-07-06T00:00:00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s v="music"/>
    <x v="27"/>
    <d v="2011-06-14T00:35:27"/>
    <d v="2011-05-25T00:35:27"/>
    <d v="1905-07-03T00:00:00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s v="music"/>
    <x v="27"/>
    <d v="2012-09-24T19:46:52"/>
    <d v="2012-08-25T19:46:52"/>
    <d v="1905-07-04T00:00:00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s v="music"/>
    <x v="27"/>
    <d v="2012-11-22T02:26:00"/>
    <d v="2012-09-23T01:26:00"/>
    <d v="1905-07-04T00:00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s v="music"/>
    <x v="27"/>
    <d v="2013-09-18T14:49:00"/>
    <d v="2013-09-04T14:49:00"/>
    <d v="1905-07-05T00:00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s v="music"/>
    <x v="27"/>
    <d v="2014-08-14T18:11:00"/>
    <d v="2014-07-13T10:48:23"/>
    <d v="1905-07-06T00:00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s v="music"/>
    <x v="27"/>
    <d v="2012-06-09T09:49:37"/>
    <d v="2012-05-10T09:49:37"/>
    <d v="1905-07-04T00:00:00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s v="music"/>
    <x v="27"/>
    <d v="2011-03-20T15:54:42"/>
    <d v="2011-02-18T16:54:42"/>
    <d v="1905-07-03T00:00:00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s v="music"/>
    <x v="27"/>
    <d v="2014-05-23T16:25:55"/>
    <d v="2014-04-08T16:25:55"/>
    <d v="1905-07-06T00:00:00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s v="music"/>
    <x v="27"/>
    <d v="2013-10-09T10:27:17"/>
    <d v="2013-09-09T10:27:17"/>
    <d v="1905-07-05T00:00:00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s v="music"/>
    <x v="27"/>
    <d v="2011-04-26T06:59:00"/>
    <d v="2011-03-23T21:37:00"/>
    <d v="1905-07-03T00:00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s v="music"/>
    <x v="27"/>
    <d v="2013-11-24T12:49:53"/>
    <d v="2013-10-25T11:49:53"/>
    <d v="1905-07-05T00:00:00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s v="music"/>
    <x v="27"/>
    <d v="2011-04-24T20:01:36"/>
    <d v="2011-03-24T20:01:36"/>
    <d v="1905-07-03T00:00:00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s v="music"/>
    <x v="27"/>
    <d v="2012-04-18T21:22:40"/>
    <d v="2012-03-19T21:22:40"/>
    <d v="1905-07-04T00:00:0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s v="music"/>
    <x v="27"/>
    <d v="2012-04-05T18:00:20"/>
    <d v="2012-03-06T19:00:20"/>
    <d v="1905-07-04T00:00:0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s v="music"/>
    <x v="27"/>
    <d v="2012-12-13T22:17:32"/>
    <d v="2012-11-13T22:17:32"/>
    <d v="1905-07-04T00:00:00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s v="music"/>
    <x v="27"/>
    <d v="2012-05-24T18:46:08"/>
    <d v="2012-04-24T18:46:08"/>
    <d v="1905-07-04T00:00:00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s v="music"/>
    <x v="27"/>
    <d v="2012-12-18T14:20:00"/>
    <d v="2012-11-10T05:19:27"/>
    <d v="1905-07-04T00:0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s v="music"/>
    <x v="27"/>
    <d v="2013-12-17T12:00:00"/>
    <d v="2013-11-18T21:55:21"/>
    <d v="1905-07-05T00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s v="music"/>
    <x v="27"/>
    <d v="2016-04-30T21:59:00"/>
    <d v="2016-03-30T16:39:10"/>
    <d v="1905-07-08T00:00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s v="music"/>
    <x v="27"/>
    <d v="2016-01-17T21:00:00"/>
    <d v="2015-12-05T23:57:11"/>
    <d v="1905-07-07T00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s v="music"/>
    <x v="27"/>
    <d v="2011-12-31T05:45:36"/>
    <d v="2011-11-01T04:45:36"/>
    <d v="1905-07-03T00:00:00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s v="music"/>
    <x v="27"/>
    <d v="2015-02-01T00:31:47"/>
    <d v="2015-01-02T00:31:47"/>
    <d v="1905-07-07T00:00:00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s v="music"/>
    <x v="27"/>
    <d v="2012-03-16T03:59:00"/>
    <d v="2012-01-31T18:16:58"/>
    <d v="1905-07-04T00:00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s v="music"/>
    <x v="27"/>
    <d v="2011-02-22T03:00:00"/>
    <d v="2011-01-21T15:35:13"/>
    <d v="1905-07-03T00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s v="music"/>
    <x v="27"/>
    <d v="2013-03-28T05:04:33"/>
    <d v="2013-02-26T06:04:33"/>
    <d v="1905-07-05T00:00:00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s v="music"/>
    <x v="27"/>
    <d v="2014-03-11T06:59:00"/>
    <d v="2014-02-12T01:41:38"/>
    <d v="1905-07-06T00:00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s v="music"/>
    <x v="27"/>
    <d v="2011-11-28T04:35:39"/>
    <d v="2011-10-29T03:35:39"/>
    <d v="1905-07-03T00:00:00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s v="music"/>
    <x v="27"/>
    <d v="2016-05-31T21:14:36"/>
    <d v="2016-04-01T21:14:36"/>
    <d v="1905-07-08T00:00:00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s v="music"/>
    <x v="27"/>
    <d v="2010-07-05T04:00:00"/>
    <d v="2010-05-15T22:19:59"/>
    <d v="1905-07-02T00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s v="music"/>
    <x v="27"/>
    <d v="2016-08-01T13:03:34"/>
    <d v="2016-07-02T13:03:34"/>
    <d v="1905-07-08T00:00:00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s v="music"/>
    <x v="27"/>
    <d v="2012-06-04T15:45:30"/>
    <d v="2012-05-05T15:45:30"/>
    <d v="1905-07-04T00:00:0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s v="music"/>
    <x v="27"/>
    <d v="2015-03-06T21:04:52"/>
    <d v="2015-02-04T21:04:52"/>
    <d v="1905-07-07T00:00:00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s v="music"/>
    <x v="27"/>
    <d v="2016-08-18T06:59:00"/>
    <d v="2016-07-18T14:31:46"/>
    <d v="1905-07-08T00:00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s v="music"/>
    <x v="27"/>
    <d v="2011-10-16T22:03:00"/>
    <d v="2011-09-16T17:35:40"/>
    <d v="1905-07-03T00:00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s v="music"/>
    <x v="27"/>
    <d v="2012-04-21T03:59:00"/>
    <d v="2012-03-05T17:25:47"/>
    <d v="1905-07-04T00:00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s v="music"/>
    <x v="27"/>
    <d v="2016-04-16T05:59:00"/>
    <d v="2016-02-16T09:46:16"/>
    <d v="1905-07-08T00:00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s v="music"/>
    <x v="27"/>
    <d v="2014-02-06T20:31:11"/>
    <d v="2014-01-23T20:31:11"/>
    <d v="1905-07-06T00:00:00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s v="music"/>
    <x v="27"/>
    <d v="2011-07-22T01:39:05"/>
    <d v="2011-06-29T01:39:05"/>
    <d v="1905-07-03T00:00:00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s v="music"/>
    <x v="27"/>
    <d v="2014-07-12T18:11:07"/>
    <d v="2014-06-12T18:11:07"/>
    <d v="1905-07-06T00:00:00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s v="music"/>
    <x v="28"/>
    <d v="2017-03-29T02:00:00"/>
    <d v="2017-02-08T02:54:44"/>
    <d v="1905-07-09T00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music"/>
    <x v="28"/>
    <d v="2017-04-14T04:07:40"/>
    <d v="2017-02-13T05:07:40"/>
    <d v="1905-07-09T00:00:0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s v="music"/>
    <x v="28"/>
    <d v="2017-04-07T18:45:38"/>
    <d v="2017-03-14T18:45:38"/>
    <d v="1905-07-09T00:00:00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s v="music"/>
    <x v="28"/>
    <d v="2017-03-17T18:34:01"/>
    <d v="2017-02-17T19:34:01"/>
    <d v="1905-07-09T00:00:00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s v="music"/>
    <x v="28"/>
    <d v="2017-03-24T05:00:23"/>
    <d v="2017-02-22T06:00:23"/>
    <d v="1905-07-09T00:00:00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s v="music"/>
    <x v="28"/>
    <d v="2017-04-27T19:15:19"/>
    <d v="2017-02-26T20:15:19"/>
    <d v="1905-07-09T00:00:00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s v="music"/>
    <x v="28"/>
    <d v="2017-04-10T20:15:00"/>
    <d v="2017-03-08T01:07:25"/>
    <d v="1905-07-09T00:00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s v="music"/>
    <x v="28"/>
    <d v="2017-04-09T11:49:54"/>
    <d v="2017-03-10T12:49:54"/>
    <d v="1905-07-09T00:00:00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s v="music"/>
    <x v="28"/>
    <d v="2017-03-16T21:37:10"/>
    <d v="2017-02-14T22:37:10"/>
    <d v="1905-07-09T00:00:0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s v="music"/>
    <x v="28"/>
    <d v="2017-04-06T09:20:42"/>
    <d v="2017-03-07T10:20:42"/>
    <d v="1905-07-09T00:00:00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s v="music"/>
    <x v="28"/>
    <d v="2017-04-03T01:00:00"/>
    <d v="2017-03-01T16:50:08"/>
    <d v="1905-07-09T00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s v="music"/>
    <x v="28"/>
    <d v="2017-03-26T23:59:00"/>
    <d v="2017-02-22T03:37:47"/>
    <d v="1905-07-09T00:00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s v="music"/>
    <x v="28"/>
    <d v="2017-04-09T20:00:00"/>
    <d v="2017-03-09T22:05:12"/>
    <d v="1905-07-09T0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s v="music"/>
    <x v="28"/>
    <d v="2017-03-27T04:36:00"/>
    <d v="2017-02-25T16:04:34"/>
    <d v="1905-07-09T00:00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s v="music"/>
    <x v="28"/>
    <d v="2017-04-10T01:00:00"/>
    <d v="2017-03-07T00:45:14"/>
    <d v="1905-07-09T00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music"/>
    <x v="28"/>
    <d v="2017-04-01T00:40:11"/>
    <d v="2017-03-02T01:40:11"/>
    <d v="1905-07-09T00:00:00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s v="music"/>
    <x v="28"/>
    <d v="2017-04-09T23:47:28"/>
    <d v="2017-03-11T00:47:28"/>
    <d v="1905-07-09T00:00:00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music"/>
    <x v="28"/>
    <d v="2017-03-26T03:33:00"/>
    <d v="2017-03-02T04:59:20"/>
    <d v="1905-07-09T00:00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s v="music"/>
    <x v="28"/>
    <d v="2017-04-11T20:44:05"/>
    <d v="2017-03-12T20:44:05"/>
    <d v="1905-07-09T00:00:00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s v="music"/>
    <x v="28"/>
    <d v="2017-04-01T04:00:00"/>
    <d v="2017-03-02T01:43:10"/>
    <d v="1905-07-09T00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s v="music"/>
    <x v="28"/>
    <d v="2015-01-15T15:56:45"/>
    <d v="2014-12-16T15:56:45"/>
    <d v="1905-07-06T00:00:00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0"/>
    <s v="music"/>
    <x v="28"/>
    <d v="2015-03-30T19:52:30"/>
    <d v="2015-02-28T20:52:30"/>
    <d v="1905-07-07T00:00:0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s v="music"/>
    <x v="28"/>
    <d v="2015-08-31T06:45:37"/>
    <d v="2015-07-02T06:45:37"/>
    <d v="1905-07-07T00:00:00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s v="music"/>
    <x v="28"/>
    <d v="2015-02-16T03:21:13"/>
    <d v="2015-01-17T03:21:13"/>
    <d v="1905-07-07T00:00:00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music"/>
    <x v="28"/>
    <d v="2015-09-09T16:00:00"/>
    <d v="2015-08-29T00:24:06"/>
    <d v="1905-07-07T00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music"/>
    <x v="28"/>
    <d v="2015-08-23T07:21:12"/>
    <d v="2015-06-24T07:21:12"/>
    <d v="1905-07-07T00:00:00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s v="music"/>
    <x v="28"/>
    <d v="2016-03-28T16:18:15"/>
    <d v="2016-02-27T17:18:15"/>
    <d v="1905-07-08T00:00:00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music"/>
    <x v="28"/>
    <d v="2016-05-01T20:48:26"/>
    <d v="2016-03-22T20:48:26"/>
    <d v="1905-07-08T00:00:00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s v="music"/>
    <x v="28"/>
    <d v="2014-08-31T19:39:00"/>
    <d v="2014-07-21T13:31:54"/>
    <d v="1905-07-06T00:00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s v="music"/>
    <x v="28"/>
    <d v="2016-01-18T13:00:00"/>
    <d v="2015-12-03T14:11:28"/>
    <d v="1905-07-07T00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s v="music"/>
    <x v="28"/>
    <d v="2014-09-01T15:30:34"/>
    <d v="2014-08-01T15:30:34"/>
    <d v="1905-07-06T00:00:00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music"/>
    <x v="28"/>
    <d v="2015-06-30T21:55:53"/>
    <d v="2015-05-01T21:55:53"/>
    <d v="1905-07-07T00:00:00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s v="music"/>
    <x v="28"/>
    <d v="2014-10-05T19:13:32"/>
    <d v="2014-09-05T19:13:32"/>
    <d v="1905-07-06T00:00:00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s v="music"/>
    <x v="28"/>
    <d v="2015-05-01T22:02:41"/>
    <d v="2015-04-01T22:02:41"/>
    <d v="1905-07-07T00:00:00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s v="music"/>
    <x v="28"/>
    <d v="2015-03-31T03:22:00"/>
    <d v="2015-03-01T05:13:05"/>
    <d v="1905-07-07T00:00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s v="music"/>
    <x v="28"/>
    <d v="2016-12-09T14:51:39"/>
    <d v="2016-10-30T13:51:39"/>
    <d v="1905-07-08T00:00:00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s v="music"/>
    <x v="28"/>
    <d v="2016-04-21T04:00:00"/>
    <d v="2016-03-31T23:33:58"/>
    <d v="1905-07-08T00:00:00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n v="0"/>
    <s v="music"/>
    <x v="28"/>
    <d v="2016-05-14T04:59:00"/>
    <d v="2016-03-31T14:39:09"/>
    <d v="1905-07-08T00:00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s v="music"/>
    <x v="28"/>
    <d v="2014-09-17T12:49:51"/>
    <d v="2014-08-18T12:49:51"/>
    <d v="1905-07-06T00:00:00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s v="music"/>
    <x v="28"/>
    <d v="2014-11-09T19:47:51"/>
    <d v="2014-10-10T18:47:51"/>
    <d v="1905-07-06T00:00:00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music"/>
    <x v="28"/>
    <d v="2015-12-11T11:04:23"/>
    <d v="2015-11-11T11:04:23"/>
    <d v="1905-07-07T00:00:00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s v="music"/>
    <x v="28"/>
    <d v="2016-04-03T00:10:00"/>
    <d v="2016-02-25T23:03:49"/>
    <d v="1905-07-08T00:0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s v="music"/>
    <x v="28"/>
    <d v="2015-07-01T06:00:00"/>
    <d v="2015-05-05T19:48:35"/>
    <d v="1905-07-07T00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s v="music"/>
    <x v="28"/>
    <d v="2014-10-30T22:22:42"/>
    <d v="2014-09-30T22:22:42"/>
    <d v="1905-07-06T00:00:00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s v="music"/>
    <x v="28"/>
    <d v="2014-08-24T23:14:09"/>
    <d v="2014-07-25T23:14:09"/>
    <d v="1905-07-06T00:00:00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s v="music"/>
    <x v="28"/>
    <d v="2014-06-27T22:04:24"/>
    <d v="2014-05-29T22:04:24"/>
    <d v="1905-07-06T00:00:00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s v="music"/>
    <x v="28"/>
    <d v="2015-04-05T11:00:00"/>
    <d v="2015-02-09T22:16:17"/>
    <d v="1905-07-07T00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s v="music"/>
    <x v="28"/>
    <d v="2015-10-21T15:01:14"/>
    <d v="2015-09-21T15:01:14"/>
    <d v="1905-07-07T00:00:00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music"/>
    <x v="28"/>
    <d v="2016-06-10T01:15:06"/>
    <d v="2016-04-11T01:15:06"/>
    <d v="1905-07-08T00:00:00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music"/>
    <x v="28"/>
    <d v="2015-10-25T02:06:23"/>
    <d v="2015-09-25T02:06:23"/>
    <d v="1905-07-07T00:00:00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music"/>
    <x v="28"/>
    <d v="2015-06-11T15:00:00"/>
    <d v="2015-05-28T21:45:52"/>
    <d v="1905-07-07T00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music"/>
    <x v="28"/>
    <d v="2016-01-16T05:00:00"/>
    <d v="2015-11-17T16:24:41"/>
    <d v="1905-07-07T00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music"/>
    <x v="28"/>
    <d v="2016-09-13T21:30:00"/>
    <d v="2016-09-01T16:12:54"/>
    <d v="1905-07-08T00:0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s v="music"/>
    <x v="28"/>
    <d v="2015-05-08T00:52:36"/>
    <d v="2015-04-08T00:52:36"/>
    <d v="1905-07-07T00:00:00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s v="music"/>
    <x v="28"/>
    <d v="2016-08-07T19:32:25"/>
    <d v="2016-07-08T19:32:25"/>
    <d v="1905-07-08T00:00:00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s v="music"/>
    <x v="28"/>
    <d v="2015-11-08T21:40:33"/>
    <d v="2015-10-09T20:40:33"/>
    <d v="1905-07-07T00:00:00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s v="music"/>
    <x v="28"/>
    <d v="2015-07-20T22:46:32"/>
    <d v="2015-06-20T22:46:32"/>
    <d v="1905-07-07T00:00:00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s v="music"/>
    <x v="28"/>
    <d v="2014-10-02T20:59:02"/>
    <d v="2014-09-02T20:59:02"/>
    <d v="1905-07-06T00:00:00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s v="music"/>
    <x v="28"/>
    <d v="2016-05-04T19:58:52"/>
    <d v="2016-03-06T20:58:52"/>
    <d v="1905-07-08T00:00:00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music"/>
    <x v="28"/>
    <d v="2015-07-16T19:37:02"/>
    <d v="2015-06-16T19:37:02"/>
    <d v="1905-07-07T00:00:00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s v="photography"/>
    <x v="20"/>
    <d v="2015-06-10T15:04:31"/>
    <d v="2015-04-26T15:04:31"/>
    <d v="1905-07-07T00:00:00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s v="photography"/>
    <x v="20"/>
    <d v="2017-01-07T21:00:00"/>
    <d v="2016-12-06T21:02:50"/>
    <d v="1905-07-08T00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s v="photography"/>
    <x v="20"/>
    <d v="2016-08-27T03:59:00"/>
    <d v="2016-08-04T22:12:55"/>
    <d v="1905-07-08T00:00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s v="photography"/>
    <x v="20"/>
    <d v="2015-03-08T13:31:17"/>
    <d v="2015-01-22T14:31:17"/>
    <d v="1905-07-07T00:00:00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s v="photography"/>
    <x v="20"/>
    <d v="2016-12-22T02:00:00"/>
    <d v="2016-11-16T06:13:58"/>
    <d v="1905-07-08T00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s v="photography"/>
    <x v="20"/>
    <d v="2016-11-24T02:00:00"/>
    <d v="2016-10-25T04:14:27"/>
    <d v="1905-07-08T00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s v="photography"/>
    <x v="20"/>
    <d v="2015-11-13T15:00:00"/>
    <d v="2015-10-15T10:27:10"/>
    <d v="1905-07-07T00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s v="photography"/>
    <x v="20"/>
    <d v="2015-09-02T22:49:03"/>
    <d v="2015-08-03T22:49:03"/>
    <d v="1905-07-07T00:00:00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s v="photography"/>
    <x v="20"/>
    <d v="2017-03-01T19:00:00"/>
    <d v="2017-01-23T23:25:21"/>
    <d v="1905-07-09T00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s v="photography"/>
    <x v="20"/>
    <d v="2016-04-19T20:05:04"/>
    <d v="2016-03-25T20:05:04"/>
    <d v="1905-07-08T00:00:00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s v="photography"/>
    <x v="20"/>
    <d v="2015-03-19T17:45:23"/>
    <d v="2015-02-17T18:45:23"/>
    <d v="1905-07-07T00:00:00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s v="photography"/>
    <x v="20"/>
    <d v="2016-10-14T06:04:42"/>
    <d v="2016-09-14T06:04:42"/>
    <d v="1905-07-08T00:00:00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s v="photography"/>
    <x v="20"/>
    <d v="2016-03-21T16:59:28"/>
    <d v="2016-02-20T17:59:28"/>
    <d v="1905-07-08T00:00:00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s v="photography"/>
    <x v="20"/>
    <d v="2015-04-03T20:02:33"/>
    <d v="2015-03-04T21:02:33"/>
    <d v="1905-07-07T00:00:00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s v="photography"/>
    <x v="20"/>
    <d v="2015-10-05T18:56:01"/>
    <d v="2015-09-05T18:56:01"/>
    <d v="1905-07-07T00:00:00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s v="photography"/>
    <x v="20"/>
    <d v="2016-08-29T04:01:09"/>
    <d v="2016-07-20T04:01:09"/>
    <d v="1905-07-08T00:00:00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s v="photography"/>
    <x v="20"/>
    <d v="2017-01-28T19:29:00"/>
    <d v="2016-12-29T19:51:23"/>
    <d v="1905-07-08T00:00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s v="photography"/>
    <x v="20"/>
    <d v="2016-07-14T22:56:32"/>
    <d v="2016-05-15T22:56:32"/>
    <d v="1905-07-08T00:00:00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s v="photography"/>
    <x v="20"/>
    <d v="2015-03-25T18:53:49"/>
    <d v="2015-03-05T19:53:49"/>
    <d v="1905-07-07T00:00:00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s v="photography"/>
    <x v="20"/>
    <d v="2016-02-25T16:08:33"/>
    <d v="2016-02-05T16:08:33"/>
    <d v="1905-07-08T00:00:00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s v="photography"/>
    <x v="20"/>
    <d v="2015-09-12T13:37:40"/>
    <d v="2015-07-24T13:37:40"/>
    <d v="1905-07-07T00:00:0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s v="photography"/>
    <x v="20"/>
    <d v="2016-03-11T23:34:05"/>
    <d v="2016-02-10T23:34:05"/>
    <d v="1905-07-08T00:00:00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s v="photography"/>
    <x v="20"/>
    <d v="2016-10-23T20:50:40"/>
    <d v="2016-09-23T20:50:40"/>
    <d v="1905-07-08T00:00:0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s v="photography"/>
    <x v="20"/>
    <d v="2014-08-03T11:39:39"/>
    <d v="2014-07-05T11:39:39"/>
    <d v="1905-07-06T00:00:00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s v="photography"/>
    <x v="20"/>
    <d v="2014-08-13T23:31:52"/>
    <d v="2014-07-14T23:31:52"/>
    <d v="1905-07-06T00:00:00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photography"/>
    <x v="20"/>
    <d v="2014-08-25T20:38:08"/>
    <d v="2014-08-04T20:38:08"/>
    <d v="1905-07-06T00:00:00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s v="photography"/>
    <x v="20"/>
    <d v="2014-08-03T15:48:04"/>
    <d v="2014-07-04T15:48:04"/>
    <d v="1905-07-06T00:00:00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s v="photography"/>
    <x v="20"/>
    <d v="2014-09-27T13:27:24"/>
    <d v="2014-07-29T13:27:24"/>
    <d v="1905-07-06T00:00:00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s v="photography"/>
    <x v="20"/>
    <d v="2015-01-13T19:39:19"/>
    <d v="2014-12-14T19:39:19"/>
    <d v="1905-07-06T00:00:00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s v="photography"/>
    <x v="20"/>
    <d v="2014-10-14T18:43:14"/>
    <d v="2014-09-09T18:43:14"/>
    <d v="1905-07-06T00:00:00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s v="photography"/>
    <x v="20"/>
    <d v="2014-10-23T23:30:40"/>
    <d v="2014-09-23T23:30:40"/>
    <d v="1905-07-06T00:00:0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s v="photography"/>
    <x v="20"/>
    <d v="2014-07-06T17:13:56"/>
    <d v="2014-05-07T17:13:56"/>
    <d v="1905-07-06T00:00:00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s v="photography"/>
    <x v="20"/>
    <d v="2015-01-19T18:14:58"/>
    <d v="2014-12-05T18:14:58"/>
    <d v="1905-07-06T00:00:00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s v="photography"/>
    <x v="20"/>
    <d v="2014-11-29T14:59:00"/>
    <d v="2014-10-18T05:14:52"/>
    <d v="1905-07-06T00:00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s v="photography"/>
    <x v="20"/>
    <d v="2014-10-24T23:26:00"/>
    <d v="2014-09-09T23:26:00"/>
    <d v="1905-07-06T00:00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s v="photography"/>
    <x v="20"/>
    <d v="2014-10-29T22:57:51"/>
    <d v="2014-09-23T22:57:51"/>
    <d v="1905-07-06T00:00:00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s v="photography"/>
    <x v="20"/>
    <d v="2015-02-20T08:34:13"/>
    <d v="2015-01-21T08:34:13"/>
    <d v="1905-07-07T00:00:00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s v="photography"/>
    <x v="20"/>
    <d v="2015-03-27T19:43:15"/>
    <d v="2015-02-10T20:43:15"/>
    <d v="1905-07-07T00:00:00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s v="photography"/>
    <x v="20"/>
    <d v="2016-09-02T16:36:20"/>
    <d v="2016-08-03T16:36:20"/>
    <d v="1905-07-08T00:00:0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s v="photography"/>
    <x v="20"/>
    <d v="2016-07-02T14:25:10"/>
    <d v="2016-05-03T14:25:10"/>
    <d v="1905-07-08T00:00:0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s v="photography"/>
    <x v="20"/>
    <d v="2016-09-15T14:49:05"/>
    <d v="2016-08-15T14:49:05"/>
    <d v="1905-07-08T00:00:00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s v="photography"/>
    <x v="20"/>
    <d v="2016-02-21T13:48:09"/>
    <d v="2016-01-19T13:48:09"/>
    <d v="1905-07-08T00:00:00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s v="photography"/>
    <x v="20"/>
    <d v="2015-05-21T22:47:58"/>
    <d v="2015-04-21T22:47:58"/>
    <d v="1905-07-07T00:00:00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s v="photography"/>
    <x v="20"/>
    <d v="2015-01-31T03:25:00"/>
    <d v="2014-12-30T15:44:00"/>
    <d v="1905-07-06T00:00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s v="photography"/>
    <x v="20"/>
    <d v="2014-10-16T00:00:00"/>
    <d v="2014-09-15T03:14:15"/>
    <d v="1905-07-0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s v="photography"/>
    <x v="20"/>
    <d v="2014-12-15T13:12:57"/>
    <d v="2014-11-15T13:12:57"/>
    <d v="1905-07-06T00:00:00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s v="photography"/>
    <x v="20"/>
    <d v="2015-04-04T14:43:57"/>
    <d v="2015-03-05T15:43:57"/>
    <d v="1905-07-07T00:00:00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s v="photography"/>
    <x v="20"/>
    <d v="2014-10-31T22:45:42"/>
    <d v="2014-10-01T22:45:42"/>
    <d v="1905-07-06T00:00:00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s v="photography"/>
    <x v="20"/>
    <d v="2015-01-12T06:00:03"/>
    <d v="2014-11-13T06:00:03"/>
    <d v="1905-07-06T00:00:00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s v="photography"/>
    <x v="20"/>
    <d v="2015-02-05T16:11:18"/>
    <d v="2015-01-06T16:11:18"/>
    <d v="1905-07-07T00:00:00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s v="photography"/>
    <x v="20"/>
    <d v="2015-01-29T17:46:05"/>
    <d v="2014-11-30T17:46:05"/>
    <d v="1905-07-06T00:00:00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s v="photography"/>
    <x v="20"/>
    <d v="2015-08-10T06:59:00"/>
    <d v="2015-07-04T00:44:42"/>
    <d v="1905-07-07T00:00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s v="photography"/>
    <x v="20"/>
    <d v="2014-11-27T22:24:00"/>
    <d v="2014-10-28T21:24:00"/>
    <d v="1905-07-06T00:00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s v="photography"/>
    <x v="20"/>
    <d v="2015-02-11T13:13:42"/>
    <d v="2015-01-07T13:13:42"/>
    <d v="1905-07-07T00:00:00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s v="photography"/>
    <x v="20"/>
    <d v="2016-10-14T16:00:00"/>
    <d v="2016-09-15T06:55:41"/>
    <d v="1905-07-08T00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s v="photography"/>
    <x v="20"/>
    <d v="2016-07-24T10:32:46"/>
    <d v="2016-05-25T10:32:46"/>
    <d v="1905-07-08T00:00:00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s v="photography"/>
    <x v="20"/>
    <d v="2016-12-15T13:39:49"/>
    <d v="2016-11-15T13:39:49"/>
    <d v="1905-07-08T00:00:00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s v="photography"/>
    <x v="20"/>
    <d v="2016-02-04T07:50:33"/>
    <d v="2015-12-06T07:50:33"/>
    <d v="1905-07-07T00:00:00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s v="photography"/>
    <x v="20"/>
    <d v="2014-11-11T21:13:28"/>
    <d v="2014-10-22T20:13:28"/>
    <d v="1905-07-06T00:00:00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s v="photography"/>
    <x v="20"/>
    <d v="2016-10-10T14:32:50"/>
    <d v="2016-09-10T14:32:50"/>
    <d v="1905-07-08T00:00:0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s v="photography"/>
    <x v="20"/>
    <d v="2015-12-15T12:10:00"/>
    <d v="2015-11-13T15:51:08"/>
    <d v="1905-07-07T00:0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s v="photography"/>
    <x v="20"/>
    <d v="2015-06-27T21:59:00"/>
    <d v="2015-06-04T11:20:30"/>
    <d v="1905-07-07T00:00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s v="photography"/>
    <x v="20"/>
    <d v="2015-02-14T01:43:02"/>
    <d v="2015-01-14T01:43:02"/>
    <d v="1905-07-07T00:00:00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s v="photography"/>
    <x v="20"/>
    <d v="2015-11-14T17:16:44"/>
    <d v="2015-10-05T16:16:44"/>
    <d v="1905-07-07T00:00:00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s v="photography"/>
    <x v="20"/>
    <d v="2015-10-02T18:00:00"/>
    <d v="2015-08-31T19:17:38"/>
    <d v="1905-07-07T00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s v="photography"/>
    <x v="20"/>
    <d v="2014-09-30T15:19:09"/>
    <d v="2014-08-26T15:19:09"/>
    <d v="1905-07-06T00:00:00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s v="photography"/>
    <x v="20"/>
    <d v="2014-09-28T01:38:33"/>
    <d v="2014-08-29T01:38:33"/>
    <d v="1905-07-06T00:00:00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s v="photography"/>
    <x v="20"/>
    <d v="2017-02-11T16:20:30"/>
    <d v="2017-01-07T16:20:30"/>
    <d v="1905-07-09T00:00:0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s v="photography"/>
    <x v="20"/>
    <d v="2015-03-01T21:47:19"/>
    <d v="2015-01-25T21:47:19"/>
    <d v="1905-07-07T00:00:00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s v="photography"/>
    <x v="20"/>
    <d v="2014-08-21T21:50:26"/>
    <d v="2014-08-09T21:50:26"/>
    <d v="1905-07-06T00:00:00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s v="photography"/>
    <x v="20"/>
    <d v="2014-10-24T04:00:00"/>
    <d v="2014-08-25T10:24:30"/>
    <d v="1905-07-06T00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s v="photography"/>
    <x v="20"/>
    <d v="2016-07-03T07:38:56"/>
    <d v="2016-06-03T07:38:56"/>
    <d v="1905-07-08T00:00:00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photography"/>
    <x v="20"/>
    <d v="2014-08-08T21:20:12"/>
    <d v="2014-07-09T21:20:12"/>
    <d v="1905-07-06T00:00:00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s v="photography"/>
    <x v="20"/>
    <d v="2015-02-28T07:32:16"/>
    <d v="2015-01-29T07:32:16"/>
    <d v="1905-07-07T00:00:00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photography"/>
    <x v="20"/>
    <d v="2015-07-01T21:45:37"/>
    <d v="2015-06-17T21:45:37"/>
    <d v="1905-07-07T00:00:00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s v="photography"/>
    <x v="20"/>
    <d v="2016-07-25T19:00:00"/>
    <d v="2016-06-27T21:01:43"/>
    <d v="1905-07-08T00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s v="photography"/>
    <x v="20"/>
    <d v="2017-01-30T06:59:00"/>
    <d v="2016-12-01T15:53:27"/>
    <d v="1905-07-08T00:00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photography"/>
    <x v="20"/>
    <d v="2015-04-03T04:37:30"/>
    <d v="2015-03-04T05:37:30"/>
    <d v="1905-07-07T00:00:0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s v="photography"/>
    <x v="20"/>
    <d v="2014-07-30T18:03:16"/>
    <d v="2014-06-30T18:03:16"/>
    <d v="1905-07-06T00:00:00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s v="photography"/>
    <x v="20"/>
    <d v="2015-04-01T01:01:30"/>
    <d v="2015-03-02T02:01:30"/>
    <d v="1905-07-07T00:00:0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s v="music"/>
    <x v="11"/>
    <d v="2012-03-03T07:39:27"/>
    <d v="2012-01-18T07:39:27"/>
    <d v="1905-07-04T00:00:00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s v="music"/>
    <x v="11"/>
    <d v="2014-01-31T19:01:00"/>
    <d v="2013-12-26T19:07:42"/>
    <d v="1905-07-05T00:00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s v="music"/>
    <x v="11"/>
    <d v="2012-10-24T16:26:16"/>
    <d v="2012-09-24T16:26:16"/>
    <d v="1905-07-04T00:00:00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n v="100"/>
    <s v="music"/>
    <x v="11"/>
    <d v="2014-01-08T02:08:00"/>
    <d v="2013-12-18T21:59:27"/>
    <d v="1905-07-05T00:00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s v="music"/>
    <x v="11"/>
    <d v="2013-07-11T20:01:43"/>
    <d v="2013-06-18T20:01:43"/>
    <d v="1905-07-05T00:00:00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s v="music"/>
    <x v="11"/>
    <d v="2014-02-17T22:10:17"/>
    <d v="2014-01-18T22:10:17"/>
    <d v="1905-07-06T00:00:00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s v="music"/>
    <x v="11"/>
    <d v="2011-03-03T07:49:21"/>
    <d v="2011-01-12T07:49:21"/>
    <d v="1905-07-03T00:00:00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s v="music"/>
    <x v="11"/>
    <d v="2014-05-09T22:00:00"/>
    <d v="2014-04-07T21:35:30"/>
    <d v="1905-07-06T00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s v="music"/>
    <x v="11"/>
    <d v="2011-01-21T22:00:00"/>
    <d v="2010-12-04T02:06:11"/>
    <d v="1905-07-02T00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s v="music"/>
    <x v="11"/>
    <d v="2014-02-24T16:25:07"/>
    <d v="2014-01-25T16:25:07"/>
    <d v="1905-07-06T00:00:00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s v="music"/>
    <x v="11"/>
    <d v="2012-05-12T23:54:23"/>
    <d v="2012-04-27T23:54:23"/>
    <d v="1905-07-04T00:00:00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s v="music"/>
    <x v="11"/>
    <d v="2011-03-04T12:57:07"/>
    <d v="2011-02-02T12:57:07"/>
    <d v="1905-07-03T00:00:00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s v="music"/>
    <x v="11"/>
    <d v="2013-03-02T07:59:00"/>
    <d v="2013-01-29T01:03:23"/>
    <d v="1905-07-05T00:00:00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s v="music"/>
    <x v="11"/>
    <d v="2015-01-24T23:08:15"/>
    <d v="2014-12-15T23:08:15"/>
    <d v="1905-07-06T00:00:00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s v="music"/>
    <x v="11"/>
    <d v="2016-03-31T15:51:11"/>
    <d v="2016-03-01T16:51:11"/>
    <d v="1905-07-08T00:00:00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s v="music"/>
    <x v="11"/>
    <d v="2013-02-17T19:25:29"/>
    <d v="2013-01-31T19:25:29"/>
    <d v="1905-07-05T00:00:00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s v="music"/>
    <x v="11"/>
    <d v="2012-03-18T00:08:55"/>
    <d v="2012-01-18T01:08:55"/>
    <d v="1905-07-04T00:00:00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s v="music"/>
    <x v="11"/>
    <d v="2011-10-01T03:00:00"/>
    <d v="2011-09-02T18:52:37"/>
    <d v="1905-07-03T00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s v="music"/>
    <x v="11"/>
    <d v="2016-10-01T17:19:42"/>
    <d v="2016-09-01T17:19:42"/>
    <d v="1905-07-08T00:00:00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s v="music"/>
    <x v="11"/>
    <d v="2013-05-07T04:59:00"/>
    <d v="2013-04-18T02:18:30"/>
    <d v="1905-07-05T00:00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s v="music"/>
    <x v="11"/>
    <d v="2014-05-20T04:59:00"/>
    <d v="2014-04-16T20:17:25"/>
    <d v="1905-07-06T00:00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s v="music"/>
    <x v="11"/>
    <d v="2015-03-02T05:59:00"/>
    <d v="2015-01-27T15:09:41"/>
    <d v="1905-07-07T00:00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s v="music"/>
    <x v="11"/>
    <d v="2011-02-20T23:52:34"/>
    <d v="2011-01-21T23:52:34"/>
    <d v="1905-07-03T00:00:00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s v="music"/>
    <x v="11"/>
    <d v="2011-06-11T03:00:00"/>
    <d v="2011-05-03T23:21:54"/>
    <d v="1905-07-03T00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s v="music"/>
    <x v="11"/>
    <d v="2016-06-17T04:55:00"/>
    <d v="2016-06-02T07:59:58"/>
    <d v="1905-07-08T00:00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s v="music"/>
    <x v="11"/>
    <d v="2012-12-15T15:36:17"/>
    <d v="2012-11-15T15:36:17"/>
    <d v="1905-07-04T00:00:00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s v="music"/>
    <x v="11"/>
    <d v="2015-04-21T05:40:32"/>
    <d v="2015-03-31T05:40:32"/>
    <d v="1905-07-07T00:00:00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s v="music"/>
    <x v="11"/>
    <d v="2011-07-31T06:59:00"/>
    <d v="2011-05-28T18:54:48"/>
    <d v="1905-07-03T00:00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s v="music"/>
    <x v="11"/>
    <d v="2012-10-17T20:17:39"/>
    <d v="2012-09-17T20:17:39"/>
    <d v="1905-07-04T00:00:00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s v="music"/>
    <x v="11"/>
    <d v="2014-07-10T23:01:40"/>
    <d v="2014-06-10T23:01:40"/>
    <d v="1905-07-06T00:00:0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s v="music"/>
    <x v="11"/>
    <d v="2014-07-28T01:00:00"/>
    <d v="2014-07-07T21:45:38"/>
    <d v="1905-07-06T00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s v="music"/>
    <x v="11"/>
    <d v="2015-04-25T00:00:00"/>
    <d v="2015-03-18T18:30:52"/>
    <d v="1905-07-07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s v="music"/>
    <x v="11"/>
    <d v="2012-11-14T02:26:57"/>
    <d v="2012-09-25T01:26:57"/>
    <d v="1905-07-04T00:00:00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s v="music"/>
    <x v="11"/>
    <d v="2013-05-24T00:30:37"/>
    <d v="2013-04-24T00:30:37"/>
    <d v="1905-07-05T00:00:00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s v="music"/>
    <x v="11"/>
    <d v="2014-01-06T12:55:40"/>
    <d v="2013-11-22T12:55:40"/>
    <d v="1905-07-05T00:00:0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s v="music"/>
    <x v="11"/>
    <d v="2014-07-18T20:31:12"/>
    <d v="2014-06-27T20:31:12"/>
    <d v="1905-07-06T00:00:00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s v="music"/>
    <x v="11"/>
    <d v="2014-09-12T18:26:53"/>
    <d v="2014-08-13T18:26:53"/>
    <d v="1905-07-06T00:00:00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s v="music"/>
    <x v="11"/>
    <d v="2011-12-16T05:48:41"/>
    <d v="2011-10-17T04:48:41"/>
    <d v="1905-07-03T00:00:00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s v="music"/>
    <x v="11"/>
    <d v="2011-09-22T18:28:49"/>
    <d v="2011-08-23T18:28:49"/>
    <d v="1905-07-03T00:00:00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s v="music"/>
    <x v="11"/>
    <d v="2014-02-06T17:01:24"/>
    <d v="2014-01-16T17:01:24"/>
    <d v="1905-07-06T00:00:00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games"/>
    <x v="18"/>
    <d v="2015-01-26T07:12:21"/>
    <d v="2014-12-27T07:12:21"/>
    <d v="1905-07-06T00:00:00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s v="games"/>
    <x v="18"/>
    <d v="2017-03-08T07:30:00"/>
    <d v="2017-01-20T11:49:34"/>
    <d v="1905-07-09T00:0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s v="games"/>
    <x v="18"/>
    <d v="2014-06-12T19:08:05"/>
    <d v="2014-05-13T19:08:05"/>
    <d v="1905-07-06T00:00:00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s v="games"/>
    <x v="18"/>
    <d v="2014-05-04T17:11:40"/>
    <d v="2014-04-04T17:11:40"/>
    <d v="1905-07-06T00:00:0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s v="games"/>
    <x v="18"/>
    <d v="2016-11-06T09:49:07"/>
    <d v="2016-10-02T08:49:07"/>
    <d v="1905-07-08T00:00:00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s v="games"/>
    <x v="18"/>
    <d v="2017-03-01T04:00:00"/>
    <d v="2017-01-07T05:54:57"/>
    <d v="1905-07-09T00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s v="games"/>
    <x v="18"/>
    <d v="2016-11-05T22:11:52"/>
    <d v="2016-10-06T22:11:52"/>
    <d v="1905-07-08T00:00:00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s v="games"/>
    <x v="18"/>
    <d v="2015-12-15T07:59:00"/>
    <d v="2015-11-20T18:42:05"/>
    <d v="1905-07-07T00:00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games"/>
    <x v="18"/>
    <d v="2017-01-04T00:04:09"/>
    <d v="2016-12-05T00:04:09"/>
    <d v="1905-07-08T00:00:00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s v="games"/>
    <x v="18"/>
    <d v="2016-01-31T04:17:00"/>
    <d v="2016-01-02T08:32:15"/>
    <d v="1905-07-08T00:00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s v="games"/>
    <x v="18"/>
    <d v="2014-11-20T19:48:21"/>
    <d v="2014-10-11T18:48:21"/>
    <d v="1905-07-06T00:00:00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s v="games"/>
    <x v="18"/>
    <d v="2015-06-30T03:06:42"/>
    <d v="2015-05-31T03:06:42"/>
    <d v="1905-07-07T00:00:00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s v="games"/>
    <x v="18"/>
    <d v="2015-07-08T16:45:00"/>
    <d v="2015-06-09T14:46:50"/>
    <d v="1905-07-07T00:00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s v="games"/>
    <x v="18"/>
    <d v="2016-06-28T23:15:33"/>
    <d v="2016-06-08T23:15:33"/>
    <d v="1905-07-08T00:00:00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s v="games"/>
    <x v="18"/>
    <d v="2016-08-06T21:35:08"/>
    <d v="2016-06-07T21:35:08"/>
    <d v="1905-07-08T00:00:00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games"/>
    <x v="18"/>
    <d v="2014-06-16T06:50:05"/>
    <d v="2014-05-17T06:50:05"/>
    <d v="1905-07-06T00:00:00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games"/>
    <x v="18"/>
    <d v="2015-03-01T00:42:05"/>
    <d v="2015-01-31T00:42:05"/>
    <d v="1905-07-07T00:00:00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games"/>
    <x v="18"/>
    <d v="2014-06-13T00:12:35"/>
    <d v="2014-05-14T00:12:35"/>
    <d v="1905-07-06T00:00:00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s v="games"/>
    <x v="18"/>
    <d v="2016-03-14T14:35:29"/>
    <d v="2016-02-13T15:35:29"/>
    <d v="1905-07-08T00:00:00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s v="games"/>
    <x v="18"/>
    <d v="2016-03-30T12:36:20"/>
    <d v="2016-03-01T13:36:20"/>
    <d v="1905-07-08T00:00:0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s v="music"/>
    <x v="14"/>
    <d v="2015-03-10T02:39:49"/>
    <d v="2015-02-08T03:39:49"/>
    <d v="1905-07-07T00:00:00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s v="music"/>
    <x v="14"/>
    <d v="2012-07-10T23:48:00"/>
    <d v="2012-06-07T22:46:52"/>
    <d v="1905-07-04T00:00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s v="music"/>
    <x v="14"/>
    <d v="2012-04-08T21:45:08"/>
    <d v="2012-03-09T22:45:08"/>
    <d v="1905-07-04T00:00:00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s v="music"/>
    <x v="14"/>
    <d v="2012-11-27T12:00:00"/>
    <d v="2012-10-23T04:45:35"/>
    <d v="1905-07-04T00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s v="music"/>
    <x v="14"/>
    <d v="2012-08-10T22:00:00"/>
    <d v="2012-07-09T02:15:10"/>
    <d v="1905-07-04T00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s v="music"/>
    <x v="14"/>
    <d v="2014-11-12T22:45:38"/>
    <d v="2014-10-13T21:45:38"/>
    <d v="1905-07-06T00:00:00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s v="music"/>
    <x v="14"/>
    <d v="2015-12-03T21:30:00"/>
    <d v="2015-11-15T19:12:12"/>
    <d v="1905-07-07T00:0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s v="music"/>
    <x v="14"/>
    <d v="2010-06-01T04:59:00"/>
    <d v="2010-05-01T05:45:32"/>
    <d v="1905-07-02T00:00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s v="music"/>
    <x v="14"/>
    <d v="2013-03-11T18:02:26"/>
    <d v="2013-01-25T19:02:26"/>
    <d v="1905-07-05T00:00:00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s v="music"/>
    <x v="14"/>
    <d v="2012-12-15T18:52:08"/>
    <d v="2012-11-15T18:52:08"/>
    <d v="1905-07-04T00:00:00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s v="music"/>
    <x v="14"/>
    <d v="2010-07-22T06:00:00"/>
    <d v="2010-06-06T19:09:14"/>
    <d v="1905-07-02T00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s v="music"/>
    <x v="14"/>
    <d v="2011-06-07T15:18:01"/>
    <d v="2011-05-08T15:18:01"/>
    <d v="1905-07-03T00:00:00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s v="music"/>
    <x v="14"/>
    <d v="2011-04-16T03:59:00"/>
    <d v="2011-03-30T22:36:25"/>
    <d v="1905-07-03T00:00:00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s v="music"/>
    <x v="14"/>
    <d v="2012-02-12T21:43:03"/>
    <d v="2012-01-12T21:43:03"/>
    <d v="1905-07-04T00:00:00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s v="music"/>
    <x v="14"/>
    <d v="2015-10-20T17:55:22"/>
    <d v="2015-09-20T17:55:22"/>
    <d v="1905-07-07T00:00:00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s v="music"/>
    <x v="14"/>
    <d v="2012-04-12T17:02:45"/>
    <d v="2012-03-13T17:02:45"/>
    <d v="1905-07-04T00:00:00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s v="music"/>
    <x v="14"/>
    <d v="2014-03-04T21:00:00"/>
    <d v="2014-02-10T14:00:06"/>
    <d v="1905-07-06T00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s v="music"/>
    <x v="14"/>
    <d v="2016-02-01T18:00:00"/>
    <d v="2015-12-28T04:37:53"/>
    <d v="1905-07-07T00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s v="music"/>
    <x v="14"/>
    <d v="2015-03-25T21:36:06"/>
    <d v="2015-02-23T22:36:06"/>
    <d v="1905-07-07T00:00:00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s v="music"/>
    <x v="14"/>
    <d v="2012-10-06T09:59:00"/>
    <d v="2012-09-08T20:55:31"/>
    <d v="1905-07-04T00:00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s v="technology"/>
    <x v="29"/>
    <d v="2015-05-22T13:00:00"/>
    <d v="2015-04-22T13:02:09"/>
    <d v="1905-07-07T00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s v="technology"/>
    <x v="29"/>
    <d v="2015-03-04T18:57:27"/>
    <d v="2015-02-02T18:57:27"/>
    <d v="1905-07-07T00:00:00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s v="technology"/>
    <x v="29"/>
    <d v="2017-01-27T18:29:51"/>
    <d v="2016-11-28T18:29:51"/>
    <d v="1905-07-08T00:00:00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s v="technology"/>
    <x v="29"/>
    <d v="2016-01-02T16:27:01"/>
    <d v="2015-11-18T16:27:01"/>
    <d v="1905-07-07T00:00:00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s v="technology"/>
    <x v="29"/>
    <d v="2014-09-07T22:13:14"/>
    <d v="2014-08-08T22:13:14"/>
    <d v="1905-07-06T00:00:00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s v="technology"/>
    <x v="29"/>
    <d v="2016-06-23T16:06:23"/>
    <d v="2016-05-24T16:06:23"/>
    <d v="1905-07-08T00:00:00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s v="technology"/>
    <x v="29"/>
    <d v="2014-05-23T14:05:25"/>
    <d v="2014-05-08T14:05:25"/>
    <d v="1905-07-06T00:00:00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s v="technology"/>
    <x v="29"/>
    <d v="2016-12-29T22:01:40"/>
    <d v="2016-11-29T22:01:40"/>
    <d v="1905-07-08T00:00:0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s v="technology"/>
    <x v="29"/>
    <d v="2014-10-23T10:17:59"/>
    <d v="2014-09-23T10:17:59"/>
    <d v="1905-07-06T00:00:00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s v="technology"/>
    <x v="29"/>
    <d v="2015-10-31T22:45:00"/>
    <d v="2015-09-17T23:06:57"/>
    <d v="1905-07-07T00:00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s v="technology"/>
    <x v="29"/>
    <d v="2014-08-09T00:48:54"/>
    <d v="2014-07-10T00:48:54"/>
    <d v="1905-07-06T00:00:00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s v="technology"/>
    <x v="29"/>
    <d v="2015-06-04T05:26:00"/>
    <d v="2015-05-05T05:26:00"/>
    <d v="1905-07-07T00:00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s v="technology"/>
    <x v="29"/>
    <d v="2014-10-08T12:16:18"/>
    <d v="2014-09-08T12:16:18"/>
    <d v="1905-07-06T00:00:00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s v="technology"/>
    <x v="29"/>
    <d v="2014-11-01T03:59:00"/>
    <d v="2014-10-17T04:11:13"/>
    <d v="1905-07-06T00:00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s v="technology"/>
    <x v="29"/>
    <d v="2014-09-02T01:10:22"/>
    <d v="2014-08-13T01:10:22"/>
    <d v="1905-07-06T00:00:00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s v="technology"/>
    <x v="29"/>
    <d v="2016-11-07T18:12:55"/>
    <d v="2016-10-13T17:12:55"/>
    <d v="1905-07-08T00:00:00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s v="technology"/>
    <x v="29"/>
    <d v="2017-02-10T06:28:53"/>
    <d v="2017-01-11T06:28:53"/>
    <d v="1905-07-09T00:00:00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s v="technology"/>
    <x v="29"/>
    <d v="2014-08-12T18:57:31"/>
    <d v="2014-07-08T18:57:31"/>
    <d v="1905-07-06T00:00:00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s v="technology"/>
    <x v="29"/>
    <d v="2015-05-19T21:00:49"/>
    <d v="2015-04-19T21:00:49"/>
    <d v="1905-07-07T00:00:00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s v="technology"/>
    <x v="29"/>
    <d v="2015-10-21T23:00:00"/>
    <d v="2015-09-23T21:01:01"/>
    <d v="1905-07-07T00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s v="music"/>
    <x v="14"/>
    <d v="2012-07-14T05:19:03"/>
    <d v="2012-06-14T05:19:03"/>
    <d v="1905-07-04T00:00:00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s v="music"/>
    <x v="14"/>
    <d v="2013-12-12T06:08:27"/>
    <d v="2013-11-12T06:08:27"/>
    <d v="1905-07-05T00:00:00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s v="music"/>
    <x v="14"/>
    <d v="2011-09-27T04:59:00"/>
    <d v="2011-08-17T20:22:12"/>
    <d v="1905-07-03T00:00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s v="music"/>
    <x v="14"/>
    <d v="2014-01-15T19:33:00"/>
    <d v="2013-12-18T18:15:55"/>
    <d v="1905-07-05T00:00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s v="music"/>
    <x v="14"/>
    <d v="2013-10-11T00:00:00"/>
    <d v="2013-09-18T21:38:08"/>
    <d v="1905-07-05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s v="music"/>
    <x v="14"/>
    <d v="2010-11-02T00:26:00"/>
    <d v="2010-10-05T22:54:16"/>
    <d v="1905-07-02T00:00:00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s v="music"/>
    <x v="14"/>
    <d v="2012-03-08T04:59:00"/>
    <d v="2012-02-21T20:40:39"/>
    <d v="1905-07-04T00:00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s v="music"/>
    <x v="14"/>
    <d v="2013-05-07T15:33:14"/>
    <d v="2013-04-07T15:33:14"/>
    <d v="1905-07-05T00:00:00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s v="music"/>
    <x v="14"/>
    <d v="2011-07-05T00:31:06"/>
    <d v="2011-05-24T00:31:06"/>
    <d v="1905-07-03T00:00:00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s v="music"/>
    <x v="14"/>
    <d v="2013-07-07T13:24:42"/>
    <d v="2013-05-08T13:24:42"/>
    <d v="1905-07-05T00:00:00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s v="music"/>
    <x v="14"/>
    <d v="2012-05-22T03:30:00"/>
    <d v="2012-05-08T21:25:09"/>
    <d v="1905-07-04T00:0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s v="music"/>
    <x v="14"/>
    <d v="2012-01-24T19:26:13"/>
    <d v="2012-01-03T19:26:13"/>
    <d v="1905-07-04T00:00:00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s v="music"/>
    <x v="14"/>
    <d v="2014-09-27T03:08:27"/>
    <d v="2014-08-28T03:08:27"/>
    <d v="1905-07-06T00:00:00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s v="music"/>
    <x v="14"/>
    <d v="2011-12-25T05:00:00"/>
    <d v="2011-11-18T20:48:41"/>
    <d v="1905-07-03T00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s v="music"/>
    <x v="14"/>
    <d v="2014-06-21T04:59:00"/>
    <d v="2014-05-14T22:22:51"/>
    <d v="1905-07-06T00:00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s v="music"/>
    <x v="14"/>
    <d v="2011-12-06T05:59:00"/>
    <d v="2011-11-05T21:21:10"/>
    <d v="1905-07-03T00:00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s v="music"/>
    <x v="14"/>
    <d v="2012-06-15T03:59:00"/>
    <d v="2012-05-30T02:51:21"/>
    <d v="1905-07-04T00:00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s v="music"/>
    <x v="14"/>
    <d v="2013-07-02T05:00:00"/>
    <d v="2013-06-01T06:13:51"/>
    <d v="1905-07-05T00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s v="music"/>
    <x v="14"/>
    <d v="2013-03-10T22:38:28"/>
    <d v="2013-02-08T23:38:28"/>
    <d v="1905-07-05T00:00:00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s v="music"/>
    <x v="14"/>
    <d v="2011-06-15T03:59:00"/>
    <d v="2011-05-07T12:10:33"/>
    <d v="1905-07-03T00:00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s v="technology"/>
    <x v="30"/>
    <d v="2014-05-15T06:58:51"/>
    <d v="2014-04-15T06:58:51"/>
    <d v="1905-07-06T00:00:00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s v="technology"/>
    <x v="30"/>
    <d v="2011-07-04T19:52:20"/>
    <d v="2011-04-05T19:52:20"/>
    <d v="1905-07-03T00:00:0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s v="technology"/>
    <x v="30"/>
    <d v="2016-08-11T06:28:36"/>
    <d v="2016-06-27T06:28:36"/>
    <d v="1905-07-08T00:00:00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s v="technology"/>
    <x v="30"/>
    <d v="2014-05-01T14:01:30"/>
    <d v="2014-04-01T14:01:30"/>
    <d v="1905-07-06T00:00:0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s v="technology"/>
    <x v="30"/>
    <d v="2015-07-12T06:02:38"/>
    <d v="2015-06-02T06:02:38"/>
    <d v="1905-07-07T00:00:00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s v="technology"/>
    <x v="30"/>
    <d v="2014-04-20T02:36:01"/>
    <d v="2014-02-19T03:36:01"/>
    <d v="1905-07-06T00:00:0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s v="technology"/>
    <x v="30"/>
    <d v="2009-11-23T05:59:00"/>
    <d v="2009-10-16T22:02:00"/>
    <d v="1905-07-01T00:00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s v="technology"/>
    <x v="30"/>
    <d v="2016-06-06T17:02:00"/>
    <d v="2016-04-13T14:30:09"/>
    <d v="1905-07-08T00:00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s v="technology"/>
    <x v="30"/>
    <d v="2014-07-10T10:09:11"/>
    <d v="2014-06-10T10:09:11"/>
    <d v="1905-07-06T00:00:00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s v="technology"/>
    <x v="30"/>
    <d v="2011-04-22T04:21:13"/>
    <d v="2011-03-22T04:21:13"/>
    <d v="1905-07-03T00:00:00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s v="technology"/>
    <x v="30"/>
    <d v="2016-11-07T11:05:37"/>
    <d v="2016-10-08T10:05:37"/>
    <d v="1905-07-08T00:00:00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s v="technology"/>
    <x v="30"/>
    <d v="2013-10-16T14:33:35"/>
    <d v="2013-09-09T14:33:35"/>
    <d v="1905-07-05T00:00:00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s v="technology"/>
    <x v="30"/>
    <d v="2012-03-02T03:00:00"/>
    <d v="2012-02-02T04:47:45"/>
    <d v="1905-07-04T00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s v="technology"/>
    <x v="30"/>
    <d v="2016-03-12T05:00:00"/>
    <d v="2016-01-25T13:56:16"/>
    <d v="1905-07-08T00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s v="technology"/>
    <x v="30"/>
    <d v="2012-05-23T19:00:00"/>
    <d v="2012-04-21T06:31:21"/>
    <d v="1905-07-04T00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s v="technology"/>
    <x v="30"/>
    <d v="2015-04-18T21:10:05"/>
    <d v="2015-03-04T22:10:05"/>
    <d v="1905-07-07T00:00:00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s v="technology"/>
    <x v="30"/>
    <d v="2012-10-27T02:21:53"/>
    <d v="2012-09-27T02:21:53"/>
    <d v="1905-07-04T00:00:00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s v="technology"/>
    <x v="30"/>
    <d v="2013-03-23T22:42:41"/>
    <d v="2013-02-21T23:42:41"/>
    <d v="1905-07-05T00:00:00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s v="technology"/>
    <x v="30"/>
    <d v="2014-10-01T00:00:00"/>
    <d v="2014-08-20T20:17:40"/>
    <d v="1905-07-06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s v="technology"/>
    <x v="30"/>
    <d v="2014-12-21T08:42:21"/>
    <d v="2014-11-21T08:42:21"/>
    <d v="1905-07-06T00:00:00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s v="technology"/>
    <x v="30"/>
    <d v="2012-10-06T03:59:00"/>
    <d v="2012-08-27T04:40:17"/>
    <d v="1905-07-04T00:00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s v="technology"/>
    <x v="30"/>
    <d v="2014-05-13T18:43:56"/>
    <d v="2014-04-13T18:43:56"/>
    <d v="1905-07-06T00:00:00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s v="technology"/>
    <x v="30"/>
    <d v="2014-09-16T10:18:54"/>
    <d v="2014-08-12T10:18:54"/>
    <d v="1905-07-06T00:00:00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s v="technology"/>
    <x v="30"/>
    <d v="2016-04-22T06:32:52"/>
    <d v="2016-03-23T06:32:52"/>
    <d v="1905-07-08T00:00:00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s v="technology"/>
    <x v="30"/>
    <d v="2012-01-12T01:00:00"/>
    <d v="2011-12-21T02:08:30"/>
    <d v="1905-07-03T00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s v="technology"/>
    <x v="30"/>
    <d v="2014-08-14T12:58:18"/>
    <d v="2014-07-15T12:58:18"/>
    <d v="1905-07-06T00:00:00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s v="technology"/>
    <x v="30"/>
    <d v="2014-05-01T15:55:29"/>
    <d v="2014-04-01T15:55:29"/>
    <d v="1905-07-06T00:00:00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s v="technology"/>
    <x v="30"/>
    <d v="2016-12-03T15:05:15"/>
    <d v="2016-11-02T14:05:15"/>
    <d v="1905-07-08T00:00:00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s v="technology"/>
    <x v="30"/>
    <d v="2016-08-05T19:01:08"/>
    <d v="2016-07-06T19:01:08"/>
    <d v="1905-07-08T00:00:00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s v="technology"/>
    <x v="30"/>
    <d v="2013-04-20T03:38:21"/>
    <d v="2013-02-19T04:38:21"/>
    <d v="1905-07-05T00:00:00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s v="technology"/>
    <x v="30"/>
    <d v="2013-11-15T04:00:00"/>
    <d v="2013-10-14T12:01:01"/>
    <d v="1905-07-05T00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s v="technology"/>
    <x v="30"/>
    <d v="2012-11-18T01:17:24"/>
    <d v="2012-10-19T00:17:24"/>
    <d v="1905-07-04T00:00:00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s v="technology"/>
    <x v="30"/>
    <d v="2016-08-06T07:00:00"/>
    <d v="2016-06-28T17:21:04"/>
    <d v="1905-07-08T00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s v="technology"/>
    <x v="30"/>
    <d v="2013-08-19T08:01:09"/>
    <d v="2013-06-20T08:01:09"/>
    <d v="1905-07-05T00:00:00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s v="technology"/>
    <x v="30"/>
    <d v="2013-03-10T18:07:31"/>
    <d v="2013-02-08T18:07:31"/>
    <d v="1905-07-05T00:00:00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s v="technology"/>
    <x v="30"/>
    <d v="2013-07-13T21:35:25"/>
    <d v="2013-06-13T21:35:25"/>
    <d v="1905-07-05T00:00:00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s v="technology"/>
    <x v="30"/>
    <d v="2015-12-19T07:59:00"/>
    <d v="2015-11-03T05:12:20"/>
    <d v="1905-07-07T00:00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s v="technology"/>
    <x v="30"/>
    <d v="2012-06-12T07:00:00"/>
    <d v="2012-05-10T05:24:52"/>
    <d v="1905-07-04T00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s v="technology"/>
    <x v="30"/>
    <d v="2015-11-19T04:59:00"/>
    <d v="2015-10-13T11:02:26"/>
    <d v="1905-07-07T00:00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s v="technology"/>
    <x v="30"/>
    <d v="2016-04-03T12:01:02"/>
    <d v="2016-02-23T13:01:02"/>
    <d v="1905-07-08T00:00:00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s v="photography"/>
    <x v="31"/>
    <d v="2014-07-09T17:24:25"/>
    <d v="2014-06-09T17:24:25"/>
    <d v="1905-07-06T00:00:00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photography"/>
    <x v="31"/>
    <d v="2016-12-04T15:04:47"/>
    <d v="2016-11-04T14:04:47"/>
    <d v="1905-07-08T00:00:00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s v="photography"/>
    <x v="31"/>
    <d v="2016-09-02T07:00:00"/>
    <d v="2016-08-11T00:16:58"/>
    <d v="1905-07-08T00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s v="photography"/>
    <x v="31"/>
    <d v="2014-11-30T19:58:01"/>
    <d v="2014-10-01T18:58:01"/>
    <d v="1905-07-06T00:00:00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s v="photography"/>
    <x v="31"/>
    <d v="2016-08-02T23:00:00"/>
    <d v="2016-07-04T16:46:11"/>
    <d v="1905-07-08T00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s v="photography"/>
    <x v="31"/>
    <d v="2016-03-14T09:24:43"/>
    <d v="2016-02-13T10:24:43"/>
    <d v="1905-07-08T00:00:00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s v="photography"/>
    <x v="31"/>
    <d v="2015-03-01T15:21:16"/>
    <d v="2015-01-30T15:21:16"/>
    <d v="1905-07-07T00:00:00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0"/>
    <s v="photography"/>
    <x v="31"/>
    <d v="2015-08-20T18:19:02"/>
    <d v="2015-07-21T18:19:02"/>
    <d v="1905-07-07T00:00:00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s v="photography"/>
    <x v="31"/>
    <d v="2016-12-11T16:20:08"/>
    <d v="2016-11-11T16:20:08"/>
    <d v="1905-07-08T00:00:00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s v="photography"/>
    <x v="31"/>
    <d v="2016-02-13T04:42:12"/>
    <d v="2016-01-29T04:42:12"/>
    <d v="1905-07-08T00:00:00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s v="photography"/>
    <x v="31"/>
    <d v="2015-07-03T21:26:26"/>
    <d v="2015-06-12T21:26:26"/>
    <d v="1905-07-07T00:00:00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s v="photography"/>
    <x v="31"/>
    <d v="2015-02-18T03:26:31"/>
    <d v="2015-01-19T03:26:31"/>
    <d v="1905-07-07T00:00:00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photography"/>
    <x v="31"/>
    <d v="2015-12-21T14:07:17"/>
    <d v="2015-11-21T14:07:17"/>
    <d v="1905-07-07T00:00:00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photography"/>
    <x v="31"/>
    <d v="2016-12-07T01:09:02"/>
    <d v="2016-10-08T00:09:02"/>
    <d v="1905-07-08T00:00:00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s v="photography"/>
    <x v="31"/>
    <d v="2015-07-16T21:38:56"/>
    <d v="2015-06-26T21:38:56"/>
    <d v="1905-07-07T00:00:00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photography"/>
    <x v="31"/>
    <d v="2014-07-10T19:40:11"/>
    <d v="2014-06-10T19:40:11"/>
    <d v="1905-07-06T00:00:00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photography"/>
    <x v="31"/>
    <d v="2014-08-26T22:20:12"/>
    <d v="2014-07-27T22:20:12"/>
    <d v="1905-07-06T00:00:00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s v="photography"/>
    <x v="31"/>
    <d v="2014-08-01T02:50:38"/>
    <d v="2014-06-17T02:50:38"/>
    <d v="1905-07-06T00:00:00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s v="photography"/>
    <x v="31"/>
    <d v="2014-11-13T12:35:08"/>
    <d v="2014-10-14T11:35:08"/>
    <d v="1905-07-06T00:00:00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s v="photography"/>
    <x v="31"/>
    <d v="2016-01-06T22:50:13"/>
    <d v="2015-12-07T22:50:13"/>
    <d v="1905-07-07T00:00:00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s v="technology"/>
    <x v="30"/>
    <d v="2015-06-12T20:00:00"/>
    <d v="2015-05-12T05:01:56"/>
    <d v="1905-07-07T0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s v="technology"/>
    <x v="30"/>
    <d v="2017-01-23T17:05:43"/>
    <d v="2016-12-24T17:05:43"/>
    <d v="1905-07-08T00:00:00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s v="technology"/>
    <x v="30"/>
    <d v="2010-07-02T23:00:00"/>
    <d v="2010-06-18T03:00:52"/>
    <d v="1905-07-02T00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s v="technology"/>
    <x v="30"/>
    <d v="2014-07-10T14:31:03"/>
    <d v="2014-06-10T14:31:03"/>
    <d v="1905-07-06T00:00:00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s v="technology"/>
    <x v="30"/>
    <d v="2013-10-16T03:59:00"/>
    <d v="2013-09-18T19:30:18"/>
    <d v="1905-07-05T00:00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s v="technology"/>
    <x v="30"/>
    <d v="2014-12-03T13:00:45"/>
    <d v="2014-10-29T12:00:45"/>
    <d v="1905-07-06T00:00:00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s v="technology"/>
    <x v="30"/>
    <d v="2010-08-24T04:00:00"/>
    <d v="2010-06-18T20:06:26"/>
    <d v="1905-07-02T00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s v="technology"/>
    <x v="30"/>
    <d v="2011-09-19T14:30:22"/>
    <d v="2011-08-06T14:30:22"/>
    <d v="1905-07-03T00:00:00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s v="technology"/>
    <x v="30"/>
    <d v="2016-11-23T08:45:43"/>
    <d v="2016-10-18T07:45:43"/>
    <d v="1905-07-08T00:00:00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s v="technology"/>
    <x v="30"/>
    <d v="2016-08-18T23:54:51"/>
    <d v="2016-07-19T23:54:51"/>
    <d v="1905-07-08T00:00:00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s v="technology"/>
    <x v="30"/>
    <d v="2016-01-11T23:00:00"/>
    <d v="2015-12-09T08:36:13"/>
    <d v="1905-07-07T00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s v="technology"/>
    <x v="30"/>
    <d v="2015-02-05T19:44:01"/>
    <d v="2015-01-06T19:44:01"/>
    <d v="1905-07-07T00:00:00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s v="technology"/>
    <x v="30"/>
    <d v="2016-07-08T23:03:34"/>
    <d v="2016-05-09T23:03:34"/>
    <d v="1905-07-08T00:00:00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s v="technology"/>
    <x v="30"/>
    <d v="2013-03-25T04:08:59"/>
    <d v="2013-02-19T05:08:59"/>
    <d v="1905-07-05T00:00:00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s v="technology"/>
    <x v="30"/>
    <d v="2011-09-09T21:02:43"/>
    <d v="2011-08-10T21:02:43"/>
    <d v="1905-07-03T00:00:00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s v="technology"/>
    <x v="30"/>
    <d v="2013-03-09T21:08:19"/>
    <d v="2013-02-07T21:08:19"/>
    <d v="1905-07-05T00:00:00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s v="technology"/>
    <x v="30"/>
    <d v="2012-03-24T04:00:00"/>
    <d v="2012-02-22T01:22:35"/>
    <d v="1905-07-04T00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s v="technology"/>
    <x v="30"/>
    <d v="2015-08-13T08:46:49"/>
    <d v="2015-07-14T08:46:49"/>
    <d v="1905-07-07T00:00:00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s v="technology"/>
    <x v="30"/>
    <d v="2016-09-22T17:00:21"/>
    <d v="2016-08-23T17:00:21"/>
    <d v="1905-07-08T00:00:00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s v="technology"/>
    <x v="30"/>
    <d v="2014-05-14T23:04:00"/>
    <d v="2014-04-08T02:20:24"/>
    <d v="1905-07-06T00:00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s v="technology"/>
    <x v="30"/>
    <d v="2014-09-24T01:41:37"/>
    <d v="2014-08-10T01:41:37"/>
    <d v="1905-07-06T00:00:00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s v="technology"/>
    <x v="30"/>
    <d v="2016-06-11T13:39:32"/>
    <d v="2016-05-12T13:39:32"/>
    <d v="1905-07-08T00:00:00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s v="technology"/>
    <x v="30"/>
    <d v="2015-06-11T10:05:53"/>
    <d v="2015-05-12T10:05:53"/>
    <d v="1905-07-07T00:00:00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s v="technology"/>
    <x v="30"/>
    <d v="2012-08-13T03:00:00"/>
    <d v="2012-07-09T23:12:24"/>
    <d v="1905-07-04T00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s v="technology"/>
    <x v="30"/>
    <d v="2015-06-11T04:25:46"/>
    <d v="2015-05-12T04:25:46"/>
    <d v="1905-07-07T00:00:00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s v="technology"/>
    <x v="30"/>
    <d v="2014-04-21T03:59:00"/>
    <d v="2014-03-06T17:39:45"/>
    <d v="1905-07-06T00:00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s v="technology"/>
    <x v="30"/>
    <d v="2015-03-30T18:31:59"/>
    <d v="2015-02-13T19:31:59"/>
    <d v="1905-07-07T00:00:00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s v="technology"/>
    <x v="30"/>
    <d v="2010-03-15T21:55:00"/>
    <d v="2010-02-06T22:03:26"/>
    <d v="1905-07-02T00:00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s v="technology"/>
    <x v="30"/>
    <d v="2014-08-27T00:31:21"/>
    <d v="2014-07-28T00:31:21"/>
    <d v="1905-07-06T00:00:00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s v="technology"/>
    <x v="30"/>
    <d v="2012-11-29T23:54:56"/>
    <d v="2012-10-30T23:54:56"/>
    <d v="1905-07-04T00:00:00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s v="technology"/>
    <x v="30"/>
    <d v="2015-01-09T01:00:00"/>
    <d v="2014-12-02T07:54:13"/>
    <d v="1905-07-06T00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s v="technology"/>
    <x v="30"/>
    <d v="2016-12-15T05:00:00"/>
    <d v="2016-11-15T13:34:34"/>
    <d v="1905-07-08T00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s v="technology"/>
    <x v="30"/>
    <d v="2014-04-26T01:58:38"/>
    <d v="2014-03-27T01:58:38"/>
    <d v="1905-07-06T00:00:0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s v="technology"/>
    <x v="30"/>
    <d v="2015-05-07T06:58:00"/>
    <d v="2015-03-13T03:07:13"/>
    <d v="1905-07-07T00:00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s v="technology"/>
    <x v="30"/>
    <d v="2015-12-19T01:00:00"/>
    <d v="2015-11-03T15:00:07"/>
    <d v="1905-07-07T00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s v="technology"/>
    <x v="30"/>
    <d v="2014-05-09T20:45:19"/>
    <d v="2014-04-09T20:45:19"/>
    <d v="1905-07-06T00:00:00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s v="technology"/>
    <x v="30"/>
    <d v="2013-12-30T06:02:33"/>
    <d v="2013-10-31T05:02:33"/>
    <d v="1905-07-05T00:00:00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s v="technology"/>
    <x v="30"/>
    <d v="2013-07-01T18:00:00"/>
    <d v="2013-05-30T06:30:21"/>
    <d v="1905-07-05T00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s v="technology"/>
    <x v="30"/>
    <d v="2016-12-01T04:59:00"/>
    <d v="2016-11-01T10:32:05"/>
    <d v="1905-07-08T00:00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s v="technology"/>
    <x v="30"/>
    <d v="2013-11-15T23:15:03"/>
    <d v="2013-10-31T22:15:03"/>
    <d v="1905-07-05T00:00:00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s v="technology"/>
    <x v="30"/>
    <d v="2016-11-10T13:37:07"/>
    <d v="2016-10-11T12:37:07"/>
    <d v="1905-07-08T00:00:00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s v="technology"/>
    <x v="30"/>
    <d v="2016-01-22T16:59:34"/>
    <d v="2015-11-23T16:59:34"/>
    <d v="1905-07-07T00:00:00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s v="technology"/>
    <x v="30"/>
    <d v="2016-12-11T04:59:00"/>
    <d v="2016-10-18T04:14:37"/>
    <d v="1905-07-08T00:00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s v="technology"/>
    <x v="30"/>
    <d v="2015-06-13T16:25:14"/>
    <d v="2015-05-14T16:25:14"/>
    <d v="1905-07-07T00:00:00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s v="technology"/>
    <x v="30"/>
    <d v="2012-07-09T02:07:27"/>
    <d v="2012-06-09T02:07:27"/>
    <d v="1905-07-04T00:00:00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s v="technology"/>
    <x v="30"/>
    <d v="2013-05-23T04:07:24"/>
    <d v="2013-04-23T04:07:24"/>
    <d v="1905-07-05T00:00:00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s v="technology"/>
    <x v="30"/>
    <d v="2015-04-17T00:00:00"/>
    <d v="2015-03-18T21:41:10"/>
    <d v="1905-07-0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s v="technology"/>
    <x v="30"/>
    <d v="2013-05-23T15:38:11"/>
    <d v="2013-04-23T15:38:11"/>
    <d v="1905-07-05T00:00:00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s v="technology"/>
    <x v="30"/>
    <d v="2013-12-02T22:59:00"/>
    <d v="2013-10-28T12:39:23"/>
    <d v="1905-07-05T00:00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s v="technology"/>
    <x v="30"/>
    <d v="2015-05-31T01:42:58"/>
    <d v="2015-04-21T01:42:58"/>
    <d v="1905-07-07T00:00:00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s v="technology"/>
    <x v="30"/>
    <d v="2013-12-26T00:32:17"/>
    <d v="2013-11-26T00:32:17"/>
    <d v="1905-07-05T00:00:00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s v="technology"/>
    <x v="30"/>
    <d v="2016-02-20T02:00:53"/>
    <d v="2016-01-06T02:00:53"/>
    <d v="1905-07-08T00:00:00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s v="technology"/>
    <x v="30"/>
    <d v="2015-11-25T15:49:11"/>
    <d v="2015-10-26T14:49:11"/>
    <d v="1905-07-07T00:00:00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s v="technology"/>
    <x v="30"/>
    <d v="2014-05-02T12:30:10"/>
    <d v="2014-04-02T12:30:10"/>
    <d v="1905-07-06T00:00:0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s v="technology"/>
    <x v="30"/>
    <d v="2014-12-03T04:00:00"/>
    <d v="2014-11-03T16:10:43"/>
    <d v="1905-07-06T00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s v="technology"/>
    <x v="30"/>
    <d v="2013-04-17T18:15:42"/>
    <d v="2013-03-18T18:15:42"/>
    <d v="1905-07-05T00:00:00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s v="technology"/>
    <x v="30"/>
    <d v="2016-02-26T11:52:12"/>
    <d v="2016-01-27T11:52:12"/>
    <d v="1905-07-08T00:00:00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s v="technology"/>
    <x v="30"/>
    <d v="2015-03-02T20:00:00"/>
    <d v="2015-01-22T08:53:50"/>
    <d v="1905-07-07T0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s v="technology"/>
    <x v="30"/>
    <d v="2016-01-31T21:59:00"/>
    <d v="2015-12-23T14:27:34"/>
    <d v="1905-07-07T00:00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s v="technology"/>
    <x v="30"/>
    <d v="2014-07-23T15:25:50"/>
    <d v="2014-05-24T15:25:50"/>
    <d v="1905-07-06T00:00:0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s v="technology"/>
    <x v="30"/>
    <d v="2016-12-31T18:20:54"/>
    <d v="2016-12-01T18:20:54"/>
    <d v="1905-07-08T00:00:00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s v="technology"/>
    <x v="30"/>
    <d v="2016-03-24T08:11:38"/>
    <d v="2016-02-23T09:11:38"/>
    <d v="1905-07-08T00:00:00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s v="technology"/>
    <x v="30"/>
    <d v="2016-05-15T17:35:01"/>
    <d v="2016-04-12T17:35:01"/>
    <d v="1905-07-08T00:00:00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s v="technology"/>
    <x v="30"/>
    <d v="2013-05-31T12:00:00"/>
    <d v="2013-04-25T08:45:23"/>
    <d v="1905-07-05T00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s v="technology"/>
    <x v="30"/>
    <d v="2013-12-25T08:00:29"/>
    <d v="2013-11-25T08:00:29"/>
    <d v="1905-07-05T00:00:00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s v="technology"/>
    <x v="30"/>
    <d v="2014-08-23T18:31:23"/>
    <d v="2014-07-24T18:31:23"/>
    <d v="1905-07-06T00:00:00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s v="technology"/>
    <x v="30"/>
    <d v="2015-05-24T20:29:36"/>
    <d v="2015-04-21T20:29:36"/>
    <d v="1905-07-07T00:00:00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s v="technology"/>
    <x v="30"/>
    <d v="2016-10-20T20:11:55"/>
    <d v="2016-09-20T20:11:55"/>
    <d v="1905-07-08T00:00:00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s v="technology"/>
    <x v="30"/>
    <d v="2016-01-02T23:19:51"/>
    <d v="2015-12-02T23:19:51"/>
    <d v="1905-07-07T00:00:00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s v="technology"/>
    <x v="30"/>
    <d v="2016-06-28T15:45:23"/>
    <d v="2016-05-29T15:45:23"/>
    <d v="1905-07-08T00:00:00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s v="technology"/>
    <x v="30"/>
    <d v="2016-10-02T06:41:24"/>
    <d v="2016-08-18T06:41:24"/>
    <d v="1905-07-08T00:00:00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s v="technology"/>
    <x v="30"/>
    <d v="2016-05-07T13:57:12"/>
    <d v="2016-04-07T13:57:12"/>
    <d v="1905-07-08T00:00:00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s v="technology"/>
    <x v="30"/>
    <d v="2015-05-08T16:01:58"/>
    <d v="2015-03-24T16:01:58"/>
    <d v="1905-07-07T00:00:00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s v="technology"/>
    <x v="30"/>
    <d v="2016-05-06T19:49:42"/>
    <d v="2016-04-06T19:49:42"/>
    <d v="1905-07-08T00:00:00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s v="technology"/>
    <x v="30"/>
    <d v="2013-07-25T16:21:28"/>
    <d v="2013-06-25T16:21:28"/>
    <d v="1905-07-05T00:00:00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s v="technology"/>
    <x v="30"/>
    <d v="2014-07-23T21:08:09"/>
    <d v="2014-06-13T21:08:09"/>
    <d v="1905-07-06T00:00:00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s v="technology"/>
    <x v="30"/>
    <d v="2015-06-05T21:00:00"/>
    <d v="2015-04-09T01:01:16"/>
    <d v="1905-07-07T00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s v="technology"/>
    <x v="30"/>
    <d v="2016-12-18T18:30:57"/>
    <d v="2016-11-18T18:30:57"/>
    <d v="1905-07-08T00:00:00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s v="technology"/>
    <x v="30"/>
    <d v="2015-06-25T19:00:00"/>
    <d v="2015-05-26T17:03:13"/>
    <d v="1905-07-07T00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s v="technology"/>
    <x v="30"/>
    <d v="2015-11-11T23:58:20"/>
    <d v="2015-10-12T22:58:20"/>
    <d v="1905-07-07T00:00:0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s v="music"/>
    <x v="14"/>
    <d v="2012-05-16T04:59:00"/>
    <d v="2012-04-05T03:45:55"/>
    <d v="1905-07-04T00:00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s v="music"/>
    <x v="14"/>
    <d v="2011-11-24T03:53:16"/>
    <d v="2011-09-25T02:53:16"/>
    <d v="1905-07-03T00:00:00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s v="music"/>
    <x v="14"/>
    <d v="2012-06-04T17:19:55"/>
    <d v="2012-05-05T17:19:55"/>
    <d v="1905-07-04T00:00:00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s v="music"/>
    <x v="14"/>
    <d v="2014-05-04T06:59:00"/>
    <d v="2014-04-02T19:59:42"/>
    <d v="1905-07-06T00:00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s v="music"/>
    <x v="14"/>
    <d v="2012-07-15T20:03:07"/>
    <d v="2012-06-15T20:03:07"/>
    <d v="1905-07-04T00:00:00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s v="music"/>
    <x v="14"/>
    <d v="2011-12-14T04:59:00"/>
    <d v="2011-11-13T16:05:32"/>
    <d v="1905-07-03T00:00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s v="music"/>
    <x v="14"/>
    <d v="2011-09-08T04:54:18"/>
    <d v="2011-08-09T04:54:18"/>
    <d v="1905-07-03T00:00:00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s v="music"/>
    <x v="14"/>
    <d v="2010-09-11T03:59:00"/>
    <d v="2010-08-05T17:09:12"/>
    <d v="1905-07-02T00:00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s v="music"/>
    <x v="14"/>
    <d v="2013-08-02T01:49:54"/>
    <d v="2013-06-28T01:49:54"/>
    <d v="1905-07-05T00:00:00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s v="music"/>
    <x v="14"/>
    <d v="2013-02-24T09:09:15"/>
    <d v="2013-01-25T09:09:15"/>
    <d v="1905-07-05T00:00:00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s v="music"/>
    <x v="14"/>
    <d v="2011-03-01T20:00:00"/>
    <d v="2011-01-12T07:44:38"/>
    <d v="1905-07-03T0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s v="music"/>
    <x v="14"/>
    <d v="2011-10-07T16:58:52"/>
    <d v="2011-08-08T16:58:52"/>
    <d v="1905-07-03T00:00:00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s v="music"/>
    <x v="14"/>
    <d v="2012-12-22T21:30:32"/>
    <d v="2012-10-23T20:30:32"/>
    <d v="1905-07-04T00:00:00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s v="music"/>
    <x v="14"/>
    <d v="2012-03-05T03:00:00"/>
    <d v="2012-01-31T00:28:50"/>
    <d v="1905-07-04T00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s v="music"/>
    <x v="14"/>
    <d v="2011-10-02T17:36:13"/>
    <d v="2011-08-03T17:36:13"/>
    <d v="1905-07-03T00:00:00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s v="music"/>
    <x v="14"/>
    <d v="2012-10-26T03:59:00"/>
    <d v="2012-10-10T18:12:15"/>
    <d v="1905-07-04T00:00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s v="music"/>
    <x v="14"/>
    <d v="2011-12-01T15:02:15"/>
    <d v="2011-10-02T14:02:15"/>
    <d v="1905-07-03T00:00:00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s v="music"/>
    <x v="14"/>
    <d v="2012-03-08T02:43:55"/>
    <d v="2012-02-07T02:43:55"/>
    <d v="1905-07-04T00:00:00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32"/>
    <s v="music"/>
    <x v="14"/>
    <d v="2015-07-02T03:40:00"/>
    <d v="2015-06-18T17:54:44"/>
    <d v="1905-07-07T00:0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s v="music"/>
    <x v="14"/>
    <d v="2012-06-30T03:59:00"/>
    <d v="2012-06-14T20:02:21"/>
    <d v="1905-07-04T00:00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s v="music"/>
    <x v="14"/>
    <d v="2012-02-13T03:35:14"/>
    <d v="2011-12-15T03:35:14"/>
    <d v="1905-07-03T00:00:00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s v="music"/>
    <x v="14"/>
    <d v="2011-05-05T20:50:48"/>
    <d v="2011-04-05T20:50:48"/>
    <d v="1905-07-03T00:00:00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s v="music"/>
    <x v="14"/>
    <d v="2012-11-09T19:07:07"/>
    <d v="2012-10-10T18:07:07"/>
    <d v="1905-07-04T00:00:00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s v="music"/>
    <x v="14"/>
    <d v="2013-05-31T00:00:00"/>
    <d v="2013-04-30T01:47:14"/>
    <d v="1905-07-05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s v="music"/>
    <x v="14"/>
    <d v="2014-11-21T04:00:00"/>
    <d v="2014-11-08T18:55:53"/>
    <d v="1905-07-06T00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s v="music"/>
    <x v="14"/>
    <d v="2013-01-26T05:09:34"/>
    <d v="2012-12-27T05:09:34"/>
    <d v="1905-07-04T00:00:00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s v="music"/>
    <x v="14"/>
    <d v="2014-11-12T18:03:13"/>
    <d v="2014-10-22T17:03:13"/>
    <d v="1905-07-06T00:00:00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s v="music"/>
    <x v="14"/>
    <d v="2012-09-10T03:55:00"/>
    <d v="2012-08-14T04:13:00"/>
    <d v="1905-07-04T00:00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s v="music"/>
    <x v="14"/>
    <d v="2015-07-05T17:00:17"/>
    <d v="2015-06-05T17:00:17"/>
    <d v="1905-07-07T00:00:00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s v="music"/>
    <x v="14"/>
    <d v="2014-05-28T04:59:00"/>
    <d v="2014-04-30T16:06:09"/>
    <d v="1905-07-06T00:00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s v="music"/>
    <x v="14"/>
    <d v="2011-08-15T01:00:00"/>
    <d v="2011-06-09T04:43:45"/>
    <d v="1905-07-03T00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s v="music"/>
    <x v="14"/>
    <d v="2013-04-15T22:16:33"/>
    <d v="2013-04-01T22:16:33"/>
    <d v="1905-07-05T00:00:00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s v="music"/>
    <x v="14"/>
    <d v="2014-09-23T20:46:16"/>
    <d v="2014-08-19T20:46:16"/>
    <d v="1905-07-06T00:00:00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s v="music"/>
    <x v="14"/>
    <d v="2010-12-09T04:59:00"/>
    <d v="2010-10-07T19:34:30"/>
    <d v="1905-07-02T00:00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s v="music"/>
    <x v="14"/>
    <d v="2011-02-20T01:56:41"/>
    <d v="2011-01-21T01:56:41"/>
    <d v="1905-07-03T00:00:00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s v="music"/>
    <x v="14"/>
    <d v="2012-10-02T18:40:03"/>
    <d v="2012-08-15T18:40:03"/>
    <d v="1905-07-04T00:00:00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s v="music"/>
    <x v="14"/>
    <d v="2015-10-27T04:59:00"/>
    <d v="2015-10-13T01:25:49"/>
    <d v="1905-07-07T00:00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s v="music"/>
    <x v="14"/>
    <d v="2011-07-24T20:08:56"/>
    <d v="2011-06-24T20:08:56"/>
    <d v="1905-07-03T00:00:00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s v="music"/>
    <x v="14"/>
    <d v="2012-08-16T03:07:25"/>
    <d v="2012-07-17T03:07:25"/>
    <d v="1905-07-04T00:00:00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s v="music"/>
    <x v="14"/>
    <d v="2014-01-01T23:08:56"/>
    <d v="2013-11-13T23:08:56"/>
    <d v="1905-07-05T00:00:00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s v="games"/>
    <x v="17"/>
    <d v="2017-01-11T17:49:08"/>
    <d v="2016-12-12T17:49:08"/>
    <d v="1905-07-08T00:00:00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s v="games"/>
    <x v="17"/>
    <d v="2017-01-07T07:12:49"/>
    <d v="2016-12-08T07:12:49"/>
    <d v="1905-07-08T00:00:00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s v="games"/>
    <x v="17"/>
    <d v="2010-03-15T06:59:00"/>
    <d v="2010-01-20T10:11:47"/>
    <d v="1905-07-02T00:00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s v="games"/>
    <x v="17"/>
    <d v="2010-11-30T05:00:00"/>
    <d v="2010-10-13T00:40:35"/>
    <d v="1905-07-02T00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s v="games"/>
    <x v="17"/>
    <d v="2015-08-05T00:33:53"/>
    <d v="2015-07-06T00:33:53"/>
    <d v="1905-07-07T00:00:00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s v="games"/>
    <x v="17"/>
    <d v="2014-12-08T23:21:27"/>
    <d v="2014-11-08T23:21:27"/>
    <d v="1905-07-06T00:00:00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s v="games"/>
    <x v="17"/>
    <d v="2015-03-12T11:07:43"/>
    <d v="2015-02-10T12:07:43"/>
    <d v="1905-07-07T00:00:00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s v="games"/>
    <x v="17"/>
    <d v="2014-09-21T18:32:49"/>
    <d v="2014-07-23T18:32:49"/>
    <d v="1905-07-06T00:00:00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s v="games"/>
    <x v="17"/>
    <d v="2016-03-10T00:35:00"/>
    <d v="2016-02-09T00:35:00"/>
    <d v="1905-07-08T00:00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s v="games"/>
    <x v="17"/>
    <d v="2014-08-16T02:04:23"/>
    <d v="2014-07-12T02:04:23"/>
    <d v="1905-07-06T00:00:00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s v="games"/>
    <x v="17"/>
    <d v="2015-07-12T04:58:11"/>
    <d v="2015-06-12T04:58:11"/>
    <d v="1905-07-07T00:00:00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s v="games"/>
    <x v="17"/>
    <d v="2014-02-03T11:41:32"/>
    <d v="2014-01-04T11:41:32"/>
    <d v="1905-07-06T00:00:00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s v="games"/>
    <x v="17"/>
    <d v="2011-04-24T06:59:00"/>
    <d v="2011-03-17T02:19:59"/>
    <d v="1905-07-03T00:00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s v="games"/>
    <x v="17"/>
    <d v="2013-04-27T21:16:31"/>
    <d v="2013-03-28T21:16:31"/>
    <d v="1905-07-05T00:00:00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s v="games"/>
    <x v="17"/>
    <d v="2012-10-04T23:07:13"/>
    <d v="2012-09-04T23:07:13"/>
    <d v="1905-07-04T00:00:00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s v="games"/>
    <x v="17"/>
    <d v="2013-10-19T12:13:06"/>
    <d v="2013-09-19T12:13:06"/>
    <d v="1905-07-05T00:00:00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s v="games"/>
    <x v="17"/>
    <d v="2014-12-05T18:30:29"/>
    <d v="2014-11-05T18:30:29"/>
    <d v="1905-07-06T00:00:00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s v="games"/>
    <x v="17"/>
    <d v="2013-11-09T01:18:59"/>
    <d v="2013-10-10T00:18:59"/>
    <d v="1905-07-05T00:00:00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s v="games"/>
    <x v="17"/>
    <d v="2016-11-03T18:00:08"/>
    <d v="2016-10-04T18:00:08"/>
    <d v="1905-07-08T00:00:00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s v="games"/>
    <x v="17"/>
    <d v="2013-01-11T20:00:24"/>
    <d v="2012-12-12T20:00:24"/>
    <d v="1905-07-04T00:00:00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games"/>
    <x v="17"/>
    <d v="2014-11-14T06:39:19"/>
    <d v="2014-10-15T05:39:19"/>
    <d v="1905-07-06T00:00:00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s v="games"/>
    <x v="17"/>
    <d v="2015-12-30T16:50:10"/>
    <d v="2015-12-02T16:50:10"/>
    <d v="1905-07-07T00:00:0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s v="games"/>
    <x v="17"/>
    <d v="2010-07-21T19:00:00"/>
    <d v="2010-06-03T21:16:52"/>
    <d v="1905-07-02T00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s v="games"/>
    <x v="17"/>
    <d v="2013-09-14T13:07:20"/>
    <d v="2013-08-13T13:07:20"/>
    <d v="1905-07-05T00:00:0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s v="games"/>
    <x v="17"/>
    <d v="2013-11-27T06:41:54"/>
    <d v="2013-10-28T05:41:54"/>
    <d v="1905-07-05T00:00:00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s v="games"/>
    <x v="17"/>
    <d v="2016-02-11T16:18:30"/>
    <d v="2016-01-28T16:18:30"/>
    <d v="1905-07-08T00:00:00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s v="games"/>
    <x v="17"/>
    <d v="2014-11-16T08:05:48"/>
    <d v="2014-10-15T07:05:48"/>
    <d v="1905-07-06T00:00:00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s v="games"/>
    <x v="17"/>
    <d v="2015-04-02T16:36:22"/>
    <d v="2015-03-03T17:36:22"/>
    <d v="1905-07-07T00:00:00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games"/>
    <x v="17"/>
    <d v="2010-07-31T00:00:00"/>
    <d v="2010-06-26T00:35:56"/>
    <d v="1905-07-02T00:00:00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s v="games"/>
    <x v="17"/>
    <d v="2016-07-13T06:49:59"/>
    <d v="2016-06-13T06:49:59"/>
    <d v="1905-07-08T00:00:00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s v="games"/>
    <x v="17"/>
    <d v="2016-06-29T20:20:14"/>
    <d v="2016-05-30T20:20:14"/>
    <d v="1905-07-08T00:00:00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s v="games"/>
    <x v="17"/>
    <d v="2014-03-15T18:58:29"/>
    <d v="2014-02-13T19:58:29"/>
    <d v="1905-07-06T00:00:00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s v="games"/>
    <x v="17"/>
    <d v="2015-01-10T07:59:00"/>
    <d v="2014-12-01T21:51:58"/>
    <d v="1905-07-06T00:00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s v="games"/>
    <x v="17"/>
    <d v="2014-01-28T15:10:27"/>
    <d v="2014-01-08T15:10:27"/>
    <d v="1905-07-06T00:00:00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s v="games"/>
    <x v="17"/>
    <d v="2016-03-31T16:56:25"/>
    <d v="2016-03-01T17:56:25"/>
    <d v="1905-07-08T00:00:00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s v="games"/>
    <x v="17"/>
    <d v="2013-09-16T20:30:06"/>
    <d v="2013-08-02T20:30:06"/>
    <d v="1905-07-05T00:00:00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s v="games"/>
    <x v="17"/>
    <d v="2016-12-23T07:59:00"/>
    <d v="2016-11-20T23:33:03"/>
    <d v="1905-07-08T00:00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s v="games"/>
    <x v="17"/>
    <d v="2013-02-04T20:29:34"/>
    <d v="2012-12-21T20:29:34"/>
    <d v="1905-07-04T00:00:00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s v="games"/>
    <x v="17"/>
    <d v="2011-07-16T17:32:54"/>
    <d v="2011-06-16T17:32:54"/>
    <d v="1905-07-03T00:00:00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s v="games"/>
    <x v="17"/>
    <d v="2012-05-19T17:05:05"/>
    <d v="2012-04-19T17:05:05"/>
    <d v="1905-07-04T00:00:00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s v="music"/>
    <x v="11"/>
    <d v="2015-09-23T20:27:39"/>
    <d v="2015-08-24T20:27:39"/>
    <d v="1905-07-07T00:00:00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s v="music"/>
    <x v="11"/>
    <d v="2014-07-24T18:23:11"/>
    <d v="2014-06-23T18:23:11"/>
    <d v="1905-07-06T00:00:00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s v="music"/>
    <x v="11"/>
    <d v="2015-06-08T03:50:00"/>
    <d v="2015-04-17T21:35:20"/>
    <d v="1905-07-07T00:0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s v="music"/>
    <x v="11"/>
    <d v="2016-06-25T03:59:00"/>
    <d v="2016-05-25T17:13:34"/>
    <d v="1905-07-08T00:00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s v="music"/>
    <x v="11"/>
    <d v="2016-04-08T15:00:35"/>
    <d v="2016-03-09T16:00:35"/>
    <d v="1905-07-08T00:00:00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s v="music"/>
    <x v="11"/>
    <d v="2014-12-05T21:06:58"/>
    <d v="2014-10-21T20:06:58"/>
    <d v="1905-07-06T00:00:00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s v="music"/>
    <x v="11"/>
    <d v="2012-09-15T01:35:37"/>
    <d v="2012-09-01T01:35:37"/>
    <d v="1905-07-04T00:00:00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s v="music"/>
    <x v="11"/>
    <d v="2017-02-10T05:00:00"/>
    <d v="2017-01-10T14:24:21"/>
    <d v="1905-07-09T00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s v="music"/>
    <x v="11"/>
    <d v="2017-03-02T16:49:11"/>
    <d v="2017-02-27T16:49:11"/>
    <d v="1905-07-09T00:00:00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s v="music"/>
    <x v="11"/>
    <d v="2015-08-22T18:00:22"/>
    <d v="2015-07-13T18:00:22"/>
    <d v="1905-07-07T00:00:00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s v="music"/>
    <x v="11"/>
    <d v="2015-06-22T05:00:00"/>
    <d v="2015-05-17T22:58:15"/>
    <d v="1905-07-07T00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s v="music"/>
    <x v="11"/>
    <d v="2015-04-18T13:55:20"/>
    <d v="2015-03-19T13:55:20"/>
    <d v="1905-07-07T00:00:0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s v="music"/>
    <x v="11"/>
    <d v="2013-09-10T03:59:00"/>
    <d v="2013-08-09T16:37:23"/>
    <d v="1905-07-05T00:00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s v="music"/>
    <x v="11"/>
    <d v="2016-05-05T13:01:47"/>
    <d v="2016-04-05T13:01:47"/>
    <d v="1905-07-08T00:00:00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s v="music"/>
    <x v="11"/>
    <d v="2016-07-21T00:13:06"/>
    <d v="2016-07-14T00:13:06"/>
    <d v="1905-07-08T00:00:00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s v="music"/>
    <x v="11"/>
    <d v="2015-05-02T15:11:49"/>
    <d v="2015-04-02T15:11:49"/>
    <d v="1905-07-07T00:00:00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s v="music"/>
    <x v="11"/>
    <d v="2016-06-06T06:01:07"/>
    <d v="2016-05-12T06:01:07"/>
    <d v="1905-07-08T00:00:00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s v="music"/>
    <x v="11"/>
    <d v="2017-01-18T15:16:37"/>
    <d v="2016-12-19T15:16:37"/>
    <d v="1905-07-08T00:00:00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s v="music"/>
    <x v="11"/>
    <d v="2015-04-11T04:06:32"/>
    <d v="2015-03-12T04:06:32"/>
    <d v="1905-07-07T00:00:00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s v="music"/>
    <x v="11"/>
    <d v="2015-11-13T17:04:28"/>
    <d v="2015-10-02T16:04:28"/>
    <d v="1905-07-07T00:00:00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s v="games"/>
    <x v="32"/>
    <d v="2017-02-21T00:07:33"/>
    <d v="2017-02-07T00:07:33"/>
    <d v="1905-07-09T00:00:00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s v="games"/>
    <x v="32"/>
    <d v="2014-10-02T21:37:05"/>
    <d v="2014-08-28T21:37:05"/>
    <d v="1905-07-06T00:00:00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s v="games"/>
    <x v="32"/>
    <d v="2017-02-09T05:00:00"/>
    <d v="2017-01-10T08:46:17"/>
    <d v="1905-07-09T00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s v="games"/>
    <x v="32"/>
    <d v="2016-01-25T16:00:00"/>
    <d v="2016-01-11T16:34:01"/>
    <d v="1905-07-08T00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s v="games"/>
    <x v="32"/>
    <d v="2013-03-26T08:23:59"/>
    <d v="2013-02-14T08:23:59"/>
    <d v="1905-07-05T00:00:00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s v="games"/>
    <x v="32"/>
    <d v="2016-09-07T02:00:00"/>
    <d v="2016-08-01T14:45:43"/>
    <d v="1905-07-08T00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s v="games"/>
    <x v="32"/>
    <d v="2015-04-03T03:59:00"/>
    <d v="2015-03-05T05:01:06"/>
    <d v="1905-07-07T00:00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s v="games"/>
    <x v="32"/>
    <d v="2016-10-25T17:00:00"/>
    <d v="2016-09-20T14:04:01"/>
    <d v="1905-07-08T00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s v="games"/>
    <x v="32"/>
    <d v="2016-04-21T22:00:00"/>
    <d v="2016-04-07T18:55:00"/>
    <d v="1905-07-08T00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s v="games"/>
    <x v="32"/>
    <d v="2016-03-23T06:59:00"/>
    <d v="2016-02-17T15:00:04"/>
    <d v="1905-07-08T00:00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s v="games"/>
    <x v="32"/>
    <d v="2017-02-14T20:00:27"/>
    <d v="2017-02-02T20:00:27"/>
    <d v="1905-07-09T00:00:00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s v="games"/>
    <x v="32"/>
    <d v="2016-12-15T23:00:00"/>
    <d v="2016-11-17T20:25:44"/>
    <d v="1905-07-08T00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s v="games"/>
    <x v="32"/>
    <d v="2016-11-21T04:59:00"/>
    <d v="2016-10-21T09:44:32"/>
    <d v="1905-07-08T00:00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s v="games"/>
    <x v="32"/>
    <d v="2016-03-26T17:11:30"/>
    <d v="2016-02-25T18:11:30"/>
    <d v="1905-07-08T00:00:0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s v="games"/>
    <x v="32"/>
    <d v="2015-08-11T18:31:40"/>
    <d v="2015-07-12T18:31:40"/>
    <d v="1905-07-07T00:00:0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s v="games"/>
    <x v="32"/>
    <d v="2016-12-02T07:00:00"/>
    <d v="2016-11-01T11:41:42"/>
    <d v="1905-07-08T00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s v="games"/>
    <x v="32"/>
    <d v="2015-02-28T14:00:59"/>
    <d v="2015-01-29T14:00:59"/>
    <d v="1905-07-07T00:00:00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s v="games"/>
    <x v="32"/>
    <d v="2015-11-14T13:20:00"/>
    <d v="2015-10-15T12:20:00"/>
    <d v="1905-07-07T00:0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s v="games"/>
    <x v="32"/>
    <d v="2015-10-15T09:59:58"/>
    <d v="2015-09-15T09:59:58"/>
    <d v="1905-07-07T00:00:00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s v="games"/>
    <x v="32"/>
    <d v="2015-07-06T03:00:00"/>
    <d v="2015-06-08T15:01:08"/>
    <d v="1905-07-07T00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s v="music"/>
    <x v="15"/>
    <d v="2013-01-16T20:19:25"/>
    <d v="2013-01-02T20:19:25"/>
    <d v="1905-07-05T00:00:00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s v="music"/>
    <x v="15"/>
    <d v="2012-11-01T20:22:48"/>
    <d v="2012-10-02T20:22:48"/>
    <d v="1905-07-04T00:00:00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s v="music"/>
    <x v="15"/>
    <d v="2015-09-24T20:38:02"/>
    <d v="2015-08-25T20:38:02"/>
    <d v="1905-07-07T00:00:00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s v="music"/>
    <x v="15"/>
    <d v="2013-03-09T07:28:39"/>
    <d v="2013-02-07T07:28:39"/>
    <d v="1905-07-05T00:00:00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s v="music"/>
    <x v="15"/>
    <d v="2012-06-01T19:43:09"/>
    <d v="2012-05-02T19:43:09"/>
    <d v="1905-07-04T00:00:00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s v="music"/>
    <x v="15"/>
    <d v="2012-04-16T06:10:24"/>
    <d v="2012-03-29T06:10:24"/>
    <d v="1905-07-04T00:00:00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s v="music"/>
    <x v="15"/>
    <d v="2013-11-16T05:39:33"/>
    <d v="2013-10-17T04:39:33"/>
    <d v="1905-07-05T00:00:00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s v="music"/>
    <x v="15"/>
    <d v="2012-04-07T04:00:00"/>
    <d v="2012-02-07T21:10:26"/>
    <d v="1905-07-04T00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s v="music"/>
    <x v="15"/>
    <d v="2014-04-14T23:00:00"/>
    <d v="2014-04-03T11:30:44"/>
    <d v="1905-07-06T00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s v="music"/>
    <x v="15"/>
    <d v="2012-04-14T17:36:00"/>
    <d v="2012-02-17T01:35:10"/>
    <d v="1905-07-04T00:00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s v="music"/>
    <x v="15"/>
    <d v="2014-04-10T06:59:00"/>
    <d v="2014-03-18T18:50:25"/>
    <d v="1905-07-06T00:00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s v="music"/>
    <x v="15"/>
    <d v="2013-11-04T01:00:00"/>
    <d v="2013-10-01T17:56:17"/>
    <d v="1905-07-05T00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s v="music"/>
    <x v="15"/>
    <d v="2015-05-15T19:49:39"/>
    <d v="2015-04-15T19:49:39"/>
    <d v="1905-07-07T00:00:00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s v="music"/>
    <x v="15"/>
    <d v="2014-02-06T19:00:48"/>
    <d v="2014-01-07T19:00:48"/>
    <d v="1905-07-06T00:00:00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56"/>
    <s v="music"/>
    <x v="15"/>
    <d v="2012-03-13T06:59:00"/>
    <d v="2012-02-19T17:12:52"/>
    <d v="1905-07-04T00:00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s v="music"/>
    <x v="15"/>
    <d v="2015-07-23T18:02:25"/>
    <d v="2015-07-09T18:02:25"/>
    <d v="1905-07-07T00:00:00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s v="music"/>
    <x v="15"/>
    <d v="2015-11-02T08:00:00"/>
    <d v="2015-10-22T18:38:33"/>
    <d v="1905-07-07T00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s v="music"/>
    <x v="15"/>
    <d v="2012-08-29T00:00:00"/>
    <d v="2012-08-06T19:29:43"/>
    <d v="1905-07-04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s v="music"/>
    <x v="15"/>
    <d v="2015-08-19T17:15:12"/>
    <d v="2015-07-20T17:15:12"/>
    <d v="1905-07-07T00:00:00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s v="music"/>
    <x v="15"/>
    <d v="2013-07-27T01:27:16"/>
    <d v="2013-06-27T01:27:16"/>
    <d v="1905-07-05T00:00:00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s v="games"/>
    <x v="32"/>
    <d v="2016-04-23T00:00:00"/>
    <d v="2016-03-23T16:00:09"/>
    <d v="1905-07-08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s v="games"/>
    <x v="32"/>
    <d v="2012-01-28T18:54:07"/>
    <d v="2011-12-29T18:54:07"/>
    <d v="1905-07-03T00:00:00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s v="games"/>
    <x v="32"/>
    <d v="2015-06-27T15:22:48"/>
    <d v="2015-05-28T15:22:48"/>
    <d v="1905-07-07T00:00:00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s v="games"/>
    <x v="32"/>
    <d v="2016-10-29T19:00:00"/>
    <d v="2016-10-01T16:01:15"/>
    <d v="1905-07-08T00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s v="games"/>
    <x v="32"/>
    <d v="2014-09-21T19:00:15"/>
    <d v="2014-08-22T19:00:15"/>
    <d v="1905-07-06T00:00:00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s v="games"/>
    <x v="32"/>
    <d v="2016-02-12T04:59:00"/>
    <d v="2016-01-12T19:10:22"/>
    <d v="1905-07-08T00:00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s v="games"/>
    <x v="32"/>
    <d v="2013-11-13T20:22:35"/>
    <d v="2013-10-14T19:22:35"/>
    <d v="1905-07-05T00:00:00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s v="games"/>
    <x v="32"/>
    <d v="2015-08-16T06:40:36"/>
    <d v="2015-07-17T06:40:36"/>
    <d v="1905-07-07T00:00:00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s v="games"/>
    <x v="32"/>
    <d v="2013-09-03T04:00:00"/>
    <d v="2013-07-29T15:56:31"/>
    <d v="1905-07-05T00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s v="games"/>
    <x v="32"/>
    <d v="2014-04-25T21:08:47"/>
    <d v="2014-03-26T21:08:47"/>
    <d v="1905-07-06T00:00:00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s v="games"/>
    <x v="32"/>
    <d v="2013-06-25T05:00:00"/>
    <d v="2013-05-29T21:51:41"/>
    <d v="1905-07-05T00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s v="games"/>
    <x v="32"/>
    <d v="2014-07-19T03:00:00"/>
    <d v="2014-06-16T19:03:28"/>
    <d v="1905-07-06T00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s v="games"/>
    <x v="32"/>
    <d v="2015-12-14T00:00:00"/>
    <d v="2015-11-23T09:05:39"/>
    <d v="1905-07-07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s v="games"/>
    <x v="32"/>
    <d v="2017-01-05T19:47:27"/>
    <d v="2016-12-06T19:47:27"/>
    <d v="1905-07-08T00:00:00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s v="games"/>
    <x v="32"/>
    <d v="2015-03-28T23:31:51"/>
    <d v="2015-02-27T00:31:51"/>
    <d v="1905-07-07T00:00:00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s v="games"/>
    <x v="32"/>
    <d v="2016-02-01T14:48:43"/>
    <d v="2016-01-02T14:48:43"/>
    <d v="1905-07-08T00:00:00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s v="games"/>
    <x v="32"/>
    <d v="2014-11-12T07:59:00"/>
    <d v="2014-10-03T00:04:43"/>
    <d v="1905-07-06T00:00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s v="games"/>
    <x v="32"/>
    <d v="2017-03-10T14:55:16"/>
    <d v="2017-02-08T14:55:16"/>
    <d v="1905-07-09T00:00:00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s v="games"/>
    <x v="32"/>
    <d v="2013-12-01T04:02:00"/>
    <d v="2013-10-25T23:00:14"/>
    <d v="1905-07-05T00:00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s v="games"/>
    <x v="32"/>
    <d v="2016-04-22T19:49:04"/>
    <d v="2016-03-23T19:49:04"/>
    <d v="1905-07-08T00:00:00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s v="games"/>
    <x v="32"/>
    <d v="2017-03-02T19:51:40"/>
    <d v="2017-01-31T19:51:40"/>
    <d v="1905-07-09T00:00:0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s v="games"/>
    <x v="32"/>
    <d v="2013-11-27T03:02:00"/>
    <d v="2013-10-22T13:48:53"/>
    <d v="1905-07-05T00:00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s v="games"/>
    <x v="32"/>
    <d v="2017-03-13T03:00:00"/>
    <d v="2017-03-06T18:01:30"/>
    <d v="1905-07-09T00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s v="games"/>
    <x v="32"/>
    <d v="2016-10-16T20:30:00"/>
    <d v="2016-10-04T19:39:06"/>
    <d v="1905-07-08T00:0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s v="games"/>
    <x v="32"/>
    <d v="2014-02-21T18:00:00"/>
    <d v="2014-01-21T17:00:17"/>
    <d v="1905-07-06T00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s v="games"/>
    <x v="32"/>
    <d v="2015-09-04T19:00:10"/>
    <d v="2015-08-05T19:00:10"/>
    <d v="1905-07-07T00:00:0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s v="games"/>
    <x v="32"/>
    <d v="2015-07-29T15:59:25"/>
    <d v="2015-07-15T15:59:25"/>
    <d v="1905-07-07T00:00:00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s v="games"/>
    <x v="32"/>
    <d v="2016-12-14T21:01:18"/>
    <d v="2016-11-14T21:01:18"/>
    <d v="1905-07-08T00:00:00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s v="games"/>
    <x v="32"/>
    <d v="2013-04-02T15:52:45"/>
    <d v="2013-03-03T16:52:45"/>
    <d v="1905-07-05T00:00:00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s v="games"/>
    <x v="32"/>
    <d v="2016-12-03T01:07:53"/>
    <d v="2016-11-03T00:07:53"/>
    <d v="1905-07-08T00:00:00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s v="games"/>
    <x v="32"/>
    <d v="2014-08-16T08:17:57"/>
    <d v="2014-07-26T08:17:57"/>
    <d v="1905-07-06T00:00:00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s v="games"/>
    <x v="32"/>
    <d v="2016-08-06T07:52:18"/>
    <d v="2016-07-22T07:52:18"/>
    <d v="1905-07-08T00:00:00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s v="games"/>
    <x v="32"/>
    <d v="2015-11-18T16:09:07"/>
    <d v="2015-10-19T15:09:07"/>
    <d v="1905-07-07T00:00:00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s v="games"/>
    <x v="32"/>
    <d v="2017-01-24T15:32:48"/>
    <d v="2017-01-17T15:32:48"/>
    <d v="1905-07-09T00:00:00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s v="games"/>
    <x v="32"/>
    <d v="2016-05-07T22:50:51"/>
    <d v="2016-04-07T22:50:51"/>
    <d v="1905-07-08T00:00:00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s v="games"/>
    <x v="32"/>
    <d v="2016-11-22T10:50:46"/>
    <d v="2016-11-08T10:50:46"/>
    <d v="1905-07-08T00:00:00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s v="games"/>
    <x v="32"/>
    <d v="2016-06-19T23:00:00"/>
    <d v="2016-05-15T22:28:49"/>
    <d v="1905-07-08T00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s v="games"/>
    <x v="32"/>
    <d v="2015-06-11T18:01:27"/>
    <d v="2015-05-12T18:01:27"/>
    <d v="1905-07-07T00:00:00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s v="games"/>
    <x v="32"/>
    <d v="2016-12-08T19:18:56"/>
    <d v="2016-11-28T19:18:56"/>
    <d v="1905-07-08T00:00:00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s v="games"/>
    <x v="32"/>
    <d v="2014-03-26T23:24:10"/>
    <d v="2014-02-25T00:24:10"/>
    <d v="1905-07-06T00:00:0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s v="games"/>
    <x v="32"/>
    <d v="2017-02-14T17:23:40"/>
    <d v="2017-01-24T17:23:40"/>
    <d v="1905-07-09T00:00:0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s v="games"/>
    <x v="32"/>
    <d v="2014-11-18T00:00:00"/>
    <d v="2014-10-14T14:02:38"/>
    <d v="1905-07-06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s v="games"/>
    <x v="32"/>
    <d v="2015-01-31T19:58:33"/>
    <d v="2015-01-10T19:58:33"/>
    <d v="1905-07-07T00:00:00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s v="games"/>
    <x v="32"/>
    <d v="2016-05-23T03:00:00"/>
    <d v="2016-05-06T13:58:34"/>
    <d v="1905-07-08T00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s v="games"/>
    <x v="32"/>
    <d v="2016-11-22T20:28:27"/>
    <d v="2016-11-15T20:28:27"/>
    <d v="1905-07-08T00:00:00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s v="games"/>
    <x v="32"/>
    <d v="2016-04-27T02:00:00"/>
    <d v="2016-04-09T20:59:52"/>
    <d v="1905-07-08T00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s v="games"/>
    <x v="32"/>
    <d v="2014-12-21T01:00:00"/>
    <d v="2014-11-25T19:54:57"/>
    <d v="1905-07-06T00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s v="games"/>
    <x v="32"/>
    <d v="2017-03-12T01:58:35"/>
    <d v="2017-02-10T01:58:35"/>
    <d v="1905-07-09T00:00:00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s v="games"/>
    <x v="32"/>
    <d v="2017-03-07T05:00:00"/>
    <d v="2017-02-10T16:54:23"/>
    <d v="1905-07-09T00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s v="games"/>
    <x v="32"/>
    <d v="2017-01-10T21:59:00"/>
    <d v="2016-12-21T20:51:53"/>
    <d v="1905-07-08T00:00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s v="games"/>
    <x v="32"/>
    <d v="2016-12-10T00:00:04"/>
    <d v="2016-11-10T00:00:04"/>
    <d v="1905-07-08T00:00:00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s v="games"/>
    <x v="32"/>
    <d v="2015-12-07T16:47:16"/>
    <d v="2015-11-07T16:47:16"/>
    <d v="1905-07-07T00:00:00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s v="games"/>
    <x v="32"/>
    <d v="2017-03-12T12:10:42"/>
    <d v="2017-02-15T13:10:42"/>
    <d v="1905-07-09T00:00:00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s v="games"/>
    <x v="32"/>
    <d v="2014-02-23T12:00:57"/>
    <d v="2014-01-24T12:00:57"/>
    <d v="1905-07-06T00:00:00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s v="games"/>
    <x v="32"/>
    <d v="2014-12-22T14:47:59"/>
    <d v="2014-11-22T14:47:59"/>
    <d v="1905-07-06T00:00:00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s v="games"/>
    <x v="32"/>
    <d v="2014-01-05T15:38:09"/>
    <d v="2013-12-06T15:38:09"/>
    <d v="1905-07-05T00:00:00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s v="games"/>
    <x v="32"/>
    <d v="2012-02-27T16:17:03"/>
    <d v="2012-01-28T16:17:03"/>
    <d v="1905-07-04T00:00:00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s v="games"/>
    <x v="32"/>
    <d v="2016-01-03T22:59:00"/>
    <d v="2015-11-30T17:01:07"/>
    <d v="1905-07-07T00:00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s v="games"/>
    <x v="32"/>
    <d v="2015-02-04T04:00:00"/>
    <d v="2015-01-16T19:21:39"/>
    <d v="1905-07-07T00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s v="games"/>
    <x v="32"/>
    <d v="2015-09-17T14:59:51"/>
    <d v="2015-08-18T14:59:51"/>
    <d v="1905-07-07T00:00:00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s v="music"/>
    <x v="11"/>
    <d v="2011-07-25T06:50:00"/>
    <d v="2011-05-24T06:51:37"/>
    <d v="1905-07-03T00:0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s v="music"/>
    <x v="11"/>
    <d v="2016-01-14T04:11:26"/>
    <d v="2015-11-15T04:11:26"/>
    <d v="1905-07-07T00:00:00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s v="music"/>
    <x v="11"/>
    <d v="2012-05-09T02:00:04"/>
    <d v="2012-03-10T03:00:04"/>
    <d v="1905-07-04T00:00:00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s v="music"/>
    <x v="11"/>
    <d v="2011-03-12T04:00:00"/>
    <d v="2011-02-11T19:07:25"/>
    <d v="1905-07-03T00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s v="music"/>
    <x v="11"/>
    <d v="2012-06-29T04:27:23"/>
    <d v="2012-05-30T04:27:23"/>
    <d v="1905-07-04T00:00:00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s v="music"/>
    <x v="11"/>
    <d v="2013-09-06T03:59:00"/>
    <d v="2013-08-08T23:07:34"/>
    <d v="1905-07-05T00:00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s v="music"/>
    <x v="11"/>
    <d v="2014-06-23T16:01:00"/>
    <d v="2014-06-02T16:01:00"/>
    <d v="1905-07-06T00:00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s v="music"/>
    <x v="11"/>
    <d v="2012-06-26T18:00:00"/>
    <d v="2012-06-07T19:51:29"/>
    <d v="1905-07-04T00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s v="music"/>
    <x v="11"/>
    <d v="2013-12-06T23:22:00"/>
    <d v="2013-10-24T23:57:40"/>
    <d v="1905-07-05T00:00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s v="music"/>
    <x v="11"/>
    <d v="2009-12-01T17:00:00"/>
    <d v="2009-09-14T06:05:30"/>
    <d v="1905-07-01T00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s v="music"/>
    <x v="11"/>
    <d v="2012-04-23T04:00:00"/>
    <d v="2012-03-19T23:26:58"/>
    <d v="1905-07-04T00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s v="music"/>
    <x v="11"/>
    <d v="2012-04-18T16:44:36"/>
    <d v="2012-03-19T16:44:36"/>
    <d v="1905-07-04T00:00:00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s v="music"/>
    <x v="11"/>
    <d v="2012-09-25T03:59:00"/>
    <d v="2012-08-30T16:59:59"/>
    <d v="1905-07-04T00:00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s v="music"/>
    <x v="11"/>
    <d v="2013-01-20T17:21:20"/>
    <d v="2012-12-21T17:21:20"/>
    <d v="1905-07-04T00:00:0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s v="music"/>
    <x v="11"/>
    <d v="2013-01-26T22:54:16"/>
    <d v="2012-12-27T22:54:16"/>
    <d v="1905-07-04T00:00:00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s v="music"/>
    <x v="11"/>
    <d v="2012-02-23T17:33:46"/>
    <d v="2012-01-19T17:33:46"/>
    <d v="1905-07-04T00:00:00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s v="music"/>
    <x v="11"/>
    <d v="2012-03-14T03:59:00"/>
    <d v="2012-02-09T01:00:49"/>
    <d v="1905-07-04T00:00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s v="music"/>
    <x v="11"/>
    <d v="2014-03-26T19:10:33"/>
    <d v="2014-02-24T20:10:33"/>
    <d v="1905-07-06T00:00:00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s v="music"/>
    <x v="11"/>
    <d v="2011-02-06T00:46:49"/>
    <d v="2011-01-22T00:46:49"/>
    <d v="1905-07-03T00:00:00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s v="music"/>
    <x v="11"/>
    <d v="2012-06-28T17:26:56"/>
    <d v="2012-06-14T17:26:56"/>
    <d v="1905-07-04T00:00:00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s v="music"/>
    <x v="14"/>
    <d v="2013-06-21T03:31:36"/>
    <d v="2013-05-22T03:31:36"/>
    <d v="1905-07-05T00:00:00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s v="music"/>
    <x v="14"/>
    <d v="2013-12-31T07:00:00"/>
    <d v="2013-11-27T20:50:34"/>
    <d v="1905-07-05T00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s v="music"/>
    <x v="14"/>
    <d v="2011-12-13T03:39:56"/>
    <d v="2011-11-03T02:39:56"/>
    <d v="1905-07-03T00:00:00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s v="music"/>
    <x v="14"/>
    <d v="2011-01-01T04:59:00"/>
    <d v="2010-11-20T19:34:51"/>
    <d v="1905-07-02T00:00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s v="music"/>
    <x v="14"/>
    <d v="2014-08-08T18:00:00"/>
    <d v="2014-07-14T16:41:12"/>
    <d v="1905-07-06T00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s v="music"/>
    <x v="14"/>
    <d v="2012-03-10T04:02:09"/>
    <d v="2012-02-09T04:02:09"/>
    <d v="1905-07-04T00:00:00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s v="music"/>
    <x v="14"/>
    <d v="2012-05-05T19:15:28"/>
    <d v="2012-04-05T19:15:33"/>
    <d v="1905-07-04T00:00:00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s v="music"/>
    <x v="14"/>
    <d v="2014-08-29T01:00:00"/>
    <d v="2014-07-31T23:06:36"/>
    <d v="1905-07-06T00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s v="music"/>
    <x v="14"/>
    <d v="2013-03-09T23:42:17"/>
    <d v="2013-02-02T23:42:17"/>
    <d v="1905-07-05T00:00:00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s v="music"/>
    <x v="14"/>
    <d v="2013-03-21T18:03:35"/>
    <d v="2013-02-19T19:03:35"/>
    <d v="1905-07-05T00:00:00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s v="music"/>
    <x v="14"/>
    <d v="2014-05-07T00:06:29"/>
    <d v="2014-04-07T00:06:29"/>
    <d v="1905-07-06T00:00:00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s v="music"/>
    <x v="14"/>
    <d v="2014-04-18T23:00:00"/>
    <d v="2014-03-18T15:11:18"/>
    <d v="1905-07-06T00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s v="music"/>
    <x v="14"/>
    <d v="2012-05-03T23:00:26"/>
    <d v="2012-04-03T23:00:26"/>
    <d v="1905-07-04T00:00:00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s v="music"/>
    <x v="14"/>
    <d v="2012-06-07T13:14:17"/>
    <d v="2012-05-08T13:14:17"/>
    <d v="1905-07-04T00:00:00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s v="music"/>
    <x v="14"/>
    <d v="2012-05-05T17:25:43"/>
    <d v="2012-04-05T17:25:43"/>
    <d v="1905-07-04T00:00:00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s v="music"/>
    <x v="14"/>
    <d v="2009-12-09T18:24:00"/>
    <d v="2009-09-23T17:24:10"/>
    <d v="1905-07-01T00:00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s v="music"/>
    <x v="14"/>
    <d v="2010-02-15T05:00:00"/>
    <d v="2010-01-14T13:00:49"/>
    <d v="1905-07-02T00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s v="music"/>
    <x v="14"/>
    <d v="2009-09-26T03:59:00"/>
    <d v="2009-08-25T15:26:54"/>
    <d v="1905-07-01T00:00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s v="music"/>
    <x v="14"/>
    <d v="2013-12-15T01:58:05"/>
    <d v="2013-11-15T01:58:05"/>
    <d v="1905-07-05T00:00:00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s v="music"/>
    <x v="14"/>
    <d v="2014-04-02T18:36:40"/>
    <d v="2014-02-26T19:36:40"/>
    <d v="1905-07-06T00:00:0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s v="food"/>
    <x v="33"/>
    <d v="2017-04-04T05:15:01"/>
    <d v="2017-03-05T06:15:01"/>
    <d v="1905-07-09T00:00:00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s v="food"/>
    <x v="33"/>
    <d v="2017-04-09T20:29:29"/>
    <d v="2017-03-10T21:29:29"/>
    <d v="1905-07-09T00:00:00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s v="food"/>
    <x v="33"/>
    <d v="2017-03-20T18:07:27"/>
    <d v="2017-03-13T18:07:27"/>
    <d v="1905-07-09T00:00:00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s v="food"/>
    <x v="33"/>
    <d v="2017-03-26T20:14:45"/>
    <d v="2017-02-24T21:14:45"/>
    <d v="1905-07-09T00:00:00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s v="food"/>
    <x v="33"/>
    <d v="2017-03-29T23:32:11"/>
    <d v="2017-02-28T00:32:11"/>
    <d v="1905-07-09T00:00:00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s v="food"/>
    <x v="33"/>
    <d v="2017-04-30T17:00:00"/>
    <d v="2017-03-10T00:49:08"/>
    <d v="1905-07-09T00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s v="food"/>
    <x v="33"/>
    <d v="2014-08-26T22:00:40"/>
    <d v="2014-07-22T22:00:40"/>
    <d v="1905-07-06T00:00:0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s v="food"/>
    <x v="33"/>
    <d v="2015-06-14T18:45:37"/>
    <d v="2015-05-15T18:45:37"/>
    <d v="1905-07-07T00:00:00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s v="food"/>
    <x v="33"/>
    <d v="2014-07-17T14:59:06"/>
    <d v="2014-06-17T14:59:06"/>
    <d v="1905-07-06T00:00:00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s v="food"/>
    <x v="33"/>
    <d v="2015-12-25T00:00:00"/>
    <d v="2015-11-24T21:35:43"/>
    <d v="1905-07-07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s v="food"/>
    <x v="33"/>
    <d v="2014-08-18T00:08:10"/>
    <d v="2014-07-19T00:08:10"/>
    <d v="1905-07-06T00:00:0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s v="food"/>
    <x v="33"/>
    <d v="2015-02-06T15:04:31"/>
    <d v="2015-01-07T15:04:31"/>
    <d v="1905-07-07T00:00:00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s v="food"/>
    <x v="33"/>
    <d v="2014-05-29T17:50:00"/>
    <d v="2014-05-08T15:36:30"/>
    <d v="1905-07-06T00:0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s v="food"/>
    <x v="33"/>
    <d v="2014-11-05T17:34:00"/>
    <d v="2014-10-06T16:04:58"/>
    <d v="1905-07-06T00:00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s v="food"/>
    <x v="33"/>
    <d v="2014-06-11T13:44:03"/>
    <d v="2014-05-12T13:44:03"/>
    <d v="1905-07-06T00:00:00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s v="food"/>
    <x v="33"/>
    <d v="2014-03-08T22:11:35"/>
    <d v="2014-01-27T22:11:35"/>
    <d v="1905-07-06T00:00:00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s v="food"/>
    <x v="33"/>
    <d v="2014-06-26T15:22:23"/>
    <d v="2014-05-27T15:22:23"/>
    <d v="1905-07-06T00:00:00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s v="food"/>
    <x v="33"/>
    <d v="2014-06-29T21:31:24"/>
    <d v="2014-05-30T21:31:24"/>
    <d v="1905-07-06T00:00:00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s v="food"/>
    <x v="33"/>
    <d v="2016-12-19T07:59:00"/>
    <d v="2016-11-18T19:11:49"/>
    <d v="1905-07-08T00:00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s v="food"/>
    <x v="33"/>
    <d v="2016-10-30T15:25:38"/>
    <d v="2016-09-30T15:25:38"/>
    <d v="1905-07-08T00:00:00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technology"/>
    <x v="7"/>
    <d v="2015-07-12T19:31:44"/>
    <d v="2015-06-12T19:31:44"/>
    <d v="1905-07-07T00:00:00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technology"/>
    <x v="7"/>
    <d v="2014-10-06T05:00:00"/>
    <d v="2014-09-15T16:51:10"/>
    <d v="1905-07-06T00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s v="technology"/>
    <x v="7"/>
    <d v="2016-01-08T19:47:00"/>
    <d v="2015-11-19T19:48:25"/>
    <d v="1905-07-07T00:00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s v="technology"/>
    <x v="7"/>
    <d v="2016-06-24T17:27:49"/>
    <d v="2016-05-25T17:27:49"/>
    <d v="1905-07-08T00:00:00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technology"/>
    <x v="7"/>
    <d v="2015-03-31T23:39:00"/>
    <d v="2015-02-25T00:02:36"/>
    <d v="1905-07-07T00:00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s v="technology"/>
    <x v="7"/>
    <d v="2016-10-17T19:10:31"/>
    <d v="2016-09-02T19:10:31"/>
    <d v="1905-07-08T00:00:00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s v="technology"/>
    <x v="7"/>
    <d v="2016-08-25T14:34:36"/>
    <d v="2016-07-26T14:34:36"/>
    <d v="1905-07-08T00:00:00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s v="technology"/>
    <x v="7"/>
    <d v="2016-02-20T22:22:18"/>
    <d v="2015-12-22T22:22:18"/>
    <d v="1905-07-07T00:00:00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technology"/>
    <x v="7"/>
    <d v="2015-08-11T18:37:08"/>
    <d v="2015-07-13T18:37:08"/>
    <d v="1905-07-07T00:00:00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technology"/>
    <x v="7"/>
    <d v="2017-01-03T20:12:50"/>
    <d v="2016-12-04T20:12:50"/>
    <d v="1905-07-08T00:00:00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s v="technology"/>
    <x v="7"/>
    <d v="2015-04-30T02:25:39"/>
    <d v="2015-03-31T02:25:39"/>
    <d v="1905-07-07T00:00:00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technology"/>
    <x v="7"/>
    <d v="2015-06-06T15:12:32"/>
    <d v="2015-04-07T15:12:32"/>
    <d v="1905-07-07T00:00:00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technology"/>
    <x v="7"/>
    <d v="2015-04-21T16:13:42"/>
    <d v="2015-04-09T16:13:42"/>
    <d v="1905-07-07T00:00:00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s v="technology"/>
    <x v="7"/>
    <d v="2015-01-10T17:21:00"/>
    <d v="2014-11-11T17:21:00"/>
    <d v="1905-07-06T00:00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s v="technology"/>
    <x v="7"/>
    <d v="2015-05-02T22:02:16"/>
    <d v="2015-04-02T22:02:16"/>
    <d v="1905-07-07T00:00:00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technology"/>
    <x v="7"/>
    <d v="2015-06-05T18:48:24"/>
    <d v="2015-05-06T18:48:24"/>
    <d v="1905-07-07T00:00:00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technology"/>
    <x v="7"/>
    <d v="2015-10-17T14:52:58"/>
    <d v="2015-09-17T14:52:58"/>
    <d v="1905-07-07T00:00:00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technology"/>
    <x v="7"/>
    <d v="2015-01-31T00:39:00"/>
    <d v="2014-12-05T22:20:36"/>
    <d v="1905-07-06T00:00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s v="technology"/>
    <x v="7"/>
    <d v="2015-08-03T15:35:24"/>
    <d v="2015-06-04T15:35:24"/>
    <d v="1905-07-07T00:00:00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s v="technology"/>
    <x v="7"/>
    <d v="2016-02-07T16:58:00"/>
    <d v="2016-01-08T16:58:00"/>
    <d v="1905-07-08T00:00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technology"/>
    <x v="7"/>
    <d v="2016-04-30T22:00:00"/>
    <d v="2016-04-06T20:36:48"/>
    <d v="1905-07-08T00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s v="technology"/>
    <x v="7"/>
    <d v="2014-12-11T16:31:10"/>
    <d v="2014-11-11T16:31:10"/>
    <d v="1905-07-06T00:00:0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technology"/>
    <x v="7"/>
    <d v="2015-12-29T00:16:40"/>
    <d v="2015-11-14T00:16:40"/>
    <d v="1905-07-07T00:00:0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technology"/>
    <x v="7"/>
    <d v="2015-10-26T22:25:56"/>
    <d v="2015-09-01T22:25:56"/>
    <d v="1905-07-07T00:00:00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technology"/>
    <x v="7"/>
    <d v="2016-01-17T23:00:00"/>
    <d v="2015-12-08T17:40:25"/>
    <d v="1905-07-07T00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s v="technology"/>
    <x v="7"/>
    <d v="2015-10-21T12:45:33"/>
    <d v="2015-09-21T12:45:33"/>
    <d v="1905-07-07T00:00:00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s v="technology"/>
    <x v="7"/>
    <d v="2016-04-25T22:16:56"/>
    <d v="2016-02-25T23:16:56"/>
    <d v="1905-07-08T00:00:00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s v="technology"/>
    <x v="7"/>
    <d v="2015-04-14T16:19:25"/>
    <d v="2015-02-28T17:19:25"/>
    <d v="1905-07-07T00:00:00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technology"/>
    <x v="7"/>
    <d v="2016-02-10T19:30:11"/>
    <d v="2016-01-11T19:30:11"/>
    <d v="1905-07-08T00:00:00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s v="technology"/>
    <x v="7"/>
    <d v="2014-12-18T04:32:21"/>
    <d v="2014-11-18T04:32:21"/>
    <d v="1905-07-06T00:00:00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technology"/>
    <x v="7"/>
    <d v="2015-06-25T18:39:56"/>
    <d v="2015-05-26T18:39:56"/>
    <d v="1905-07-07T00:00:00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s v="technology"/>
    <x v="7"/>
    <d v="2015-04-24T01:39:31"/>
    <d v="2015-03-25T01:39:31"/>
    <d v="1905-07-07T00:00:00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s v="technology"/>
    <x v="7"/>
    <d v="2015-08-29T15:53:44"/>
    <d v="2015-07-30T15:53:44"/>
    <d v="1905-07-07T00:00:00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s v="technology"/>
    <x v="7"/>
    <d v="2015-02-12T20:14:20"/>
    <d v="2015-01-13T20:14:20"/>
    <d v="1905-07-07T00:00:0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technology"/>
    <x v="7"/>
    <d v="2016-09-09T20:03:57"/>
    <d v="2016-08-10T20:03:57"/>
    <d v="1905-07-08T00:00:00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s v="technology"/>
    <x v="7"/>
    <d v="2015-12-10T22:12:46"/>
    <d v="2015-11-10T22:12:46"/>
    <d v="1905-07-07T00:00:00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technology"/>
    <x v="7"/>
    <d v="2016-11-25T21:53:03"/>
    <d v="2016-10-26T20:53:03"/>
    <d v="1905-07-08T00:00:00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technology"/>
    <x v="7"/>
    <d v="2015-08-26T00:18:50"/>
    <d v="2015-07-28T00:18:50"/>
    <d v="1905-07-07T00:00:0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technology"/>
    <x v="7"/>
    <d v="2015-10-05T00:23:36"/>
    <d v="2015-08-21T00:23:36"/>
    <d v="1905-07-07T00:00:00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s v="technology"/>
    <x v="7"/>
    <d v="2015-10-01T19:02:22"/>
    <d v="2015-09-01T19:02:22"/>
    <d v="1905-07-07T00:00:00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s v="technology"/>
    <x v="7"/>
    <d v="2015-04-10T22:27:28"/>
    <d v="2015-03-11T22:27:28"/>
    <d v="1905-07-07T00:00:00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s v="technology"/>
    <x v="7"/>
    <d v="2015-08-04T04:30:03"/>
    <d v="2015-07-10T04:30:03"/>
    <d v="1905-07-07T00:00:00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s v="technology"/>
    <x v="7"/>
    <d v="2015-02-22T01:21:47"/>
    <d v="2015-01-23T01:21:47"/>
    <d v="1905-07-07T00:00:00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s v="technology"/>
    <x v="7"/>
    <d v="2014-11-14T02:37:23"/>
    <d v="2014-10-15T01:37:23"/>
    <d v="1905-07-06T00:00:00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s v="technology"/>
    <x v="7"/>
    <d v="2015-08-05T16:50:32"/>
    <d v="2015-07-06T16:50:32"/>
    <d v="1905-07-07T00:00:00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technology"/>
    <x v="7"/>
    <d v="2015-01-10T20:07:04"/>
    <d v="2014-11-11T20:07:04"/>
    <d v="1905-07-06T00:00:00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s v="technology"/>
    <x v="7"/>
    <d v="2016-07-22T15:02:20"/>
    <d v="2016-06-07T15:02:20"/>
    <d v="1905-07-08T00:00:0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s v="technology"/>
    <x v="7"/>
    <d v="2015-01-15T19:29:00"/>
    <d v="2014-12-16T20:29:19"/>
    <d v="1905-07-06T00:00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s v="technology"/>
    <x v="7"/>
    <d v="2015-07-25T21:59:00"/>
    <d v="2015-06-24T15:40:52"/>
    <d v="1905-07-07T00:00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technology"/>
    <x v="7"/>
    <d v="2015-01-04T06:17:44"/>
    <d v="2014-11-25T06:17:44"/>
    <d v="1905-07-06T00:00:00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s v="technology"/>
    <x v="7"/>
    <d v="2015-03-31T18:04:04"/>
    <d v="2015-03-01T19:04:04"/>
    <d v="1905-07-07T00:00:00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technology"/>
    <x v="7"/>
    <d v="2015-10-29T02:53:43"/>
    <d v="2015-09-29T02:53:43"/>
    <d v="1905-07-07T00:00:00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s v="technology"/>
    <x v="7"/>
    <d v="2015-08-08T15:33:37"/>
    <d v="2015-07-09T15:33:37"/>
    <d v="1905-07-07T00:00:00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s v="technology"/>
    <x v="7"/>
    <d v="2015-02-26T08:41:33"/>
    <d v="2015-01-27T08:41:33"/>
    <d v="1905-07-07T00:00:00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technology"/>
    <x v="7"/>
    <d v="2017-01-10T08:57:00"/>
    <d v="2016-12-13T02:54:47"/>
    <d v="1905-07-08T00:00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s v="technology"/>
    <x v="7"/>
    <d v="2015-10-15T20:22:38"/>
    <d v="2015-09-15T20:22:38"/>
    <d v="1905-07-07T00:00:00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technology"/>
    <x v="7"/>
    <d v="2015-01-02T21:14:16"/>
    <d v="2014-12-03T21:14:16"/>
    <d v="1905-07-06T00:00:00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technology"/>
    <x v="7"/>
    <d v="2015-07-02T21:59:44"/>
    <d v="2015-06-02T21:59:44"/>
    <d v="1905-07-07T00:00:00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technology"/>
    <x v="7"/>
    <d v="2014-12-18T20:28:26"/>
    <d v="2014-11-13T20:28:26"/>
    <d v="1905-07-06T00:00:00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technology"/>
    <x v="7"/>
    <d v="2016-04-14T06:26:04"/>
    <d v="2016-03-15T06:26:04"/>
    <d v="1905-07-08T00:00:00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s v="food"/>
    <x v="19"/>
    <d v="2016-03-05T19:44:56"/>
    <d v="2016-01-05T19:44:56"/>
    <d v="1905-07-08T00:00:00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s v="food"/>
    <x v="19"/>
    <d v="2015-05-13T16:18:51"/>
    <d v="2015-04-13T16:18:51"/>
    <d v="1905-07-07T00:00:00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s v="food"/>
    <x v="19"/>
    <d v="2016-03-30T20:10:58"/>
    <d v="2016-01-30T21:10:58"/>
    <d v="1905-07-08T00:00:00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food"/>
    <x v="19"/>
    <d v="2016-01-03T00:56:47"/>
    <d v="2015-12-04T00:56:47"/>
    <d v="1905-07-07T00:00:00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s v="food"/>
    <x v="19"/>
    <d v="2016-09-03T14:02:55"/>
    <d v="2016-08-13T14:02:55"/>
    <d v="1905-07-08T00:00:00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s v="food"/>
    <x v="19"/>
    <d v="2015-01-19T02:39:50"/>
    <d v="2014-12-10T02:39:50"/>
    <d v="1905-07-06T00:00:0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s v="food"/>
    <x v="19"/>
    <d v="2015-04-11T06:00:00"/>
    <d v="2015-03-19T13:48:48"/>
    <d v="1905-07-07T00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s v="food"/>
    <x v="19"/>
    <d v="2014-11-06T04:22:37"/>
    <d v="2014-10-07T03:22:37"/>
    <d v="1905-07-06T00:00:00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s v="food"/>
    <x v="19"/>
    <d v="2015-08-18T21:01:15"/>
    <d v="2015-07-19T21:01:15"/>
    <d v="1905-07-07T00:00:00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food"/>
    <x v="19"/>
    <d v="2015-09-07T09:47:55"/>
    <d v="2015-08-08T09:47:55"/>
    <d v="1905-07-07T00:00:00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s v="food"/>
    <x v="19"/>
    <d v="2015-08-25T17:34:42"/>
    <d v="2015-07-26T17:34:42"/>
    <d v="1905-07-07T00:00:00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food"/>
    <x v="19"/>
    <d v="2016-11-26T18:41:13"/>
    <d v="2016-10-12T17:41:13"/>
    <d v="1905-07-08T00:00:00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s v="food"/>
    <x v="19"/>
    <d v="2014-05-31T23:30:00"/>
    <d v="2014-05-01T02:38:02"/>
    <d v="1905-07-06T00:0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s v="food"/>
    <x v="19"/>
    <d v="2015-08-22T03:59:00"/>
    <d v="2015-07-13T16:41:00"/>
    <d v="1905-07-07T00:00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s v="food"/>
    <x v="19"/>
    <d v="2016-07-15T20:42:26"/>
    <d v="2016-06-15T20:42:26"/>
    <d v="1905-07-08T00:00:00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s v="food"/>
    <x v="19"/>
    <d v="2015-03-14T15:00:00"/>
    <d v="2015-01-15T17:42:23"/>
    <d v="1905-07-07T00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food"/>
    <x v="19"/>
    <d v="2014-08-10T21:13:07"/>
    <d v="2014-07-11T21:13:07"/>
    <d v="1905-07-06T00:00:00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0"/>
    <s v="food"/>
    <x v="19"/>
    <d v="2015-03-24T19:34:04"/>
    <d v="2015-01-23T20:34:04"/>
    <d v="1905-07-07T00:00:00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food"/>
    <x v="19"/>
    <d v="2015-02-18T17:43:09"/>
    <d v="2014-12-20T17:43:09"/>
    <d v="1905-07-06T00:00:00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s v="food"/>
    <x v="19"/>
    <d v="2014-11-10T01:41:35"/>
    <d v="2014-09-11T00:41:35"/>
    <d v="1905-07-06T00:00:00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s v="food"/>
    <x v="19"/>
    <d v="2015-02-21T16:29:56"/>
    <d v="2015-01-22T16:29:56"/>
    <d v="1905-07-07T00:00:00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s v="food"/>
    <x v="19"/>
    <d v="2015-03-11T16:23:56"/>
    <d v="2015-02-09T17:23:56"/>
    <d v="1905-07-07T00:00:00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s v="food"/>
    <x v="19"/>
    <d v="2014-12-31T16:54:50"/>
    <d v="2014-12-01T16:54:50"/>
    <d v="1905-07-06T00:00:0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s v="food"/>
    <x v="19"/>
    <d v="2014-10-27T21:25:08"/>
    <d v="2014-09-27T21:25:08"/>
    <d v="1905-07-06T00:00:00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s v="food"/>
    <x v="19"/>
    <d v="2016-05-27T22:04:00"/>
    <d v="2016-05-12T21:55:49"/>
    <d v="1905-07-08T00:00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food"/>
    <x v="19"/>
    <d v="2015-08-08T04:04:52"/>
    <d v="2015-06-09T04:04:52"/>
    <d v="1905-07-07T00:00:00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s v="food"/>
    <x v="19"/>
    <d v="2016-03-23T06:38:53"/>
    <d v="2016-02-12T07:38:53"/>
    <d v="1905-07-08T00:00:00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s v="food"/>
    <x v="19"/>
    <d v="2015-03-12T17:49:11"/>
    <d v="2015-02-10T18:49:11"/>
    <d v="1905-07-07T00:00:00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s v="food"/>
    <x v="19"/>
    <d v="2017-02-05T16:44:00"/>
    <d v="2016-12-30T21:06:06"/>
    <d v="1905-07-08T00:00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s v="food"/>
    <x v="19"/>
    <d v="2016-02-12T03:08:24"/>
    <d v="2016-01-13T03:08:24"/>
    <d v="1905-07-08T00:00:00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s v="food"/>
    <x v="19"/>
    <d v="2016-06-28T02:23:33"/>
    <d v="2016-04-29T02:23:33"/>
    <d v="1905-07-08T00:00:00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s v="food"/>
    <x v="19"/>
    <d v="2015-03-08T05:14:57"/>
    <d v="2015-02-06T05:14:57"/>
    <d v="1905-07-07T00:00:00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food"/>
    <x v="19"/>
    <d v="2016-02-27T21:35:43"/>
    <d v="2016-01-28T21:35:43"/>
    <d v="1905-07-08T00:00:00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s v="food"/>
    <x v="19"/>
    <d v="2015-08-04T04:27:54"/>
    <d v="2015-06-25T04:27:54"/>
    <d v="1905-07-07T00:00:00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s v="food"/>
    <x v="19"/>
    <d v="2015-10-05T06:39:46"/>
    <d v="2015-09-05T06:39:46"/>
    <d v="1905-07-07T00:00:00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s v="food"/>
    <x v="19"/>
    <d v="2016-01-29T14:46:10"/>
    <d v="2015-11-30T14:46:10"/>
    <d v="1905-07-07T00:00:0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food"/>
    <x v="19"/>
    <d v="2015-03-17T18:00:00"/>
    <d v="2015-01-27T23:09:48"/>
    <d v="1905-07-07T00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s v="food"/>
    <x v="19"/>
    <d v="2015-12-07T22:57:42"/>
    <d v="2015-10-08T21:57:42"/>
    <d v="1905-07-07T00:00:00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food"/>
    <x v="19"/>
    <d v="2015-10-18T19:38:49"/>
    <d v="2015-09-18T19:38:49"/>
    <d v="1905-07-07T00:00:00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s v="food"/>
    <x v="19"/>
    <d v="2016-02-13T21:35:13"/>
    <d v="2016-01-14T21:35:13"/>
    <d v="1905-07-08T00:00:00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s v="food"/>
    <x v="33"/>
    <d v="2015-07-23T04:59:00"/>
    <d v="2015-07-02T03:00:54"/>
    <d v="1905-07-07T00:00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s v="food"/>
    <x v="33"/>
    <d v="2015-03-19T15:00:28"/>
    <d v="2015-02-17T16:00:28"/>
    <d v="1905-07-07T00:00:00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s v="food"/>
    <x v="33"/>
    <d v="2014-08-15T15:00:22"/>
    <d v="2014-07-16T15:00:22"/>
    <d v="1905-07-06T00:00:00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s v="food"/>
    <x v="33"/>
    <d v="2016-05-25T18:06:31"/>
    <d v="2016-04-25T18:06:31"/>
    <d v="1905-07-08T00:00:00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s v="food"/>
    <x v="33"/>
    <d v="2015-09-26T04:33:41"/>
    <d v="2015-08-27T04:33:41"/>
    <d v="1905-07-07T00:00:00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s v="food"/>
    <x v="33"/>
    <d v="2016-11-26T15:27:51"/>
    <d v="2016-10-27T14:27:51"/>
    <d v="1905-07-08T00:00:00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s v="food"/>
    <x v="33"/>
    <d v="2016-11-12T04:00:00"/>
    <d v="2016-10-11T11:16:33"/>
    <d v="1905-07-08T00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s v="food"/>
    <x v="33"/>
    <d v="2016-08-31T05:36:00"/>
    <d v="2016-08-25T07:35:13"/>
    <d v="1905-07-08T00:00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s v="food"/>
    <x v="33"/>
    <d v="2014-11-30T04:25:15"/>
    <d v="2014-10-31T03:25:15"/>
    <d v="1905-07-06T00:00:00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s v="food"/>
    <x v="33"/>
    <d v="2014-10-28T03:11:00"/>
    <d v="2014-09-20T01:44:16"/>
    <d v="1905-07-06T00:00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s v="food"/>
    <x v="33"/>
    <d v="2017-03-05T21:48:10"/>
    <d v="2017-02-13T21:48:10"/>
    <d v="1905-07-09T00:00:0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s v="food"/>
    <x v="33"/>
    <d v="2015-12-29T23:00:00"/>
    <d v="2015-11-30T20:15:00"/>
    <d v="1905-07-07T00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s v="food"/>
    <x v="33"/>
    <d v="2017-02-02T16:36:49"/>
    <d v="2017-01-03T16:36:49"/>
    <d v="1905-07-09T00:00:00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s v="food"/>
    <x v="33"/>
    <d v="2017-03-11T04:50:08"/>
    <d v="2017-02-04T04:50:08"/>
    <d v="1905-07-09T00:00:00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s v="food"/>
    <x v="33"/>
    <d v="2016-04-20T18:45:50"/>
    <d v="2016-03-23T18:45:50"/>
    <d v="1905-07-08T00:00:0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s v="food"/>
    <x v="33"/>
    <d v="2017-02-25T23:03:59"/>
    <d v="2017-01-26T23:03:59"/>
    <d v="1905-07-09T00:00:00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s v="food"/>
    <x v="33"/>
    <d v="2016-03-24T13:27:36"/>
    <d v="2016-02-23T14:27:36"/>
    <d v="1905-07-08T00:00:00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s v="food"/>
    <x v="33"/>
    <d v="2016-06-09T19:00:00"/>
    <d v="2016-05-05T20:55:18"/>
    <d v="1905-07-08T00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s v="food"/>
    <x v="33"/>
    <d v="2016-03-23T14:18:05"/>
    <d v="2016-02-07T15:18:05"/>
    <d v="1905-07-08T00:00:00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s v="food"/>
    <x v="33"/>
    <d v="2017-01-03T04:17:00"/>
    <d v="2016-11-30T04:29:27"/>
    <d v="1905-07-08T00:00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s v="music"/>
    <x v="14"/>
    <d v="2011-10-01T03:00:00"/>
    <d v="2011-08-29T00:18:17"/>
    <d v="1905-07-03T00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s v="music"/>
    <x v="14"/>
    <d v="2012-07-19T04:28:16"/>
    <d v="2012-06-29T04:28:16"/>
    <d v="1905-07-04T00:00:00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s v="music"/>
    <x v="14"/>
    <d v="2013-04-16T19:00:00"/>
    <d v="2013-03-08T02:40:25"/>
    <d v="1905-07-05T00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s v="music"/>
    <x v="14"/>
    <d v="2015-09-30T19:29:00"/>
    <d v="2015-09-01T21:36:37"/>
    <d v="1905-07-07T00:00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s v="music"/>
    <x v="14"/>
    <d v="2012-09-23T17:15:48"/>
    <d v="2012-08-24T17:15:48"/>
    <d v="1905-07-04T00:00:00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s v="music"/>
    <x v="14"/>
    <d v="2013-05-09T02:27:33"/>
    <d v="2013-04-09T02:27:33"/>
    <d v="1905-07-05T00:00:00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s v="music"/>
    <x v="14"/>
    <d v="2012-05-10T17:00:00"/>
    <d v="2012-04-26T20:58:51"/>
    <d v="1905-07-04T00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s v="music"/>
    <x v="14"/>
    <d v="2012-10-28T05:00:00"/>
    <d v="2012-09-22T03:42:01"/>
    <d v="1905-07-04T00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s v="music"/>
    <x v="14"/>
    <d v="2011-02-08T10:18:49"/>
    <d v="2011-01-14T10:18:49"/>
    <d v="1905-07-03T00:00:00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s v="music"/>
    <x v="14"/>
    <d v="2012-05-24T01:47:35"/>
    <d v="2012-04-24T01:47:35"/>
    <d v="1905-07-04T00:00:00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s v="music"/>
    <x v="14"/>
    <d v="2012-01-25T23:49:52"/>
    <d v="2011-12-16T23:49:52"/>
    <d v="1905-07-03T00:00:00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s v="music"/>
    <x v="14"/>
    <d v="2010-09-04T01:03:00"/>
    <d v="2010-06-25T02:46:20"/>
    <d v="1905-07-02T00:00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s v="music"/>
    <x v="14"/>
    <d v="2012-11-10T18:57:49"/>
    <d v="2012-10-11T17:57:49"/>
    <d v="1905-07-04T00:00:00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s v="music"/>
    <x v="14"/>
    <d v="2010-10-11T00:16:16"/>
    <d v="2010-08-27T00:16:16"/>
    <d v="1905-07-02T00:00:00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s v="music"/>
    <x v="14"/>
    <d v="2010-07-10T22:00:00"/>
    <d v="2010-05-12T06:54:15"/>
    <d v="1905-07-02T00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s v="music"/>
    <x v="14"/>
    <d v="2014-11-03T08:52:50"/>
    <d v="2014-10-01T07:52:50"/>
    <d v="1905-07-06T00:00:0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s v="music"/>
    <x v="14"/>
    <d v="2012-08-12T16:35:45"/>
    <d v="2012-06-28T16:35:45"/>
    <d v="1905-07-04T00:00:00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s v="music"/>
    <x v="14"/>
    <d v="2013-01-13T22:48:33"/>
    <d v="2012-12-14T22:48:33"/>
    <d v="1905-07-04T00:00:00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s v="music"/>
    <x v="14"/>
    <d v="2012-07-28T02:00:00"/>
    <d v="2012-07-17T17:26:34"/>
    <d v="1905-07-04T00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s v="music"/>
    <x v="14"/>
    <d v="2015-10-10T22:28:04"/>
    <d v="2015-08-11T22:28:04"/>
    <d v="1905-07-07T00:00:00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s v="music"/>
    <x v="14"/>
    <d v="2012-04-30T15:30:08"/>
    <d v="2012-03-31T15:30:08"/>
    <d v="1905-07-04T00:00:00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s v="music"/>
    <x v="14"/>
    <d v="2011-08-01T18:46:23"/>
    <d v="2011-06-17T18:46:23"/>
    <d v="1905-07-03T00:00:00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s v="music"/>
    <x v="14"/>
    <d v="2012-05-01T17:00:03"/>
    <d v="2012-03-02T18:00:03"/>
    <d v="1905-07-04T00:00:00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s v="music"/>
    <x v="14"/>
    <d v="2011-09-15T22:00:03"/>
    <d v="2011-08-16T22:00:03"/>
    <d v="1905-07-03T00:00:00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s v="music"/>
    <x v="14"/>
    <d v="2011-10-12T23:57:59"/>
    <d v="2011-09-07T23:57:59"/>
    <d v="1905-07-03T00:00:00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s v="music"/>
    <x v="14"/>
    <d v="2012-04-22T16:59:36"/>
    <d v="2012-03-23T16:59:36"/>
    <d v="1905-07-04T00:00:00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s v="music"/>
    <x v="14"/>
    <d v="2012-05-27T01:59:57"/>
    <d v="2012-04-27T01:59:57"/>
    <d v="1905-07-04T00:00:00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s v="music"/>
    <x v="14"/>
    <d v="2011-11-16T16:11:48"/>
    <d v="2011-10-17T15:11:48"/>
    <d v="1905-07-03T00:00:00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s v="music"/>
    <x v="14"/>
    <d v="2013-05-09T16:33:59"/>
    <d v="2013-04-09T16:33:59"/>
    <d v="1905-07-05T00:00:00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s v="music"/>
    <x v="14"/>
    <d v="2012-06-23T05:27:56"/>
    <d v="2012-04-24T05:27:56"/>
    <d v="1905-07-04T00:00:00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s v="music"/>
    <x v="14"/>
    <d v="2011-01-16T01:51:00"/>
    <d v="2010-12-30T20:08:34"/>
    <d v="1905-07-02T00:00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s v="music"/>
    <x v="14"/>
    <d v="2012-06-16T09:59:00"/>
    <d v="2012-04-25T23:39:48"/>
    <d v="1905-07-04T00:00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s v="music"/>
    <x v="14"/>
    <d v="2013-04-29T04:02:20"/>
    <d v="2013-03-15T04:02:20"/>
    <d v="1905-07-05T00:00:0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s v="music"/>
    <x v="14"/>
    <d v="2012-05-23T15:29:04"/>
    <d v="2012-04-23T15:29:04"/>
    <d v="1905-07-04T00:00:00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s v="music"/>
    <x v="14"/>
    <d v="2012-06-06T22:42:55"/>
    <d v="2012-05-07T22:42:55"/>
    <d v="1905-07-04T00:00:00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s v="music"/>
    <x v="14"/>
    <d v="2013-03-29T22:54:52"/>
    <d v="2013-02-22T23:54:52"/>
    <d v="1905-07-05T00:00:00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s v="music"/>
    <x v="14"/>
    <d v="2011-08-05T21:05:38"/>
    <d v="2011-07-06T21:05:38"/>
    <d v="1905-07-03T00:00:00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s v="music"/>
    <x v="14"/>
    <d v="2015-01-27T23:13:07"/>
    <d v="2015-01-13T23:13:07"/>
    <d v="1905-07-07T00:00:00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s v="music"/>
    <x v="14"/>
    <d v="2012-12-31T18:00:00"/>
    <d v="2012-11-13T15:33:57"/>
    <d v="1905-07-04T00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s v="music"/>
    <x v="14"/>
    <d v="2012-06-23T18:32:55"/>
    <d v="2012-05-24T18:32:55"/>
    <d v="1905-07-04T00:00:00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s v="food"/>
    <x v="34"/>
    <d v="2015-09-27T18:38:24"/>
    <d v="2015-08-28T18:38:24"/>
    <d v="1905-07-07T00:00:00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s v="food"/>
    <x v="34"/>
    <d v="2014-09-21T19:48:38"/>
    <d v="2014-08-07T19:48:38"/>
    <d v="1905-07-06T00:00:00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food"/>
    <x v="34"/>
    <d v="2016-06-07T21:06:00"/>
    <d v="2016-05-08T21:35:08"/>
    <d v="1905-07-08T00:00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food"/>
    <x v="34"/>
    <d v="2014-11-15T01:22:14"/>
    <d v="2014-10-16T00:22:14"/>
    <d v="1905-07-06T00:00:00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food"/>
    <x v="34"/>
    <d v="2015-03-14T00:20:16"/>
    <d v="2015-02-12T01:20:16"/>
    <d v="1905-07-07T00:00:00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s v="food"/>
    <x v="34"/>
    <d v="2015-10-03T21:00:00"/>
    <d v="2015-09-11T07:07:49"/>
    <d v="1905-07-07T00:00:00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s v="food"/>
    <x v="34"/>
    <d v="2015-05-11T01:45:04"/>
    <d v="2015-04-11T01:45:04"/>
    <d v="1905-07-07T00:00:00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food"/>
    <x v="34"/>
    <d v="2014-08-14T22:50:34"/>
    <d v="2014-07-15T22:50:34"/>
    <d v="1905-07-06T00:00:00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s v="food"/>
    <x v="34"/>
    <d v="2015-04-20T18:25:49"/>
    <d v="2015-02-23T19:25:49"/>
    <d v="1905-07-07T00:00:00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s v="food"/>
    <x v="34"/>
    <d v="2015-05-14T23:56:12"/>
    <d v="2015-03-15T23:56:12"/>
    <d v="1905-07-07T00:00:00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food"/>
    <x v="34"/>
    <d v="2016-02-01T10:43:33"/>
    <d v="2016-01-02T10:43:33"/>
    <d v="1905-07-08T00:00:00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food"/>
    <x v="34"/>
    <d v="2014-12-13T21:02:41"/>
    <d v="2014-11-28T21:02:41"/>
    <d v="1905-07-06T00:00:00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food"/>
    <x v="34"/>
    <d v="2017-02-26T00:09:49"/>
    <d v="2016-12-28T00:09:49"/>
    <d v="1905-07-08T00:00:00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s v="food"/>
    <x v="34"/>
    <d v="2014-08-20T09:21:17"/>
    <d v="2014-08-03T09:21:17"/>
    <d v="1905-07-06T00:00:00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s v="food"/>
    <x v="34"/>
    <d v="2015-02-22T20:09:13"/>
    <d v="2015-01-23T20:09:13"/>
    <d v="1905-07-07T00:00:00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food"/>
    <x v="34"/>
    <d v="2014-11-29T16:40:52"/>
    <d v="2014-10-30T15:40:52"/>
    <d v="1905-07-06T00:00:00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s v="food"/>
    <x v="34"/>
    <d v="2015-03-19T18:15:30"/>
    <d v="2015-02-17T19:15:30"/>
    <d v="1905-07-07T00:00:0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food"/>
    <x v="34"/>
    <d v="2014-11-13T17:20:28"/>
    <d v="2014-10-14T16:20:28"/>
    <d v="1905-07-06T00:00:00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s v="food"/>
    <x v="34"/>
    <d v="2014-07-19T03:43:24"/>
    <d v="2014-06-19T03:43:24"/>
    <d v="1905-07-06T00:00:00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food"/>
    <x v="34"/>
    <d v="2016-10-15T19:21:00"/>
    <d v="2016-08-30T14:24:45"/>
    <d v="1905-07-08T00:00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s v="music"/>
    <x v="35"/>
    <d v="2015-10-13T23:13:41"/>
    <d v="2015-09-22T23:13:41"/>
    <d v="1905-07-07T00:00:00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s v="music"/>
    <x v="35"/>
    <d v="2016-04-22T14:52:00"/>
    <d v="2016-03-31T13:46:00"/>
    <d v="1905-07-08T00:00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s v="music"/>
    <x v="35"/>
    <d v="2014-11-18T00:24:52"/>
    <d v="2014-10-18T23:24:52"/>
    <d v="1905-07-06T00:00:00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s v="music"/>
    <x v="35"/>
    <d v="2014-12-21T04:30:00"/>
    <d v="2014-11-18T19:22:37"/>
    <d v="1905-07-06T00:0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s v="music"/>
    <x v="35"/>
    <d v="2012-06-28T20:16:11"/>
    <d v="2012-05-29T20:16:11"/>
    <d v="1905-07-04T00:00:00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s v="music"/>
    <x v="35"/>
    <d v="2014-12-08T04:59:00"/>
    <d v="2014-11-10T02:11:14"/>
    <d v="1905-07-06T00:00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s v="music"/>
    <x v="35"/>
    <d v="2013-10-18T03:59:00"/>
    <d v="2013-09-29T18:01:31"/>
    <d v="1905-07-05T00:00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s v="music"/>
    <x v="35"/>
    <d v="2015-08-20T11:00:00"/>
    <d v="2015-08-01T20:01:43"/>
    <d v="1905-07-07T00:00:00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04"/>
    <s v="music"/>
    <x v="35"/>
    <d v="2012-03-25T00:56:15"/>
    <d v="2012-02-09T01:56:15"/>
    <d v="1905-07-04T00:00:00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s v="music"/>
    <x v="35"/>
    <d v="2015-04-20T04:50:00"/>
    <d v="2015-03-18T20:45:05"/>
    <d v="1905-07-07T00:0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s v="music"/>
    <x v="35"/>
    <d v="2015-08-15T03:59:00"/>
    <d v="2015-07-23T16:19:14"/>
    <d v="1905-07-07T00:00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s v="music"/>
    <x v="35"/>
    <d v="2012-08-16T20:22:46"/>
    <d v="2012-07-17T20:22:46"/>
    <d v="1905-07-04T00:00:00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s v="music"/>
    <x v="35"/>
    <d v="2013-03-01T18:01:08"/>
    <d v="2013-01-30T18:01:51"/>
    <d v="1905-07-05T00:00:00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s v="music"/>
    <x v="35"/>
    <d v="2010-01-01T06:00:00"/>
    <d v="2009-11-10T16:48:32"/>
    <d v="1905-07-01T00:00:00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s v="music"/>
    <x v="35"/>
    <d v="2014-12-01T19:59:05"/>
    <d v="2014-10-31T18:59:05"/>
    <d v="1905-07-06T00:00:00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s v="music"/>
    <x v="35"/>
    <d v="2013-07-30T02:32:46"/>
    <d v="2013-07-09T02:32:46"/>
    <d v="1905-07-05T00:00:00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s v="music"/>
    <x v="35"/>
    <d v="2011-08-01T15:34:15"/>
    <d v="2011-06-02T15:34:15"/>
    <d v="1905-07-03T00:00:00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s v="music"/>
    <x v="35"/>
    <d v="2013-02-24T04:59:00"/>
    <d v="2013-01-24T12:14:21"/>
    <d v="1905-07-05T00:00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s v="music"/>
    <x v="35"/>
    <d v="2015-02-02T21:39:12"/>
    <d v="2014-12-04T21:39:12"/>
    <d v="1905-07-06T00:00:00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s v="music"/>
    <x v="35"/>
    <d v="2011-10-29T16:12:01"/>
    <d v="2011-08-30T16:12:01"/>
    <d v="1905-07-03T00:00:00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s v="music"/>
    <x v="35"/>
    <d v="2013-09-26T10:46:58"/>
    <d v="2013-07-28T10:46:58"/>
    <d v="1905-07-05T00:00:00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s v="music"/>
    <x v="35"/>
    <d v="2013-10-01T03:59:00"/>
    <d v="2013-08-23T10:14:17"/>
    <d v="1905-07-05T00:00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s v="music"/>
    <x v="35"/>
    <d v="2011-01-02T03:00:00"/>
    <d v="2010-12-02T02:34:58"/>
    <d v="1905-07-02T00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s v="music"/>
    <x v="35"/>
    <d v="2012-07-08T12:29:29"/>
    <d v="2012-06-08T12:29:29"/>
    <d v="1905-07-04T00:00:00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s v="music"/>
    <x v="35"/>
    <d v="2015-02-27T00:30:00"/>
    <d v="2015-01-23T03:18:58"/>
    <d v="1905-07-07T00:0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s v="music"/>
    <x v="35"/>
    <d v="2013-10-05T05:00:00"/>
    <d v="2013-09-07T20:36:19"/>
    <d v="1905-07-05T00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s v="music"/>
    <x v="35"/>
    <d v="2012-04-04T17:33:23"/>
    <d v="2012-03-05T18:33:23"/>
    <d v="1905-07-04T00:00:00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s v="music"/>
    <x v="35"/>
    <d v="2016-09-30T04:27:00"/>
    <d v="2016-09-05T15:00:37"/>
    <d v="1905-07-08T00:00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s v="music"/>
    <x v="35"/>
    <d v="2013-05-31T17:00:00"/>
    <d v="2013-04-26T18:11:10"/>
    <d v="1905-07-05T00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s v="music"/>
    <x v="35"/>
    <d v="2015-10-08T03:59:00"/>
    <d v="2015-08-12T15:13:26"/>
    <d v="1905-07-07T00:00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s v="music"/>
    <x v="35"/>
    <d v="2012-03-21T20:48:00"/>
    <d v="2012-02-22T06:03:05"/>
    <d v="1905-07-04T00:00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s v="music"/>
    <x v="35"/>
    <d v="2017-03-05T19:26:21"/>
    <d v="2017-02-03T19:26:21"/>
    <d v="1905-07-09T00:00:00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s v="music"/>
    <x v="35"/>
    <d v="2012-09-21T04:46:47"/>
    <d v="2012-07-23T04:46:47"/>
    <d v="1905-07-04T00:00:00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s v="music"/>
    <x v="35"/>
    <d v="2015-06-01T03:59:00"/>
    <d v="2015-05-01T01:52:43"/>
    <d v="1905-07-07T00:00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s v="music"/>
    <x v="35"/>
    <d v="2012-05-28T15:43:13"/>
    <d v="2012-04-27T15:43:13"/>
    <d v="1905-07-04T00:00:00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s v="music"/>
    <x v="35"/>
    <d v="2012-12-24T23:47:37"/>
    <d v="2012-11-09T23:47:37"/>
    <d v="1905-07-04T00:00:00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s v="music"/>
    <x v="35"/>
    <d v="2014-05-15T17:53:06"/>
    <d v="2014-04-15T17:53:06"/>
    <d v="1905-07-06T00:00:00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s v="music"/>
    <x v="35"/>
    <d v="2015-05-01T13:59:00"/>
    <d v="2015-03-30T20:38:26"/>
    <d v="1905-07-07T00:00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s v="music"/>
    <x v="35"/>
    <d v="2011-11-15T19:37:00"/>
    <d v="2011-10-13T20:58:04"/>
    <d v="1905-07-03T00:00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s v="music"/>
    <x v="35"/>
    <d v="2015-03-06T22:49:34"/>
    <d v="2015-02-04T22:49:34"/>
    <d v="1905-07-07T00:00:00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food"/>
    <x v="19"/>
    <d v="2015-10-13T12:41:29"/>
    <d v="2015-09-13T12:41:29"/>
    <d v="1905-07-07T00:00:00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s v="food"/>
    <x v="19"/>
    <d v="2016-10-11T12:35:39"/>
    <d v="2016-08-12T12:35:39"/>
    <d v="1905-07-08T00:00:00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food"/>
    <x v="19"/>
    <d v="2015-07-30T03:20:51"/>
    <d v="2015-05-31T03:20:51"/>
    <d v="1905-07-07T00:00:00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food"/>
    <x v="19"/>
    <d v="2014-08-01T00:58:19"/>
    <d v="2014-07-02T00:58:19"/>
    <d v="1905-07-06T00:00:00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s v="food"/>
    <x v="19"/>
    <d v="2016-05-09T20:50:00"/>
    <d v="2016-03-11T15:36:29"/>
    <d v="1905-07-08T00:0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food"/>
    <x v="19"/>
    <d v="2014-08-21T23:32:28"/>
    <d v="2014-07-22T23:32:28"/>
    <d v="1905-07-06T00:00:00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s v="food"/>
    <x v="19"/>
    <d v="2015-04-23T21:05:38"/>
    <d v="2015-03-24T21:05:38"/>
    <d v="1905-07-07T00:00:00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s v="food"/>
    <x v="19"/>
    <d v="2016-09-01T15:59:54"/>
    <d v="2016-08-02T15:59:54"/>
    <d v="1905-07-08T00:00:00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s v="food"/>
    <x v="19"/>
    <d v="2015-09-17T02:31:52"/>
    <d v="2015-08-18T02:31:52"/>
    <d v="1905-07-07T00:00:00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s v="food"/>
    <x v="19"/>
    <d v="2017-02-08T21:40:35"/>
    <d v="2017-01-09T21:40:35"/>
    <d v="1905-07-09T00:00:00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s v="food"/>
    <x v="19"/>
    <d v="2016-05-19T08:12:01"/>
    <d v="2016-03-20T08:12:01"/>
    <d v="1905-07-08T00:00:00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food"/>
    <x v="19"/>
    <d v="2015-04-13T02:51:57"/>
    <d v="2015-03-14T02:51:57"/>
    <d v="1905-07-07T00:00:00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food"/>
    <x v="19"/>
    <d v="2014-08-23T14:12:29"/>
    <d v="2014-07-09T14:12:29"/>
    <d v="1905-07-06T00:00:00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food"/>
    <x v="19"/>
    <d v="2016-05-18T19:49:05"/>
    <d v="2016-04-27T19:49:05"/>
    <d v="1905-07-08T00:00:00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food"/>
    <x v="19"/>
    <d v="2015-01-12T02:36:34"/>
    <d v="2014-12-13T02:36:34"/>
    <d v="1905-07-06T00:00:00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food"/>
    <x v="19"/>
    <d v="2015-04-10T23:14:07"/>
    <d v="2015-02-25T00:14:07"/>
    <d v="1905-07-07T00:00:00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food"/>
    <x v="19"/>
    <d v="2014-08-04T19:41:37"/>
    <d v="2014-07-10T19:41:37"/>
    <d v="1905-07-06T00:00:00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food"/>
    <x v="19"/>
    <d v="2015-10-09T17:00:00"/>
    <d v="2015-08-22T00:32:59"/>
    <d v="1905-07-07T00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s v="food"/>
    <x v="19"/>
    <d v="2014-09-15T19:55:03"/>
    <d v="2014-07-17T19:55:03"/>
    <d v="1905-07-06T00:00:00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s v="food"/>
    <x v="19"/>
    <d v="2015-05-16T03:00:00"/>
    <d v="2015-04-16T07:50:03"/>
    <d v="1905-07-07T00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s v="food"/>
    <x v="19"/>
    <d v="2015-11-16T16:04:58"/>
    <d v="2015-10-17T15:04:58"/>
    <d v="1905-07-07T00:00:00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s v="food"/>
    <x v="19"/>
    <d v="2016-10-29T23:43:54"/>
    <d v="2016-09-29T23:43:54"/>
    <d v="1905-07-08T00:00:00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s v="food"/>
    <x v="19"/>
    <d v="2015-03-16T17:28:00"/>
    <d v="2015-01-15T18:28:00"/>
    <d v="1905-07-07T00:00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food"/>
    <x v="19"/>
    <d v="2015-06-15T04:09:29"/>
    <d v="2015-05-16T04:09:29"/>
    <d v="1905-07-07T00:00:00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s v="food"/>
    <x v="19"/>
    <d v="2014-07-05T23:07:12"/>
    <d v="2014-06-05T23:07:12"/>
    <d v="1905-07-06T00:00:00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s v="food"/>
    <x v="19"/>
    <d v="2015-12-25T07:55:36"/>
    <d v="2015-11-25T07:55:36"/>
    <d v="1905-07-07T00:00:00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s v="food"/>
    <x v="19"/>
    <d v="2015-12-30T16:12:33"/>
    <d v="2015-11-30T16:12:33"/>
    <d v="1905-07-07T00:00:00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s v="food"/>
    <x v="19"/>
    <d v="2015-03-31T13:14:00"/>
    <d v="2015-02-07T16:13:46"/>
    <d v="1905-07-07T00:00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s v="food"/>
    <x v="19"/>
    <d v="2016-03-23T11:52:07"/>
    <d v="2016-02-22T12:52:07"/>
    <d v="1905-07-08T00:00:00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food"/>
    <x v="19"/>
    <d v="2016-01-26T14:08:17"/>
    <d v="2016-01-19T14:08:17"/>
    <d v="1905-07-08T00:00:00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s v="food"/>
    <x v="19"/>
    <d v="2016-03-13T20:45:24"/>
    <d v="2016-01-13T21:45:24"/>
    <d v="1905-07-08T00:00:00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s v="food"/>
    <x v="19"/>
    <d v="2014-10-05T19:13:41"/>
    <d v="2014-09-05T19:13:41"/>
    <d v="1905-07-06T00:00:00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food"/>
    <x v="19"/>
    <d v="2015-04-25T20:17:06"/>
    <d v="2015-03-26T20:17:06"/>
    <d v="1905-07-07T00:00:00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s v="food"/>
    <x v="19"/>
    <d v="2014-08-07T23:13:48"/>
    <d v="2014-07-08T23:13:48"/>
    <d v="1905-07-06T00:00:00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s v="food"/>
    <x v="19"/>
    <d v="2017-02-24T05:51:40"/>
    <d v="2017-01-25T05:51:40"/>
    <d v="1905-07-09T00:00:0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s v="food"/>
    <x v="19"/>
    <d v="2014-08-07T15:56:49"/>
    <d v="2014-07-08T15:56:49"/>
    <d v="1905-07-06T00:00:00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s v="food"/>
    <x v="19"/>
    <d v="2016-06-19T08:11:57"/>
    <d v="2016-05-20T08:11:57"/>
    <d v="1905-07-08T00:00:00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s v="food"/>
    <x v="19"/>
    <d v="2015-09-23T20:10:01"/>
    <d v="2015-08-24T20:10:01"/>
    <d v="1905-07-07T00:00:00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s v="food"/>
    <x v="19"/>
    <d v="2014-08-03T18:05:47"/>
    <d v="2014-06-19T18:05:47"/>
    <d v="1905-07-06T00:00:00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s v="food"/>
    <x v="19"/>
    <d v="2016-03-25T20:36:40"/>
    <d v="2016-01-25T21:36:40"/>
    <d v="1905-07-08T00:00:0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s v="technology"/>
    <x v="36"/>
    <d v="2012-09-13T03:59:00"/>
    <d v="2012-08-29T21:39:09"/>
    <d v="1905-07-04T00:00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s v="technology"/>
    <x v="36"/>
    <d v="2014-11-12T21:20:00"/>
    <d v="2014-10-03T17:56:08"/>
    <d v="1905-07-06T00:0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s v="technology"/>
    <x v="36"/>
    <d v="2013-12-23T21:54:14"/>
    <d v="2013-12-09T21:54:14"/>
    <d v="1905-07-05T00:00:00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s v="technology"/>
    <x v="36"/>
    <d v="2012-04-29T01:13:43"/>
    <d v="2012-03-30T01:13:43"/>
    <d v="1905-07-04T00:00:00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s v="technology"/>
    <x v="36"/>
    <d v="2016-06-17T12:59:50"/>
    <d v="2016-05-18T12:59:50"/>
    <d v="1905-07-08T00:00:0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s v="technology"/>
    <x v="36"/>
    <d v="2014-04-29T17:06:22"/>
    <d v="2014-03-28T17:06:22"/>
    <d v="1905-07-06T00:00:00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s v="technology"/>
    <x v="36"/>
    <d v="2015-08-12T02:00:00"/>
    <d v="2015-06-29T20:59:32"/>
    <d v="1905-07-07T00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s v="technology"/>
    <x v="36"/>
    <d v="2017-03-15T00:00:00"/>
    <d v="2017-02-01T19:14:28"/>
    <d v="1905-07-09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s v="technology"/>
    <x v="36"/>
    <d v="2012-07-15T05:42:31"/>
    <d v="2012-06-15T05:42:31"/>
    <d v="1905-07-04T00:00:00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s v="technology"/>
    <x v="36"/>
    <d v="2016-08-22T06:59:00"/>
    <d v="2016-07-13T21:08:45"/>
    <d v="1905-07-08T00:00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s v="technology"/>
    <x v="36"/>
    <d v="2017-01-02T22:59:00"/>
    <d v="2016-11-30T08:03:34"/>
    <d v="1905-07-08T00:00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s v="technology"/>
    <x v="36"/>
    <d v="2015-01-09T03:26:10"/>
    <d v="2014-12-09T03:26:10"/>
    <d v="1905-07-06T00:00:0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s v="technology"/>
    <x v="36"/>
    <d v="2012-09-21T19:38:14"/>
    <d v="2012-08-22T19:38:14"/>
    <d v="1905-07-04T00:00:00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s v="technology"/>
    <x v="36"/>
    <d v="2014-04-30T05:00:00"/>
    <d v="2014-04-01T17:00:12"/>
    <d v="1905-07-06T00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s v="technology"/>
    <x v="36"/>
    <d v="2016-04-30T12:00:00"/>
    <d v="2016-03-24T11:56:04"/>
    <d v="1905-07-08T00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s v="technology"/>
    <x v="36"/>
    <d v="2015-08-25T23:52:09"/>
    <d v="2015-07-26T23:52:09"/>
    <d v="1905-07-07T00:00:00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s v="technology"/>
    <x v="36"/>
    <d v="2014-10-20T20:59:11"/>
    <d v="2014-09-20T20:59:11"/>
    <d v="1905-07-06T00:00:00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s v="technology"/>
    <x v="36"/>
    <d v="2015-12-01T20:01:01"/>
    <d v="2015-10-02T19:01:01"/>
    <d v="1905-07-07T00:00:00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s v="technology"/>
    <x v="36"/>
    <d v="2015-10-23T11:00:00"/>
    <d v="2015-09-26T21:13:24"/>
    <d v="1905-07-07T00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s v="technology"/>
    <x v="36"/>
    <d v="2015-10-11T01:00:00"/>
    <d v="2015-09-04T04:00:42"/>
    <d v="1905-07-07T00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s v="technology"/>
    <x v="36"/>
    <d v="2015-05-21T17:56:28"/>
    <d v="2015-04-21T17:56:28"/>
    <d v="1905-07-07T00:00:00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s v="technology"/>
    <x v="36"/>
    <d v="2016-12-30T17:50:16"/>
    <d v="2016-11-15T17:50:16"/>
    <d v="1905-07-08T00:00:00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s v="technology"/>
    <x v="36"/>
    <d v="2016-12-02T06:09:26"/>
    <d v="2016-11-18T06:09:26"/>
    <d v="1905-07-08T00:00:00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s v="technology"/>
    <x v="36"/>
    <d v="2012-09-13T10:07:02"/>
    <d v="2012-08-23T10:07:02"/>
    <d v="1905-07-04T00:00:00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s v="technology"/>
    <x v="36"/>
    <d v="2016-11-09T20:26:48"/>
    <d v="2016-10-15T19:26:48"/>
    <d v="1905-07-08T00:00:00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s v="technology"/>
    <x v="36"/>
    <d v="2015-06-03T15:04:29"/>
    <d v="2015-05-04T15:04:29"/>
    <d v="1905-07-07T00:00:00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s v="technology"/>
    <x v="36"/>
    <d v="2015-11-26T20:54:21"/>
    <d v="2015-10-27T19:54:21"/>
    <d v="1905-07-07T00:00:00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s v="technology"/>
    <x v="36"/>
    <d v="2014-11-30T23:11:07"/>
    <d v="2014-11-10T23:11:07"/>
    <d v="1905-07-06T00:00:00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s v="technology"/>
    <x v="36"/>
    <d v="2015-05-14T12:55:22"/>
    <d v="2015-04-14T12:55:22"/>
    <d v="1905-07-07T00:00:00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s v="technology"/>
    <x v="36"/>
    <d v="2016-06-30T10:00:00"/>
    <d v="2016-06-03T02:31:52"/>
    <d v="1905-07-08T0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s v="technology"/>
    <x v="36"/>
    <d v="2015-08-30T04:03:47"/>
    <d v="2015-08-02T04:03:47"/>
    <d v="1905-07-07T00:00:00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s v="technology"/>
    <x v="36"/>
    <d v="2016-05-29T01:28:59"/>
    <d v="2016-05-04T01:28:59"/>
    <d v="1905-07-08T00:00:00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s v="technology"/>
    <x v="36"/>
    <d v="2014-02-27T23:00:00"/>
    <d v="2014-01-28T19:45:32"/>
    <d v="1905-07-06T00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s v="technology"/>
    <x v="36"/>
    <d v="2016-09-29T15:45:21"/>
    <d v="2016-08-30T15:45:21"/>
    <d v="1905-07-08T00:00:00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s v="technology"/>
    <x v="36"/>
    <d v="2015-03-09T21:49:21"/>
    <d v="2015-02-02T22:49:21"/>
    <d v="1905-07-07T00:00:00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s v="technology"/>
    <x v="36"/>
    <d v="2016-10-16T01:00:00"/>
    <d v="2016-09-23T14:45:14"/>
    <d v="1905-07-08T00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s v="technology"/>
    <x v="36"/>
    <d v="2016-10-12T13:11:15"/>
    <d v="2016-09-26T13:11:15"/>
    <d v="1905-07-08T00:00:00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s v="technology"/>
    <x v="36"/>
    <d v="2015-01-15T21:54:55"/>
    <d v="2014-12-16T21:54:55"/>
    <d v="1905-07-06T00:00:00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s v="technology"/>
    <x v="36"/>
    <d v="2015-02-19T20:45:48"/>
    <d v="2015-01-20T20:45:48"/>
    <d v="1905-07-07T00:00:00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s v="technology"/>
    <x v="36"/>
    <d v="2015-06-08T03:51:14"/>
    <d v="2015-04-09T03:51:14"/>
    <d v="1905-07-07T00:00:00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s v="technology"/>
    <x v="36"/>
    <d v="2014-09-15T20:09:00"/>
    <d v="2014-08-29T19:51:03"/>
    <d v="1905-07-06T00:00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technology"/>
    <x v="36"/>
    <d v="2016-07-15T06:57:00"/>
    <d v="2016-06-15T05:55:08"/>
    <d v="1905-07-08T00:00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s v="technology"/>
    <x v="36"/>
    <d v="2016-12-21T07:59:00"/>
    <d v="2016-11-15T13:58:35"/>
    <d v="1905-07-08T00:00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s v="technology"/>
    <x v="36"/>
    <d v="2017-03-10T19:00:35"/>
    <d v="2017-02-08T19:00:35"/>
    <d v="1905-07-09T00:00:00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s v="technology"/>
    <x v="36"/>
    <d v="2014-11-08T21:13:23"/>
    <d v="2014-10-09T20:13:23"/>
    <d v="1905-07-06T00:00:00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s v="technology"/>
    <x v="36"/>
    <d v="2015-09-09T07:31:09"/>
    <d v="2015-08-10T07:31:09"/>
    <d v="1905-07-07T00:00:00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s v="technology"/>
    <x v="36"/>
    <d v="2015-08-14T06:16:59"/>
    <d v="2015-07-15T06:16:59"/>
    <d v="1905-07-07T00:00:00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s v="technology"/>
    <x v="36"/>
    <d v="2016-03-09T17:09:20"/>
    <d v="2016-02-08T17:09:20"/>
    <d v="1905-07-08T00:00:00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s v="technology"/>
    <x v="36"/>
    <d v="2016-02-01T23:55:41"/>
    <d v="2015-12-03T23:55:41"/>
    <d v="1905-07-07T00:00:00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s v="technology"/>
    <x v="36"/>
    <d v="2016-12-21T14:59:03"/>
    <d v="2016-11-21T14:59:03"/>
    <d v="1905-07-08T00:00:00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s v="technology"/>
    <x v="36"/>
    <d v="2015-12-17T19:20:09"/>
    <d v="2015-11-19T19:20:09"/>
    <d v="1905-07-07T00:00:00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s v="technology"/>
    <x v="36"/>
    <d v="2014-12-10T03:48:45"/>
    <d v="2014-11-10T03:48:45"/>
    <d v="1905-07-06T00:00:00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s v="technology"/>
    <x v="36"/>
    <d v="2014-06-13T04:00:00"/>
    <d v="2014-05-12T15:38:47"/>
    <d v="1905-07-06T00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s v="technology"/>
    <x v="36"/>
    <d v="2015-04-21T13:25:26"/>
    <d v="2015-02-20T14:25:26"/>
    <d v="1905-07-07T00:00:00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s v="technology"/>
    <x v="36"/>
    <d v="2016-02-09T20:00:00"/>
    <d v="2016-01-12T20:47:27"/>
    <d v="1905-07-08T0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s v="technology"/>
    <x v="36"/>
    <d v="2017-03-12T19:00:00"/>
    <d v="2017-02-01T16:31:28"/>
    <d v="1905-07-09T00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s v="technology"/>
    <x v="36"/>
    <d v="2016-08-03T01:30:00"/>
    <d v="2016-06-30T22:17:33"/>
    <d v="1905-07-08T00:0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s v="technology"/>
    <x v="36"/>
    <d v="2016-07-30T21:13:14"/>
    <d v="2016-06-30T21:13:14"/>
    <d v="1905-07-08T00:00:00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n v="3"/>
    <s v="technology"/>
    <x v="36"/>
    <d v="2015-04-18T01:40:10"/>
    <d v="2015-03-19T01:40:10"/>
    <d v="1905-07-07T00:00:0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s v="technology"/>
    <x v="36"/>
    <d v="2015-11-24T18:06:58"/>
    <d v="2015-09-25T17:06:58"/>
    <d v="1905-07-07T00:00:00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s v="technology"/>
    <x v="37"/>
    <d v="2013-10-25T23:00:10"/>
    <d v="2013-09-25T23:00:10"/>
    <d v="1905-07-05T00:00:0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s v="technology"/>
    <x v="37"/>
    <d v="2015-08-21T17:55:13"/>
    <d v="2015-07-22T17:55:13"/>
    <d v="1905-07-07T00:00:00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s v="technology"/>
    <x v="37"/>
    <d v="2015-09-04T15:00:00"/>
    <d v="2015-08-06T14:56:47"/>
    <d v="1905-07-07T00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s v="technology"/>
    <x v="37"/>
    <d v="2015-12-09T06:59:00"/>
    <d v="2015-11-05T00:36:37"/>
    <d v="1905-07-07T00:00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s v="technology"/>
    <x v="37"/>
    <d v="2015-05-04T21:29:34"/>
    <d v="2015-03-20T21:29:34"/>
    <d v="1905-07-07T00:00:00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s v="technology"/>
    <x v="37"/>
    <d v="2015-09-25T21:00:00"/>
    <d v="2015-08-19T18:20:39"/>
    <d v="1905-07-07T00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s v="technology"/>
    <x v="37"/>
    <d v="2016-02-10T22:13:36"/>
    <d v="2016-01-11T22:13:36"/>
    <d v="1905-07-08T00:00:00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s v="technology"/>
    <x v="37"/>
    <d v="2015-11-09T14:32:00"/>
    <d v="2015-09-28T14:07:45"/>
    <d v="1905-07-07T00:00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s v="technology"/>
    <x v="37"/>
    <d v="2016-01-10T00:51:36"/>
    <d v="2015-11-11T00:51:36"/>
    <d v="1905-07-07T00:00:00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s v="technology"/>
    <x v="37"/>
    <d v="2014-07-29T00:29:40"/>
    <d v="2014-07-01T00:29:40"/>
    <d v="1905-07-06T00:00:0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s v="technology"/>
    <x v="37"/>
    <d v="2014-12-19T19:38:00"/>
    <d v="2014-11-19T17:58:36"/>
    <d v="1905-07-06T00:00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s v="technology"/>
    <x v="37"/>
    <d v="2015-12-28T06:00:00"/>
    <d v="2015-12-06T21:13:10"/>
    <d v="1905-07-07T00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s v="technology"/>
    <x v="37"/>
    <d v="2014-10-29T22:45:00"/>
    <d v="2014-09-30T12:59:59"/>
    <d v="1905-07-06T00:00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s v="technology"/>
    <x v="37"/>
    <d v="2016-07-05T04:59:00"/>
    <d v="2016-06-08T15:11:10"/>
    <d v="1905-07-08T00:00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s v="technology"/>
    <x v="37"/>
    <d v="2014-11-10T21:34:49"/>
    <d v="2014-10-11T20:34:49"/>
    <d v="1905-07-06T00:00:00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s v="technology"/>
    <x v="37"/>
    <d v="2016-05-22T14:59:34"/>
    <d v="2016-04-22T14:59:34"/>
    <d v="1905-07-08T00:00:00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s v="technology"/>
    <x v="37"/>
    <d v="2014-07-03T00:42:23"/>
    <d v="2014-06-03T00:42:23"/>
    <d v="1905-07-06T00:00:00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s v="technology"/>
    <x v="37"/>
    <d v="2015-09-24T19:09:25"/>
    <d v="2015-08-25T19:09:25"/>
    <d v="1905-07-07T00:00:00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s v="technology"/>
    <x v="37"/>
    <d v="2015-02-28T00:01:34"/>
    <d v="2015-01-29T00:01:34"/>
    <d v="1905-07-07T00:00:00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s v="technology"/>
    <x v="37"/>
    <d v="2016-04-06T04:04:51"/>
    <d v="2016-03-07T05:04:51"/>
    <d v="1905-07-08T00:00:00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s v="food"/>
    <x v="19"/>
    <d v="2014-07-10T21:29:10"/>
    <d v="2014-06-15T21:29:10"/>
    <d v="1905-07-06T00:00:0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s v="food"/>
    <x v="19"/>
    <d v="2014-11-22T05:59:00"/>
    <d v="2014-10-20T20:55:40"/>
    <d v="1905-07-06T00:00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s v="food"/>
    <x v="19"/>
    <d v="2015-03-01T18:07:20"/>
    <d v="2015-01-30T18:07:20"/>
    <d v="1905-07-07T00:00:0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s v="food"/>
    <x v="19"/>
    <d v="2014-08-09T21:57:05"/>
    <d v="2014-06-30T21:57:05"/>
    <d v="1905-07-06T00:00:00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s v="food"/>
    <x v="19"/>
    <d v="2015-04-27T15:42:10"/>
    <d v="2015-02-26T16:42:10"/>
    <d v="1905-07-07T00:00:0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food"/>
    <x v="19"/>
    <d v="2014-09-30T23:23:43"/>
    <d v="2014-09-10T23:23:43"/>
    <d v="1905-07-06T00:00:00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food"/>
    <x v="19"/>
    <d v="2015-06-29T15:21:58"/>
    <d v="2015-05-30T15:21:58"/>
    <d v="1905-07-07T00:00:00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s v="food"/>
    <x v="19"/>
    <d v="2015-02-24T03:00:00"/>
    <d v="2015-01-24T02:51:10"/>
    <d v="1905-07-07T00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s v="food"/>
    <x v="19"/>
    <d v="2016-07-30T23:04:50"/>
    <d v="2016-06-30T23:04:50"/>
    <d v="1905-07-08T00:00:0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s v="food"/>
    <x v="19"/>
    <d v="2015-06-03T02:31:16"/>
    <d v="2015-04-19T02:31:16"/>
    <d v="1905-07-07T00:00:00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s v="food"/>
    <x v="19"/>
    <d v="2015-05-10T17:22:37"/>
    <d v="2015-03-26T17:22:37"/>
    <d v="1905-07-07T00:00:00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s v="food"/>
    <x v="19"/>
    <d v="2015-03-25T07:01:00"/>
    <d v="2015-02-23T08:01:00"/>
    <d v="1905-07-07T00:00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s v="food"/>
    <x v="19"/>
    <d v="2014-08-13T03:19:26"/>
    <d v="2014-07-14T03:19:26"/>
    <d v="1905-07-06T00:00:00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s v="food"/>
    <x v="19"/>
    <d v="2014-09-26T03:22:19"/>
    <d v="2014-08-27T03:22:19"/>
    <d v="1905-07-06T00:00:00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s v="food"/>
    <x v="19"/>
    <d v="2015-04-14T03:21:58"/>
    <d v="2015-02-13T04:21:58"/>
    <d v="1905-07-07T00:00:00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s v="food"/>
    <x v="19"/>
    <d v="2014-12-25T20:16:00"/>
    <d v="2014-11-21T20:16:00"/>
    <d v="1905-07-06T00:00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s v="food"/>
    <x v="19"/>
    <d v="2015-08-02T22:00:00"/>
    <d v="2015-07-02T22:33:43"/>
    <d v="1905-07-07T00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s v="food"/>
    <x v="19"/>
    <d v="2014-06-27T21:33:28"/>
    <d v="2014-05-28T21:33:28"/>
    <d v="1905-07-06T00:00:00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food"/>
    <x v="19"/>
    <d v="2014-08-08T21:31:03"/>
    <d v="2014-07-09T21:31:03"/>
    <d v="1905-07-06T00:00:00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s v="food"/>
    <x v="19"/>
    <d v="2014-09-18T20:59:32"/>
    <d v="2014-08-19T20:59:32"/>
    <d v="1905-07-06T00:00:00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s v="theater"/>
    <x v="38"/>
    <d v="2017-04-07T17:35:34"/>
    <d v="2017-03-07T18:35:34"/>
    <d v="1905-07-09T00:00:00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s v="theater"/>
    <x v="38"/>
    <d v="2017-04-05T18:14:37"/>
    <d v="2017-03-06T19:14:37"/>
    <d v="1905-07-09T00:00:00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s v="theater"/>
    <x v="38"/>
    <d v="2017-03-22T15:33:50"/>
    <d v="2017-01-21T16:33:50"/>
    <d v="1905-07-09T00:00:0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s v="theater"/>
    <x v="38"/>
    <d v="2017-04-05T19:41:54"/>
    <d v="2017-02-21T20:41:54"/>
    <d v="1905-07-09T00:00:00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s v="theater"/>
    <x v="38"/>
    <d v="2017-03-24T20:59:18"/>
    <d v="2017-02-07T21:59:18"/>
    <d v="1905-07-09T00:00:00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s v="theater"/>
    <x v="38"/>
    <d v="2014-10-16T06:59:00"/>
    <d v="2014-09-17T07:04:43"/>
    <d v="1905-07-06T00:00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s v="theater"/>
    <x v="38"/>
    <d v="2013-05-27T06:59:00"/>
    <d v="2013-04-27T18:47:23"/>
    <d v="1905-07-05T00:00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s v="theater"/>
    <x v="38"/>
    <d v="2016-07-21T16:45:26"/>
    <d v="2016-05-22T16:45:26"/>
    <d v="1905-07-08T00:00:00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s v="theater"/>
    <x v="38"/>
    <d v="2016-10-04T03:59:00"/>
    <d v="2016-08-30T03:35:41"/>
    <d v="1905-07-08T00:00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s v="theater"/>
    <x v="38"/>
    <d v="2014-08-09T02:00:00"/>
    <d v="2014-07-08T05:30:28"/>
    <d v="1905-07-06T00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s v="theater"/>
    <x v="38"/>
    <d v="2014-06-20T22:01:00"/>
    <d v="2014-05-21T17:53:10"/>
    <d v="1905-07-06T00:00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s v="theater"/>
    <x v="38"/>
    <d v="2013-07-13T18:00:00"/>
    <d v="2013-06-07T01:29:20"/>
    <d v="1905-07-05T00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s v="theater"/>
    <x v="38"/>
    <d v="2015-12-24T15:41:24"/>
    <d v="2015-11-14T15:41:24"/>
    <d v="1905-07-07T00:00:00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s v="theater"/>
    <x v="38"/>
    <d v="2016-10-14T23:00:00"/>
    <d v="2016-09-16T15:43:16"/>
    <d v="1905-07-08T00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s v="theater"/>
    <x v="38"/>
    <d v="2016-02-21T09:33:48"/>
    <d v="2016-01-18T09:33:48"/>
    <d v="1905-07-08T00:00:00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s v="theater"/>
    <x v="38"/>
    <d v="2015-10-08T07:59:53"/>
    <d v="2015-09-08T07:59:53"/>
    <d v="1905-07-07T00:00:00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s v="theater"/>
    <x v="38"/>
    <d v="2014-12-06T22:57:29"/>
    <d v="2014-10-22T21:57:29"/>
    <d v="1905-07-06T00:00:00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s v="theater"/>
    <x v="38"/>
    <d v="2016-05-03T23:00:00"/>
    <d v="2016-04-05T14:19:05"/>
    <d v="1905-07-08T00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s v="theater"/>
    <x v="38"/>
    <d v="2016-04-17T23:44:54"/>
    <d v="2016-02-18T00:44:54"/>
    <d v="1905-07-08T00:00:00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s v="theater"/>
    <x v="38"/>
    <d v="2016-11-11T12:10:53"/>
    <d v="2016-10-12T11:10:53"/>
    <d v="1905-07-08T00:00:00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s v="technology"/>
    <x v="30"/>
    <d v="2013-09-06T19:00:00"/>
    <d v="2013-08-07T13:03:18"/>
    <d v="1905-07-05T00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s v="technology"/>
    <x v="30"/>
    <d v="2017-01-29T20:34:13"/>
    <d v="2016-11-30T20:34:13"/>
    <d v="1905-07-08T00:00:00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s v="technology"/>
    <x v="30"/>
    <d v="2014-12-31T21:08:08"/>
    <d v="2014-11-01T20:08:08"/>
    <d v="1905-07-06T00:00:00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s v="technology"/>
    <x v="30"/>
    <d v="2015-08-15T07:50:59"/>
    <d v="2015-07-14T07:50:59"/>
    <d v="1905-07-07T00:00:00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s v="technology"/>
    <x v="30"/>
    <d v="2017-03-01T17:52:15"/>
    <d v="2017-01-10T17:52:15"/>
    <d v="1905-07-09T00:00:00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s v="technology"/>
    <x v="30"/>
    <d v="2016-04-22T13:55:11"/>
    <d v="2016-03-23T13:55:11"/>
    <d v="1905-07-08T00:00:00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s v="technology"/>
    <x v="30"/>
    <d v="2015-08-07T16:14:23"/>
    <d v="2015-07-13T16:14:23"/>
    <d v="1905-07-07T00:00:00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s v="technology"/>
    <x v="30"/>
    <d v="2015-12-30T14:23:54"/>
    <d v="2015-11-25T14:23:54"/>
    <d v="1905-07-07T00:00:00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s v="technology"/>
    <x v="30"/>
    <d v="2015-05-01T05:46:37"/>
    <d v="2015-04-01T05:46:37"/>
    <d v="1905-07-07T00:00:00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s v="technology"/>
    <x v="30"/>
    <d v="2013-04-22T12:59:35"/>
    <d v="2013-03-18T12:59:35"/>
    <d v="1905-07-05T00:00:00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s v="technology"/>
    <x v="30"/>
    <d v="2014-10-18T04:00:00"/>
    <d v="2014-08-21T12:37:02"/>
    <d v="1905-07-06T00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s v="technology"/>
    <x v="30"/>
    <d v="2013-05-28T00:00:00"/>
    <d v="2013-04-25T19:23:48"/>
    <d v="1905-07-05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s v="technology"/>
    <x v="30"/>
    <d v="2015-04-10T05:32:54"/>
    <d v="2015-02-09T06:32:54"/>
    <d v="1905-07-07T00:00:00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s v="technology"/>
    <x v="30"/>
    <d v="2016-10-13T21:59:00"/>
    <d v="2016-09-13T16:03:12"/>
    <d v="1905-07-08T00:00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s v="technology"/>
    <x v="30"/>
    <d v="2013-03-13T20:00:00"/>
    <d v="2013-02-11T02:54:10"/>
    <d v="1905-07-05T0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s v="technology"/>
    <x v="30"/>
    <d v="2014-04-23T15:59:33"/>
    <d v="2014-03-24T15:59:33"/>
    <d v="1905-07-06T00:00:00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s v="technology"/>
    <x v="30"/>
    <d v="2014-01-15T19:00:00"/>
    <d v="2013-12-03T22:01:27"/>
    <d v="1905-07-05T00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s v="technology"/>
    <x v="30"/>
    <d v="2016-11-06T03:26:44"/>
    <d v="2016-09-07T03:26:44"/>
    <d v="1905-07-08T00:00:00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s v="technology"/>
    <x v="30"/>
    <d v="2014-05-05T21:18:37"/>
    <d v="2014-03-21T21:18:37"/>
    <d v="1905-07-06T00:00:00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s v="technology"/>
    <x v="30"/>
    <d v="2015-03-11T23:45:52"/>
    <d v="2015-02-10T00:45:52"/>
    <d v="1905-07-07T00:00:00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s v="publishing"/>
    <x v="39"/>
    <d v="2014-10-20T02:07:00"/>
    <d v="2014-09-29T15:46:42"/>
    <d v="1905-07-06T00:00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s v="publishing"/>
    <x v="39"/>
    <d v="2012-05-15T17:16:27"/>
    <d v="2012-05-01T17:16:27"/>
    <d v="1905-07-04T00:00:00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publishing"/>
    <x v="39"/>
    <d v="2016-10-19T07:53:27"/>
    <d v="2016-09-19T07:53:27"/>
    <d v="1905-07-08T00:00:00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s v="publishing"/>
    <x v="39"/>
    <d v="2012-02-29T01:29:58"/>
    <d v="2012-01-30T01:29:58"/>
    <d v="1905-07-04T00:00:00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s v="publishing"/>
    <x v="39"/>
    <d v="2012-07-14T23:42:48"/>
    <d v="2012-05-15T23:42:48"/>
    <d v="1905-07-04T00:00:00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s v="publishing"/>
    <x v="39"/>
    <d v="2014-08-29T18:45:11"/>
    <d v="2014-07-30T18:45:11"/>
    <d v="1905-07-06T00:00:00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s v="publishing"/>
    <x v="39"/>
    <d v="2012-06-16T03:10:00"/>
    <d v="2012-05-15T15:33:17"/>
    <d v="1905-07-04T00:0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s v="publishing"/>
    <x v="39"/>
    <d v="2016-09-02T17:03:22"/>
    <d v="2016-08-03T17:03:22"/>
    <d v="1905-07-08T00:00:00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s v="publishing"/>
    <x v="39"/>
    <d v="2015-04-04T18:10:37"/>
    <d v="2015-03-05T19:10:37"/>
    <d v="1905-07-07T00:00:00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publishing"/>
    <x v="39"/>
    <d v="2012-06-30T20:00:00"/>
    <d v="2012-06-18T21:35:45"/>
    <d v="1905-07-04T0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publishing"/>
    <x v="39"/>
    <d v="2014-06-17T21:17:22"/>
    <d v="2014-04-18T21:17:22"/>
    <d v="1905-07-06T00:00:00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s v="publishing"/>
    <x v="39"/>
    <d v="2011-12-18T18:21:44"/>
    <d v="2011-11-08T18:21:44"/>
    <d v="1905-07-03T00:00:00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s v="publishing"/>
    <x v="39"/>
    <d v="2012-08-26T21:37:03"/>
    <d v="2012-07-27T21:37:03"/>
    <d v="1905-07-04T00:00:00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publishing"/>
    <x v="39"/>
    <d v="2014-09-11T15:15:51"/>
    <d v="2014-08-12T15:15:51"/>
    <d v="1905-07-06T00:00:00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s v="publishing"/>
    <x v="39"/>
    <d v="2015-04-08T18:58:47"/>
    <d v="2015-03-09T18:58:47"/>
    <d v="1905-07-07T00:00:00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s v="publishing"/>
    <x v="39"/>
    <d v="2014-01-11T21:36:41"/>
    <d v="2013-12-12T21:36:41"/>
    <d v="1905-07-05T00:00:00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s v="publishing"/>
    <x v="39"/>
    <d v="2016-08-06T15:45:32"/>
    <d v="2016-07-22T15:45:32"/>
    <d v="1905-07-08T00:00:00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s v="publishing"/>
    <x v="39"/>
    <d v="2016-10-10T10:36:23"/>
    <d v="2016-09-26T10:36:23"/>
    <d v="1905-07-08T00:00:00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s v="publishing"/>
    <x v="39"/>
    <d v="2016-07-16T08:47:46"/>
    <d v="2016-06-03T08:47:46"/>
    <d v="1905-07-08T00:00:00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publishing"/>
    <x v="39"/>
    <d v="2013-06-20T11:04:18"/>
    <d v="2013-05-21T11:04:18"/>
    <d v="1905-07-05T00:00:00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s v="publishing"/>
    <x v="39"/>
    <d v="2013-01-03T01:31:33"/>
    <d v="2012-12-04T01:31:33"/>
    <d v="1905-07-04T00:00:00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s v="publishing"/>
    <x v="39"/>
    <d v="2012-03-18T23:53:15"/>
    <d v="2012-01-19T00:53:15"/>
    <d v="1905-07-04T00:00:00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s v="publishing"/>
    <x v="39"/>
    <d v="2013-05-24T13:54:44"/>
    <d v="2013-04-09T13:54:44"/>
    <d v="1905-07-05T00:00:00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s v="publishing"/>
    <x v="39"/>
    <d v="2012-05-30T19:00:00"/>
    <d v="2012-05-01T07:00:31"/>
    <d v="1905-07-04T00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publishing"/>
    <x v="39"/>
    <d v="2012-10-28T13:53:48"/>
    <d v="2012-10-12T13:53:48"/>
    <d v="1905-07-04T00:00:00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s v="publishing"/>
    <x v="39"/>
    <d v="2011-08-11T16:01:58"/>
    <d v="2011-07-12T16:01:58"/>
    <d v="1905-07-03T00:00:00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s v="publishing"/>
    <x v="39"/>
    <d v="2015-08-16T23:00:50"/>
    <d v="2015-06-17T23:00:50"/>
    <d v="1905-07-07T00:00:0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s v="publishing"/>
    <x v="39"/>
    <d v="2012-03-29T13:45:23"/>
    <d v="2012-02-28T14:45:23"/>
    <d v="1905-07-04T00:00:00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s v="publishing"/>
    <x v="39"/>
    <d v="2014-06-05T19:49:50"/>
    <d v="2014-04-16T19:49:50"/>
    <d v="1905-07-06T00:00:0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s v="publishing"/>
    <x v="39"/>
    <d v="2014-03-18T15:55:30"/>
    <d v="2014-02-16T16:55:30"/>
    <d v="1905-07-06T00:00:0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publishing"/>
    <x v="39"/>
    <d v="2013-02-01T17:00:00"/>
    <d v="2012-12-14T12:45:40"/>
    <d v="1905-07-04T00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publishing"/>
    <x v="39"/>
    <d v="2013-10-05T20:51:34"/>
    <d v="2013-09-20T20:51:34"/>
    <d v="1905-07-05T00:00:00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s v="publishing"/>
    <x v="39"/>
    <d v="2016-04-24T20:45:21"/>
    <d v="2016-04-14T20:45:21"/>
    <d v="1905-07-08T00:00:00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s v="publishing"/>
    <x v="39"/>
    <d v="2013-03-08T03:02:08"/>
    <d v="2013-02-06T03:02:08"/>
    <d v="1905-07-05T00:00:00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s v="publishing"/>
    <x v="39"/>
    <d v="2011-12-16T00:19:14"/>
    <d v="2011-11-16T00:19:14"/>
    <d v="1905-07-03T00:00:00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s v="publishing"/>
    <x v="39"/>
    <d v="2015-06-12T07:07:56"/>
    <d v="2015-05-12T07:07:56"/>
    <d v="1905-07-07T00:00:00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s v="publishing"/>
    <x v="39"/>
    <d v="2015-07-17T16:03:24"/>
    <d v="2015-06-17T16:03:24"/>
    <d v="1905-07-07T00:00:00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s v="publishing"/>
    <x v="39"/>
    <d v="2014-08-25T23:28:26"/>
    <d v="2014-07-26T23:28:26"/>
    <d v="1905-07-06T00:00:00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s v="publishing"/>
    <x v="39"/>
    <d v="2015-11-22T15:03:41"/>
    <d v="2015-10-23T14:03:41"/>
    <d v="1905-07-07T00:00:00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publishing"/>
    <x v="39"/>
    <d v="2017-03-10T10:44:48"/>
    <d v="2017-02-08T10:44:48"/>
    <d v="1905-07-09T00:00:00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s v="theater"/>
    <x v="6"/>
    <d v="2015-02-12T07:00:00"/>
    <d v="2015-01-14T22:35:54"/>
    <d v="1905-07-07T00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s v="theater"/>
    <x v="6"/>
    <d v="2015-02-17T04:59:00"/>
    <d v="2015-01-22T22:11:58"/>
    <d v="1905-07-07T00:00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s v="theater"/>
    <x v="6"/>
    <d v="2015-04-23T12:50:46"/>
    <d v="2015-04-09T12:50:46"/>
    <d v="1905-07-07T00:00:00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s v="theater"/>
    <x v="6"/>
    <d v="2014-10-29T18:54:03"/>
    <d v="2014-10-08T18:54:03"/>
    <d v="1905-07-06T00:00:00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s v="theater"/>
    <x v="6"/>
    <d v="2016-08-05T21:00:00"/>
    <d v="2016-07-07T04:32:47"/>
    <d v="1905-07-08T00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s v="theater"/>
    <x v="6"/>
    <d v="2014-07-09T13:39:40"/>
    <d v="2014-06-25T13:39:40"/>
    <d v="1905-07-06T00:00:0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s v="theater"/>
    <x v="6"/>
    <d v="2014-07-18T04:45:52"/>
    <d v="2014-06-18T04:45:52"/>
    <d v="1905-07-06T00:00:00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s v="theater"/>
    <x v="6"/>
    <d v="2016-07-29T16:50:43"/>
    <d v="2016-06-29T16:50:43"/>
    <d v="1905-07-08T00:00:00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s v="theater"/>
    <x v="6"/>
    <d v="2015-03-12T04:00:00"/>
    <d v="2015-02-21T00:18:54"/>
    <d v="1905-07-07T00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s v="theater"/>
    <x v="6"/>
    <d v="2015-02-11T22:31:43"/>
    <d v="2015-01-12T22:31:43"/>
    <d v="1905-07-07T00:00:00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s v="theater"/>
    <x v="6"/>
    <d v="2016-09-09T04:00:00"/>
    <d v="2016-08-09T21:35:59"/>
    <d v="1905-07-08T00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s v="theater"/>
    <x v="6"/>
    <d v="2015-08-12T05:32:39"/>
    <d v="2015-06-28T05:32:39"/>
    <d v="1905-07-07T00:00:00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s v="theater"/>
    <x v="6"/>
    <d v="2015-07-21T10:03:25"/>
    <d v="2015-06-21T10:03:25"/>
    <d v="1905-07-07T00:00:00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s v="theater"/>
    <x v="6"/>
    <d v="2016-03-03T19:00:00"/>
    <d v="2016-02-16T16:35:59"/>
    <d v="1905-07-08T00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s v="theater"/>
    <x v="6"/>
    <d v="2014-06-06T23:00:00"/>
    <d v="2014-05-21T12:37:21"/>
    <d v="1905-07-06T00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s v="theater"/>
    <x v="6"/>
    <d v="2014-07-05T12:40:28"/>
    <d v="2014-06-05T12:40:28"/>
    <d v="1905-07-06T00:00:00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s v="theater"/>
    <x v="6"/>
    <d v="2014-07-08T22:34:00"/>
    <d v="2014-06-08T22:34:00"/>
    <d v="1905-07-06T00:00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s v="theater"/>
    <x v="6"/>
    <d v="2015-07-31T16:00:00"/>
    <d v="2015-07-16T16:12:01"/>
    <d v="1905-07-07T00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s v="theater"/>
    <x v="6"/>
    <d v="2016-06-17T16:00:00"/>
    <d v="2016-05-17T06:21:10"/>
    <d v="1905-07-08T00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s v="theater"/>
    <x v="6"/>
    <d v="2015-01-04T13:16:06"/>
    <d v="2014-11-05T13:16:06"/>
    <d v="1905-07-06T00:00:00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s v="theater"/>
    <x v="6"/>
    <d v="2014-10-10T11:00:00"/>
    <d v="2014-09-18T05:50:09"/>
    <d v="1905-07-06T00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s v="theater"/>
    <x v="6"/>
    <d v="2015-08-06T15:31:47"/>
    <d v="2015-07-07T15:31:47"/>
    <d v="1905-07-07T00:00:00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s v="theater"/>
    <x v="6"/>
    <d v="2015-07-16T00:00:00"/>
    <d v="2015-06-03T01:34:36"/>
    <d v="1905-07-07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s v="theater"/>
    <x v="6"/>
    <d v="2014-09-29T10:53:10"/>
    <d v="2014-08-30T10:53:10"/>
    <d v="1905-07-06T00:00:0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s v="theater"/>
    <x v="6"/>
    <d v="2015-08-22T12:07:53"/>
    <d v="2015-07-28T12:07:53"/>
    <d v="1905-07-07T00:00:00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s v="theater"/>
    <x v="6"/>
    <d v="2015-08-05T11:00:00"/>
    <d v="2015-06-30T06:24:50"/>
    <d v="1905-07-07T00:00:0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s v="theater"/>
    <x v="6"/>
    <d v="2015-06-29T20:57:18"/>
    <d v="2015-05-30T20:57:18"/>
    <d v="1905-07-07T00:00:00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s v="theater"/>
    <x v="6"/>
    <d v="2015-08-22T20:18:55"/>
    <d v="2015-07-23T20:18:55"/>
    <d v="1905-07-07T00:00:00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s v="theater"/>
    <x v="6"/>
    <d v="2016-03-30T14:39:00"/>
    <d v="2016-03-22T11:55:25"/>
    <d v="1905-07-08T00:00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s v="theater"/>
    <x v="6"/>
    <d v="2014-06-01T03:59:00"/>
    <d v="2014-04-30T03:21:04"/>
    <d v="1905-07-06T00:00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s v="theater"/>
    <x v="6"/>
    <d v="2015-02-23T11:55:03"/>
    <d v="2015-01-24T11:55:03"/>
    <d v="1905-07-07T00:00:00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s v="theater"/>
    <x v="6"/>
    <d v="2015-04-06T04:00:00"/>
    <d v="2015-02-19T17:51:38"/>
    <d v="1905-07-07T00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s v="theater"/>
    <x v="6"/>
    <d v="2016-12-14T17:49:21"/>
    <d v="2016-11-19T17:49:21"/>
    <d v="1905-07-08T00:00:00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s v="theater"/>
    <x v="6"/>
    <d v="2015-05-09T09:35:15"/>
    <d v="2015-04-09T09:35:15"/>
    <d v="1905-07-07T00:00:00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s v="theater"/>
    <x v="6"/>
    <d v="2016-08-07T18:38:29"/>
    <d v="2016-07-08T18:38:29"/>
    <d v="1905-07-08T00:00:00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s v="theater"/>
    <x v="6"/>
    <d v="2015-08-02T16:00:00"/>
    <d v="2015-07-03T11:13:12"/>
    <d v="1905-07-07T00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s v="theater"/>
    <x v="6"/>
    <d v="2015-02-28T15:14:22"/>
    <d v="2015-01-19T15:14:22"/>
    <d v="1905-07-07T00:00:00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s v="theater"/>
    <x v="6"/>
    <d v="2015-09-23T14:21:26"/>
    <d v="2015-09-03T14:21:26"/>
    <d v="1905-07-07T00:00:00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s v="theater"/>
    <x v="6"/>
    <d v="2015-06-14T12:36:49"/>
    <d v="2015-05-15T12:36:49"/>
    <d v="1905-07-07T00:00:00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s v="theater"/>
    <x v="6"/>
    <d v="2016-02-26T00:00:00"/>
    <d v="2016-02-01T14:39:49"/>
    <d v="1905-07-08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s v="theater"/>
    <x v="6"/>
    <d v="2014-09-23T22:08:55"/>
    <d v="2014-08-24T22:08:55"/>
    <d v="1905-07-06T00:00:00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s v="theater"/>
    <x v="6"/>
    <d v="2015-03-27T15:24:52"/>
    <d v="2015-02-25T16:24:52"/>
    <d v="1905-07-07T00:00:00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s v="theater"/>
    <x v="6"/>
    <d v="2015-03-31T22:59:00"/>
    <d v="2015-03-04T00:16:46"/>
    <d v="1905-07-07T00:00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s v="theater"/>
    <x v="6"/>
    <d v="2015-06-13T01:43:00"/>
    <d v="2015-05-12T06:29:56"/>
    <d v="1905-07-07T00:00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s v="theater"/>
    <x v="6"/>
    <d v="2015-12-04T19:01:26"/>
    <d v="2015-11-04T19:01:26"/>
    <d v="1905-07-07T00:00:00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s v="theater"/>
    <x v="6"/>
    <d v="2015-07-10T07:00:00"/>
    <d v="2015-06-16T00:50:12"/>
    <d v="1905-07-07T00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s v="theater"/>
    <x v="6"/>
    <d v="2016-06-03T16:30:00"/>
    <d v="2016-05-04T16:24:26"/>
    <d v="1905-07-08T00:0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s v="theater"/>
    <x v="6"/>
    <d v="2015-10-02T23:00:00"/>
    <d v="2015-09-07T06:21:09"/>
    <d v="1905-07-07T00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s v="theater"/>
    <x v="6"/>
    <d v="2016-06-02T10:25:18"/>
    <d v="2016-05-05T10:25:18"/>
    <d v="1905-07-08T00:00:00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s v="theater"/>
    <x v="6"/>
    <d v="2014-05-12T03:59:00"/>
    <d v="2014-04-29T20:09:08"/>
    <d v="1905-07-06T00:00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s v="theater"/>
    <x v="6"/>
    <d v="2015-07-16T19:47:50"/>
    <d v="2015-06-16T19:47:50"/>
    <d v="1905-07-07T00:00:0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s v="theater"/>
    <x v="6"/>
    <d v="2014-11-23T22:00:00"/>
    <d v="2014-10-26T17:01:34"/>
    <d v="1905-07-06T00:00:00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s v="theater"/>
    <x v="6"/>
    <d v="2015-10-11T02:00:00"/>
    <d v="2015-09-21T03:03:53"/>
    <d v="1905-07-07T00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s v="theater"/>
    <x v="6"/>
    <d v="2015-01-30T23:02:10"/>
    <d v="2015-01-15T23:02:10"/>
    <d v="1905-07-07T00:00:0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s v="theater"/>
    <x v="6"/>
    <d v="2015-12-05T00:00:00"/>
    <d v="2015-11-05T16:53:37"/>
    <d v="1905-07-07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s v="theater"/>
    <x v="6"/>
    <d v="2017-02-18T04:59:00"/>
    <d v="2017-01-11T06:16:58"/>
    <d v="1905-07-09T00:00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s v="theater"/>
    <x v="6"/>
    <d v="2015-12-09T22:48:04"/>
    <d v="2015-10-30T21:48:04"/>
    <d v="1905-07-07T00:00:00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s v="theater"/>
    <x v="6"/>
    <d v="2014-08-13T22:00:00"/>
    <d v="2014-07-22T14:34:56"/>
    <d v="1905-07-06T00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s v="theater"/>
    <x v="6"/>
    <d v="2014-08-25T04:59:00"/>
    <d v="2014-08-02T05:45:54"/>
    <d v="1905-07-06T00:00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s v="theater"/>
    <x v="6"/>
    <d v="2015-03-18T17:00:00"/>
    <d v="2015-02-25T00:51:19"/>
    <d v="1905-07-07T00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s v="theater"/>
    <x v="6"/>
    <d v="2015-12-13T18:44:57"/>
    <d v="2015-10-14T17:44:57"/>
    <d v="1905-07-07T00:00:00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theater"/>
    <x v="6"/>
    <d v="2014-06-21T11:00:00"/>
    <d v="2014-05-25T22:51:35"/>
    <d v="1905-07-06T00:00:00"/>
  </r>
  <r>
    <n v="4113"/>
    <x v="2842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s v="theater"/>
    <x v="6"/>
    <d v="2016-01-08T06:34:00"/>
    <d v="2015-12-20T13:45:23"/>
    <d v="1905-07-07T00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s v="theater"/>
    <x v="6"/>
    <d v="2017-01-04T13:06:20"/>
    <d v="2016-12-05T13:06:20"/>
    <d v="1905-07-08T00:00:00"/>
  </r>
  <r>
    <n v="4111"/>
    <x v="284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s v="theater"/>
    <x v="6"/>
    <d v="2015-02-24T03:15:40"/>
    <d v="2015-01-25T03:15:40"/>
    <d v="1905-07-07T00:00:00"/>
  </r>
  <r>
    <n v="4108"/>
    <x v="2845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s v="theater"/>
    <x v="6"/>
    <d v="2017-03-03T05:00:00"/>
    <d v="2017-02-01T00:45:37"/>
    <d v="1905-07-09T00:00:00"/>
  </r>
  <r>
    <n v="4107"/>
    <x v="2846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s v="theater"/>
    <x v="6"/>
    <d v="2014-09-24T22:00:01"/>
    <d v="2014-09-01T22:00:01"/>
    <d v="1905-07-06T00:00:00"/>
  </r>
  <r>
    <n v="4106"/>
    <x v="2847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s v="theater"/>
    <x v="6"/>
    <d v="2015-04-02T01:00:00"/>
    <d v="2015-02-18T01:11:06"/>
    <d v="1905-07-07T00:00:00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s v="theater"/>
    <x v="6"/>
    <d v="2016-04-23T10:16:40"/>
    <d v="2016-03-24T10:16:40"/>
    <d v="1905-07-08T00:00:00"/>
  </r>
  <r>
    <n v="4103"/>
    <x v="2849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s v="theater"/>
    <x v="6"/>
    <d v="2015-08-26T18:32:00"/>
    <d v="2015-07-03T19:59:26"/>
    <d v="1905-07-07T00:00:00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theater"/>
    <x v="6"/>
    <d v="2016-01-29T23:17:00"/>
    <d v="2016-01-21T00:03:49"/>
    <d v="1905-07-08T00:00:00"/>
  </r>
  <r>
    <n v="4102"/>
    <x v="2851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s v="theater"/>
    <x v="6"/>
    <d v="2016-05-15T20:21:13"/>
    <d v="2016-04-15T20:21:13"/>
    <d v="1905-07-08T00:00:00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theater"/>
    <x v="6"/>
    <d v="2014-09-14T04:34:57"/>
    <d v="2014-07-16T04:34:57"/>
    <d v="1905-07-06T00:00:00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s v="theater"/>
    <x v="6"/>
    <d v="2015-05-07T17:11:59"/>
    <d v="2015-04-17T17:11:59"/>
    <d v="1905-07-07T00:00:00"/>
  </r>
  <r>
    <n v="4101"/>
    <x v="285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theater"/>
    <x v="6"/>
    <d v="2017-01-25T21:41:22"/>
    <d v="2016-12-26T21:41:22"/>
    <d v="1905-07-08T00:00:00"/>
  </r>
  <r>
    <n v="4100"/>
    <x v="2855"/>
    <s v="How does war change a family?  A peek into one family's kitchen as their soldier fights in Iraq."/>
    <x v="374"/>
    <n v="0"/>
    <x v="2"/>
    <s v="US"/>
    <s v="USD"/>
    <n v="1414205990"/>
    <n v="1413341990"/>
    <b v="0"/>
    <n v="0"/>
    <b v="0"/>
    <s v="theater/plays"/>
    <n v="0"/>
    <s v="theater"/>
    <x v="6"/>
    <d v="2014-10-25T02:59:50"/>
    <d v="2014-10-15T02:59:50"/>
    <d v="1905-07-06T00:00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s v="theater"/>
    <x v="6"/>
    <d v="2017-02-20T18:00:00"/>
    <d v="2016-12-22T22:04:55"/>
    <d v="1905-07-08T00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theater"/>
    <x v="6"/>
    <d v="2014-12-05T11:28:00"/>
    <d v="2014-11-11T13:04:55"/>
    <d v="1905-07-06T00:00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s v="theater"/>
    <x v="6"/>
    <d v="2015-10-16T08:41:44"/>
    <d v="2015-08-17T08:41:44"/>
    <d v="1905-07-07T00:00:00"/>
  </r>
  <r>
    <n v="4099"/>
    <x v="2859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s v="theater"/>
    <x v="6"/>
    <d v="2016-09-02T20:24:33"/>
    <d v="2016-07-19T20:24:33"/>
    <d v="1905-07-08T00:00:00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s v="theater"/>
    <x v="6"/>
    <d v="2015-09-24T14:10:48"/>
    <d v="2015-09-10T14:10:48"/>
    <d v="1905-07-07T00:00:00"/>
  </r>
  <r>
    <n v="4098"/>
    <x v="286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theater"/>
    <x v="6"/>
    <d v="2016-06-04T17:19:57"/>
    <d v="2016-05-05T17:19:57"/>
    <d v="1905-07-08T00:00:00"/>
  </r>
  <r>
    <n v="4094"/>
    <x v="2862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s v="theater"/>
    <x v="6"/>
    <d v="2014-10-22T04:59:00"/>
    <d v="2014-09-08T02:05:00"/>
    <d v="1905-07-06T00:00:00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2"/>
    <s v="theater"/>
    <x v="6"/>
    <d v="2015-07-17T13:18:00"/>
    <d v="2015-06-17T14:43:27"/>
    <d v="1905-07-07T00:00:00"/>
  </r>
  <r>
    <n v="4092"/>
    <x v="2864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s v="theater"/>
    <x v="6"/>
    <d v="2015-04-05T03:40:47"/>
    <d v="2015-02-04T04:40:47"/>
    <d v="1905-07-07T00:00:00"/>
  </r>
  <r>
    <n v="4091"/>
    <x v="2865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s v="theater"/>
    <x v="6"/>
    <d v="2015-01-16T12:09:11"/>
    <d v="2014-12-17T12:09:11"/>
    <d v="1905-07-06T00:00:00"/>
  </r>
  <r>
    <n v="4090"/>
    <x v="2866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s v="theater"/>
    <x v="6"/>
    <d v="2015-08-07T15:00:00"/>
    <d v="2015-07-24T16:08:57"/>
    <d v="1905-07-07T00:00:00"/>
  </r>
  <r>
    <n v="4089"/>
    <x v="2867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s v="theater"/>
    <x v="6"/>
    <d v="2015-05-31T17:35:00"/>
    <d v="2015-04-28T17:34:48"/>
    <d v="1905-07-07T00:00:00"/>
  </r>
  <r>
    <n v="4087"/>
    <x v="2868"/>
    <s v="Comedy Stage Play"/>
    <x v="375"/>
    <n v="0"/>
    <x v="2"/>
    <s v="US"/>
    <s v="USD"/>
    <n v="1468777786"/>
    <n v="1466185786"/>
    <b v="0"/>
    <n v="0"/>
    <b v="0"/>
    <s v="theater/plays"/>
    <n v="0"/>
    <s v="theater"/>
    <x v="6"/>
    <d v="2016-07-17T17:49:46"/>
    <d v="2016-06-17T17:49:46"/>
    <d v="1905-07-08T00:00:00"/>
  </r>
  <r>
    <n v="4086"/>
    <x v="286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s v="theater"/>
    <x v="6"/>
    <d v="2015-11-21T04:00:00"/>
    <d v="2015-10-27T22:34:59"/>
    <d v="1905-07-07T00:00:00"/>
  </r>
  <r>
    <n v="4085"/>
    <x v="2870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s v="theater"/>
    <x v="6"/>
    <d v="2015-03-24T03:59:00"/>
    <d v="2015-02-23T14:29:35"/>
    <d v="1905-07-07T00:00:00"/>
  </r>
  <r>
    <n v="4083"/>
    <x v="2871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s v="theater"/>
    <x v="6"/>
    <d v="2016-01-14T18:16:56"/>
    <d v="2015-12-15T18:16:56"/>
    <d v="1905-07-07T00:00:00"/>
  </r>
  <r>
    <n v="4082"/>
    <x v="2872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s v="theater"/>
    <x v="6"/>
    <d v="2015-11-14T23:00:00"/>
    <d v="2015-10-30T04:32:33"/>
    <d v="1905-07-07T00:00:00"/>
  </r>
  <r>
    <n v="4081"/>
    <x v="2873"/>
    <s v="AUTheatreWing is a student theatre association fostering the development of the dramatic arts at our university."/>
    <x v="376"/>
    <n v="350"/>
    <x v="2"/>
    <s v="US"/>
    <s v="USD"/>
    <n v="1425819425"/>
    <n v="1423231025"/>
    <b v="0"/>
    <n v="12"/>
    <b v="0"/>
    <s v="theater/plays"/>
    <n v="16"/>
    <s v="theater"/>
    <x v="6"/>
    <d v="2015-03-08T12:57:05"/>
    <d v="2015-02-06T13:57:05"/>
    <d v="1905-07-07T00:00:00"/>
  </r>
  <r>
    <n v="4080"/>
    <x v="2874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theater"/>
    <x v="6"/>
    <d v="2016-06-14T18:54:00"/>
    <d v="2016-05-21T16:45:16"/>
    <d v="1905-07-08T00:00:00"/>
  </r>
  <r>
    <n v="4079"/>
    <x v="2875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s v="theater"/>
    <x v="6"/>
    <d v="2016-06-19T22:32:01"/>
    <d v="2016-05-20T22:32:01"/>
    <d v="1905-07-08T00:00:00"/>
  </r>
  <r>
    <n v="4077"/>
    <x v="2876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s v="theater"/>
    <x v="6"/>
    <d v="2016-12-21T17:03:14"/>
    <d v="2016-11-21T17:03:14"/>
    <d v="1905-07-08T00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s v="theater"/>
    <x v="6"/>
    <d v="2015-07-03T14:46:35"/>
    <d v="2015-05-04T14:46:35"/>
    <d v="1905-07-07T00:00:00"/>
  </r>
  <r>
    <n v="4076"/>
    <x v="2878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theater"/>
    <x v="6"/>
    <d v="2014-10-21T19:51:00"/>
    <d v="2014-09-23T19:05:49"/>
    <d v="1905-07-06T00:00:00"/>
  </r>
  <r>
    <n v="4073"/>
    <x v="2879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s v="theater"/>
    <x v="6"/>
    <d v="2015-05-09T04:00:00"/>
    <d v="2015-03-15T08:17:06"/>
    <d v="1905-07-07T00:00:00"/>
  </r>
  <r>
    <n v="4070"/>
    <x v="2880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s v="theater"/>
    <x v="6"/>
    <d v="2015-03-01T03:00:00"/>
    <d v="2015-01-27T16:00:20"/>
    <d v="1905-07-07T00:00:00"/>
  </r>
  <r>
    <n v="4068"/>
    <x v="2881"/>
    <s v="Be a PRODUCER of the Original stage play BELLE DAME SANS MERCI by Michael Fenlason! :-) :-( !"/>
    <x v="377"/>
    <n v="34.950000000000003"/>
    <x v="2"/>
    <s v="US"/>
    <s v="USD"/>
    <n v="1484348700"/>
    <n v="1481756855"/>
    <b v="0"/>
    <n v="1"/>
    <b v="0"/>
    <s v="theater/plays"/>
    <n v="1"/>
    <s v="theater"/>
    <x v="6"/>
    <d v="2017-01-13T23:05:00"/>
    <d v="2016-12-14T23:07:35"/>
    <d v="1905-07-08T00:00:00"/>
  </r>
  <r>
    <n v="4067"/>
    <x v="2882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s v="theater"/>
    <x v="6"/>
    <d v="2015-09-28T02:49:10"/>
    <d v="2015-08-19T02:49:10"/>
    <d v="1905-07-07T00:00:00"/>
  </r>
  <r>
    <n v="4066"/>
    <x v="2883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s v="theater"/>
    <x v="6"/>
    <d v="2016-05-19T00:56:28"/>
    <d v="2016-04-19T00:56:28"/>
    <d v="1905-07-08T00:00:00"/>
  </r>
  <r>
    <n v="4065"/>
    <x v="2884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s v="theater"/>
    <x v="6"/>
    <d v="2014-08-12T22:50:11"/>
    <d v="2014-07-13T22:50:11"/>
    <d v="1905-07-06T00:00:00"/>
  </r>
  <r>
    <n v="4062"/>
    <x v="288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s v="theater"/>
    <x v="6"/>
    <d v="2016-07-02T17:44:28"/>
    <d v="2016-06-02T17:44:28"/>
    <d v="1905-07-08T00:00:00"/>
  </r>
  <r>
    <n v="4061"/>
    <x v="2886"/>
    <s v="SKYLAR'S SYNDROME is a tremendous psychodrama by master playwright Gavin Kayner!"/>
    <x v="378"/>
    <n v="0"/>
    <x v="2"/>
    <s v="US"/>
    <s v="USD"/>
    <n v="1461205423"/>
    <n v="1456025023"/>
    <b v="0"/>
    <n v="0"/>
    <b v="0"/>
    <s v="theater/plays"/>
    <n v="0"/>
    <s v="theater"/>
    <x v="6"/>
    <d v="2016-04-21T02:23:43"/>
    <d v="2016-02-21T03:23:43"/>
    <d v="1905-07-08T00:00:00"/>
  </r>
  <r>
    <n v="4058"/>
    <x v="2887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s v="theater"/>
    <x v="6"/>
    <d v="2016-04-01T03:59:00"/>
    <d v="2016-03-17T01:27:24"/>
    <d v="1905-07-08T00:00:00"/>
  </r>
  <r>
    <n v="4056"/>
    <x v="2888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s v="theater"/>
    <x v="6"/>
    <d v="2016-07-03T19:59:00"/>
    <d v="2016-06-13T22:23:59"/>
    <d v="1905-07-08T00:00:00"/>
  </r>
  <r>
    <n v="4054"/>
    <x v="2889"/>
    <s v="I love you,he said,then he kissed her as her tears fell down.It was my fault but make up will fix it&quot;she replied,then he hit her again!"/>
    <x v="379"/>
    <n v="0"/>
    <x v="2"/>
    <s v="US"/>
    <s v="USD"/>
    <n v="1475294400"/>
    <n v="1472674285"/>
    <b v="0"/>
    <n v="0"/>
    <b v="0"/>
    <s v="theater/plays"/>
    <n v="0"/>
    <s v="theater"/>
    <x v="6"/>
    <d v="2016-10-01T04:00:00"/>
    <d v="2016-08-31T20:11:25"/>
    <d v="1905-07-08T00:00:00"/>
  </r>
  <r>
    <n v="4052"/>
    <x v="2890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s v="theater"/>
    <x v="6"/>
    <d v="2014-10-13T21:05:16"/>
    <d v="2014-08-14T21:05:16"/>
    <d v="1905-07-06T00:00:00"/>
  </r>
  <r>
    <n v="4051"/>
    <x v="2891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theater"/>
    <x v="6"/>
    <d v="2014-05-09T06:53:00"/>
    <d v="2014-05-02T19:26:37"/>
    <d v="1905-07-06T00:00:00"/>
  </r>
  <r>
    <n v="4050"/>
    <x v="2892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s v="theater"/>
    <x v="6"/>
    <d v="2014-10-23T15:16:31"/>
    <d v="2014-09-23T15:16:31"/>
    <d v="1905-07-06T00:00:00"/>
  </r>
  <r>
    <n v="4049"/>
    <x v="2893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s v="theater"/>
    <x v="6"/>
    <d v="2015-07-14T23:00:15"/>
    <d v="2015-06-14T23:00:15"/>
    <d v="1905-07-07T00:00:00"/>
  </r>
  <r>
    <n v="4047"/>
    <x v="2894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s v="theater"/>
    <x v="6"/>
    <d v="2015-01-11T01:00:00"/>
    <d v="2014-12-18T00:32:23"/>
    <d v="1905-07-06T00:00:00"/>
  </r>
  <r>
    <n v="4046"/>
    <x v="2895"/>
    <s v="An eclectic One Man stage show, that takes the audience on a journey through vast personalities, as he discovers his true self...#Drama"/>
    <x v="380"/>
    <n v="460"/>
    <x v="2"/>
    <s v="US"/>
    <s v="USD"/>
    <n v="1413992210"/>
    <n v="1411400210"/>
    <b v="0"/>
    <n v="12"/>
    <b v="0"/>
    <s v="theater/plays"/>
    <n v="8"/>
    <s v="theater"/>
    <x v="6"/>
    <d v="2014-10-22T15:36:50"/>
    <d v="2014-09-22T15:36:50"/>
    <d v="1905-07-06T00:00:00"/>
  </r>
  <r>
    <n v="4044"/>
    <x v="2896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s v="theater"/>
    <x v="6"/>
    <d v="2015-04-10T05:00:00"/>
    <d v="2015-03-11T05:16:22"/>
    <d v="1905-07-07T00:00:00"/>
  </r>
  <r>
    <n v="4042"/>
    <x v="2897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s v="theater"/>
    <x v="6"/>
    <d v="2015-01-20T19:16:00"/>
    <d v="2014-12-22T02:01:04"/>
    <d v="1905-07-06T00:00:00"/>
  </r>
  <r>
    <n v="4040"/>
    <x v="2898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s v="theater"/>
    <x v="6"/>
    <d v="2015-07-18T03:00:00"/>
    <d v="2015-05-20T05:33:24"/>
    <d v="1905-07-07T00:00:00"/>
  </r>
  <r>
    <n v="4039"/>
    <x v="2899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s v="theater"/>
    <x v="6"/>
    <d v="2015-12-01T05:59:00"/>
    <d v="2015-10-28T16:06:07"/>
    <d v="1905-07-07T00:00:00"/>
  </r>
  <r>
    <n v="4038"/>
    <x v="2900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s v="theater"/>
    <x v="6"/>
    <d v="2014-10-17T19:10:10"/>
    <d v="2014-08-18T19:10:10"/>
    <d v="1905-07-06T00:00:00"/>
  </r>
  <r>
    <n v="4037"/>
    <x v="2901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s v="theater"/>
    <x v="6"/>
    <d v="2016-05-24T14:25:00"/>
    <d v="2016-05-07T01:41:55"/>
    <d v="1905-07-08T00:00:00"/>
  </r>
  <r>
    <n v="4036"/>
    <x v="2902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s v="theater"/>
    <x v="6"/>
    <d v="2014-07-01T22:30:00"/>
    <d v="2014-06-14T22:29:24"/>
    <d v="1905-07-06T00:00:00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s v="theater"/>
    <x v="6"/>
    <d v="2014-11-09T12:00:00"/>
    <d v="2014-10-28T23:13:51"/>
    <d v="1905-07-06T00:00:00"/>
  </r>
  <r>
    <n v="4035"/>
    <x v="2904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s v="theater"/>
    <x v="6"/>
    <d v="2014-10-21T21:11:27"/>
    <d v="2014-09-21T21:11:27"/>
    <d v="1905-07-06T00:00:00"/>
  </r>
  <r>
    <n v="4034"/>
    <x v="2905"/>
    <s v="This local community theatre needs a proper, efficient, SAFE and professional audio and lighting setup. Helps us raise the funds!"/>
    <x v="381"/>
    <n v="200"/>
    <x v="2"/>
    <s v="US"/>
    <s v="USD"/>
    <n v="1428097450"/>
    <n v="1425509050"/>
    <b v="0"/>
    <n v="2"/>
    <b v="0"/>
    <s v="theater/plays"/>
    <n v="1"/>
    <s v="theater"/>
    <x v="6"/>
    <d v="2015-04-03T21:44:10"/>
    <d v="2015-03-04T22:44:10"/>
    <d v="1905-07-07T00:00:00"/>
  </r>
  <r>
    <n v="4032"/>
    <x v="2906"/>
    <s v="'Play it Forward' is a ticket bank for individuals in need. Fund a theater experience for someone that would otherwise go without!"/>
    <x v="382"/>
    <n v="413"/>
    <x v="2"/>
    <s v="US"/>
    <s v="USD"/>
    <n v="1450211116"/>
    <n v="1445023516"/>
    <b v="0"/>
    <n v="7"/>
    <b v="0"/>
    <s v="theater/plays"/>
    <n v="7"/>
    <s v="theater"/>
    <x v="6"/>
    <d v="2015-12-15T20:25:16"/>
    <d v="2015-10-16T19:25:16"/>
    <d v="1905-07-07T00:00:00"/>
  </r>
  <r>
    <n v="4031"/>
    <x v="2907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theater"/>
    <x v="6"/>
    <d v="2014-12-18T15:02:44"/>
    <d v="2014-10-29T14:02:44"/>
    <d v="1905-07-06T00:00:00"/>
  </r>
  <r>
    <n v="4030"/>
    <x v="2908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s v="theater"/>
    <x v="6"/>
    <d v="2016-02-03T18:49:00"/>
    <d v="2016-01-05T15:43:19"/>
    <d v="1905-07-08T00:00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s v="theater"/>
    <x v="6"/>
    <d v="2015-06-12T20:11:27"/>
    <d v="2015-04-13T20:11:27"/>
    <d v="1905-07-07T00:00:00"/>
  </r>
  <r>
    <n v="4029"/>
    <x v="2910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theater"/>
    <x v="6"/>
    <d v="2015-12-14T00:36:10"/>
    <d v="2015-11-14T00:36:10"/>
    <d v="1905-07-07T00:00:00"/>
  </r>
  <r>
    <n v="4028"/>
    <x v="291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s v="theater"/>
    <x v="6"/>
    <d v="2014-06-05T22:31:40"/>
    <d v="2014-05-06T22:31:40"/>
    <d v="1905-07-06T00:00:00"/>
  </r>
  <r>
    <n v="4027"/>
    <x v="2912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s v="theater"/>
    <x v="6"/>
    <d v="2017-02-23T01:00:00"/>
    <d v="2017-02-02T23:18:01"/>
    <d v="1905-07-09T00:00:00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s v="theater"/>
    <x v="6"/>
    <d v="2015-03-14T20:46:34"/>
    <d v="2015-01-13T21:46:34"/>
    <d v="1905-07-07T00:00:00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s v="theater"/>
    <x v="6"/>
    <d v="2016-03-16T08:33:10"/>
    <d v="2016-02-15T09:33:10"/>
    <d v="1905-07-08T00:00:00"/>
  </r>
  <r>
    <n v="2916"/>
    <x v="2915"/>
    <s v="The moving dramatisation of one man's journey to find the truth behind the Libyan regime change."/>
    <x v="383"/>
    <n v="145"/>
    <x v="2"/>
    <s v="GB"/>
    <s v="GBP"/>
    <n v="1400498789"/>
    <n v="1398511589"/>
    <b v="0"/>
    <n v="7"/>
    <b v="0"/>
    <s v="theater/plays"/>
    <n v="8"/>
    <s v="theater"/>
    <x v="6"/>
    <d v="2014-05-19T11:26:29"/>
    <d v="2014-04-26T11:26:29"/>
    <d v="1905-07-06T00:00:00"/>
  </r>
  <r>
    <n v="4026"/>
    <x v="2916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theater"/>
    <x v="6"/>
    <d v="2015-12-04T16:43:59"/>
    <d v="2015-10-05T15:43:59"/>
    <d v="1905-07-07T00:00:00"/>
  </r>
  <r>
    <n v="4024"/>
    <x v="29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s v="theater"/>
    <x v="6"/>
    <d v="2015-08-31T16:04:57"/>
    <d v="2015-08-01T16:04:57"/>
    <d v="1905-07-07T00:00:00"/>
  </r>
  <r>
    <n v="4023"/>
    <x v="2918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theater"/>
    <x v="6"/>
    <d v="2016-03-24T22:59:23"/>
    <d v="2016-02-08T23:59:23"/>
    <d v="1905-07-08T00:00:00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s v="theater"/>
    <x v="6"/>
    <d v="2015-03-25T18:01:10"/>
    <d v="2015-02-23T19:01:10"/>
    <d v="1905-07-07T00:00:0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s v="theater"/>
    <x v="40"/>
    <d v="2014-09-25T21:16:44"/>
    <d v="2014-08-26T21:16:44"/>
    <d v="1905-07-06T00:00:00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s v="theater"/>
    <x v="40"/>
    <d v="2015-05-18T20:58:47"/>
    <d v="2015-04-03T20:58:47"/>
    <d v="1905-07-07T00:00:00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s v="theater"/>
    <x v="40"/>
    <d v="2015-01-24T03:00:00"/>
    <d v="2015-01-09T03:39:39"/>
    <d v="1905-07-07T00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s v="theater"/>
    <x v="40"/>
    <d v="2015-05-09T03:59:00"/>
    <d v="2015-04-09T13:21:50"/>
    <d v="1905-07-07T00:00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s v="theater"/>
    <x v="40"/>
    <d v="2014-09-11T14:01:08"/>
    <d v="2014-08-12T14:01:08"/>
    <d v="1905-07-06T00:00:00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s v="theater"/>
    <x v="40"/>
    <d v="2015-02-23T18:22:59"/>
    <d v="2015-02-09T18:22:59"/>
    <d v="1905-07-07T00:00:00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s v="theater"/>
    <x v="40"/>
    <d v="2014-07-15T05:00:00"/>
    <d v="2014-06-16T16:03:49"/>
    <d v="1905-07-06T00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s v="theater"/>
    <x v="40"/>
    <d v="2016-03-04T23:57:26"/>
    <d v="2016-02-03T23:57:26"/>
    <d v="1905-07-08T00:00:00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s v="theater"/>
    <x v="40"/>
    <d v="2014-05-25T13:32:38"/>
    <d v="2014-04-25T13:32:38"/>
    <d v="1905-07-06T00:00:00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s v="theater"/>
    <x v="40"/>
    <d v="2015-05-07T14:01:04"/>
    <d v="2015-04-07T14:01:04"/>
    <d v="1905-07-07T00:00:00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s v="theater"/>
    <x v="40"/>
    <d v="2014-09-15T06:08:00"/>
    <d v="2014-08-21T06:59:23"/>
    <d v="1905-07-06T00:00:00"/>
  </r>
  <r>
    <n v="2932"/>
    <x v="2931"/>
    <s v="When a rich girl fakes destitution so she can audition for a homeless talent show, she bridges our wealth gap with a tragic love."/>
    <x v="384"/>
    <n v="3258"/>
    <x v="0"/>
    <s v="AU"/>
    <s v="AUD"/>
    <n v="1424516400"/>
    <n v="1421812637"/>
    <b v="0"/>
    <n v="38"/>
    <b v="1"/>
    <s v="theater/musical"/>
    <n v="105"/>
    <s v="theater"/>
    <x v="40"/>
    <d v="2015-02-21T11:00:00"/>
    <d v="2015-01-21T03:57:17"/>
    <d v="1905-07-07T00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s v="theater"/>
    <x v="40"/>
    <d v="2016-06-04T22:57:33"/>
    <d v="2016-05-05T22:57:33"/>
    <d v="1905-07-08T00:00:00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s v="theater"/>
    <x v="40"/>
    <d v="2014-06-15T15:16:04"/>
    <d v="2014-05-16T15:16:04"/>
    <d v="1905-07-06T00:00:00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s v="theater"/>
    <x v="40"/>
    <d v="2016-08-29T17:00:00"/>
    <d v="2016-07-02T14:00:08"/>
    <d v="1905-07-08T00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s v="theater"/>
    <x v="40"/>
    <d v="2014-10-13T04:59:00"/>
    <d v="2014-09-30T15:37:03"/>
    <d v="1905-07-06T00:00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s v="theater"/>
    <x v="40"/>
    <d v="2014-07-13T10:58:33"/>
    <d v="2014-06-13T10:58:33"/>
    <d v="1905-07-06T00:00:00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s v="theater"/>
    <x v="40"/>
    <d v="2015-01-30T16:53:34"/>
    <d v="2014-12-31T16:53:34"/>
    <d v="1905-07-06T00:00:00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s v="theater"/>
    <x v="40"/>
    <d v="2014-08-28T01:00:00"/>
    <d v="2014-07-25T19:25:12"/>
    <d v="1905-07-06T00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s v="theater"/>
    <x v="40"/>
    <d v="2015-01-18T18:33:38"/>
    <d v="2014-12-09T18:33:38"/>
    <d v="1905-07-06T00:00:00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s v="theater"/>
    <x v="38"/>
    <d v="2015-03-01T23:02:35"/>
    <d v="2015-01-30T23:02:35"/>
    <d v="1905-07-07T00:00:00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s v="theater"/>
    <x v="38"/>
    <d v="2015-12-16T20:18:00"/>
    <d v="2015-11-26T19:17:39"/>
    <d v="1905-07-07T00:00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theater"/>
    <x v="38"/>
    <d v="2015-04-13T03:06:20"/>
    <d v="2015-03-14T03:06:20"/>
    <d v="1905-07-07T00:00:0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s v="theater"/>
    <x v="38"/>
    <d v="2015-06-07T21:56:38"/>
    <d v="2015-05-08T21:56:38"/>
    <d v="1905-07-07T00:00:00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theater"/>
    <x v="38"/>
    <d v="2015-05-24T03:21:00"/>
    <d v="2015-04-24T03:21:00"/>
    <d v="1905-07-07T00:00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s v="theater"/>
    <x v="38"/>
    <d v="2016-08-15T12:44:52"/>
    <d v="2016-07-16T12:44:52"/>
    <d v="1905-07-08T00:00:00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s v="theater"/>
    <x v="38"/>
    <d v="2016-11-24T17:11:00"/>
    <d v="2016-10-06T13:29:27"/>
    <d v="1905-07-08T00:00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s v="theater"/>
    <x v="38"/>
    <d v="2015-06-02T15:34:53"/>
    <d v="2015-04-03T15:34:53"/>
    <d v="1905-07-07T00:00:00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s v="theater"/>
    <x v="38"/>
    <d v="2015-11-19T20:45:17"/>
    <d v="2015-10-20T19:45:17"/>
    <d v="1905-07-07T00:00:00"/>
  </r>
  <r>
    <n v="2950"/>
    <x v="2949"/>
    <s v="Help www.KidZoneMuseum.org grow to serve children 1-18 with science, engineering, arts and PLAY especially low-income families."/>
    <x v="385"/>
    <n v="0"/>
    <x v="2"/>
    <s v="US"/>
    <s v="USD"/>
    <n v="1453538752"/>
    <n v="1450946752"/>
    <b v="0"/>
    <n v="0"/>
    <b v="0"/>
    <s v="theater/spaces"/>
    <n v="0"/>
    <s v="theater"/>
    <x v="38"/>
    <d v="2016-01-23T08:45:52"/>
    <d v="2015-12-24T08:45:52"/>
    <d v="1905-07-07T00:00:00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s v="theater"/>
    <x v="38"/>
    <d v="2014-10-05T19:16:13"/>
    <d v="2014-08-21T19:16:13"/>
    <d v="1905-07-06T00:00:00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s v="theater"/>
    <x v="38"/>
    <d v="2016-10-17T04:00:00"/>
    <d v="2016-09-15T16:33:59"/>
    <d v="1905-07-08T00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s v="theater"/>
    <x v="38"/>
    <d v="2015-10-08T19:00:21"/>
    <d v="2015-09-08T19:00:21"/>
    <d v="1905-07-07T00:00:00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theater"/>
    <x v="38"/>
    <d v="2017-03-16T13:00:03"/>
    <d v="2017-02-24T14:00:03"/>
    <d v="1905-07-09T00:00:00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s v="theater"/>
    <x v="38"/>
    <d v="2015-06-16T17:47:29"/>
    <d v="2015-05-17T17:47:29"/>
    <d v="1905-07-07T00:00:00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s v="theater"/>
    <x v="38"/>
    <d v="2016-05-04T23:00:50"/>
    <d v="2016-04-04T23:00:50"/>
    <d v="1905-07-08T00:00:0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s v="theater"/>
    <x v="38"/>
    <d v="2015-03-27T23:16:12"/>
    <d v="2015-01-27T00:16:12"/>
    <d v="1905-07-07T00:00:00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theater"/>
    <x v="38"/>
    <d v="2016-05-08T17:41:57"/>
    <d v="2016-03-09T18:41:57"/>
    <d v="1905-07-08T00:00:00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theater"/>
    <x v="38"/>
    <d v="2016-06-07T00:12:05"/>
    <d v="2016-05-08T00:12:05"/>
    <d v="1905-07-08T00:00:00"/>
  </r>
  <r>
    <n v="2960"/>
    <x v="2959"/>
    <s v="Built in the late 1800's, this 70K sq. feet estate has fallen into disrepair.  Seeking to buy and convert to useful space"/>
    <x v="386"/>
    <n v="0"/>
    <x v="1"/>
    <s v="US"/>
    <s v="USD"/>
    <n v="1410459023"/>
    <n v="1407867023"/>
    <b v="0"/>
    <n v="0"/>
    <b v="0"/>
    <s v="theater/spaces"/>
    <n v="0"/>
    <s v="theater"/>
    <x v="38"/>
    <d v="2014-09-11T18:10:23"/>
    <d v="2014-08-12T18:10:23"/>
    <d v="1905-07-06T00:00:00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s v="theater"/>
    <x v="6"/>
    <d v="2015-03-26T04:00:00"/>
    <d v="2015-02-26T05:05:59"/>
    <d v="1905-07-07T00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s v="theater"/>
    <x v="6"/>
    <d v="2015-03-01T06:59:00"/>
    <d v="2015-02-01T05:51:46"/>
    <d v="1905-07-07T00:00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s v="theater"/>
    <x v="6"/>
    <d v="2015-07-02T11:17:04"/>
    <d v="2015-06-02T11:17:04"/>
    <d v="1905-07-07T00:00:00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s v="theater"/>
    <x v="6"/>
    <d v="2014-08-06T21:32:00"/>
    <d v="2014-07-07T21:50:19"/>
    <d v="1905-07-06T00:00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s v="theater"/>
    <x v="6"/>
    <d v="2015-07-07T17:30:33"/>
    <d v="2015-06-07T17:30:33"/>
    <d v="1905-07-07T00:00:00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s v="theater"/>
    <x v="6"/>
    <d v="2015-09-16T17:43:32"/>
    <d v="2015-08-17T17:43:32"/>
    <d v="1905-07-07T00:00:00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s v="theater"/>
    <x v="6"/>
    <d v="2015-03-09T03:44:52"/>
    <d v="2015-02-07T04:44:52"/>
    <d v="1905-07-07T00:00:00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s v="theater"/>
    <x v="6"/>
    <d v="2016-08-17T03:59:00"/>
    <d v="2016-08-03T12:34:20"/>
    <d v="1905-07-08T00:00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s v="theater"/>
    <x v="6"/>
    <d v="2015-05-03T22:51:00"/>
    <d v="2015-04-03T18:52:33"/>
    <d v="1905-07-07T00:00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s v="theater"/>
    <x v="6"/>
    <d v="2014-07-18T16:04:11"/>
    <d v="2014-06-18T16:04:11"/>
    <d v="1905-07-06T00:00:00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s v="theater"/>
    <x v="6"/>
    <d v="2014-08-31T15:47:58"/>
    <d v="2014-08-01T15:47:58"/>
    <d v="1905-07-06T00:00:00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s v="theater"/>
    <x v="6"/>
    <d v="2016-12-05T01:00:00"/>
    <d v="2016-11-20T02:38:40"/>
    <d v="1905-07-08T00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s v="theater"/>
    <x v="6"/>
    <d v="2016-01-01T04:00:00"/>
    <d v="2015-12-03T19:38:28"/>
    <d v="1905-07-07T00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s v="theater"/>
    <x v="6"/>
    <d v="2014-09-26T01:35:00"/>
    <d v="2014-08-29T01:27:51"/>
    <d v="1905-07-06T00:00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s v="theater"/>
    <x v="6"/>
    <d v="2014-11-27T03:00:00"/>
    <d v="2014-10-29T16:24:46"/>
    <d v="1905-07-06T00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s v="theater"/>
    <x v="6"/>
    <d v="2016-03-13T12:00:00"/>
    <d v="2016-02-25T17:32:10"/>
    <d v="1905-07-08T00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s v="theater"/>
    <x v="6"/>
    <d v="2015-03-23T02:14:00"/>
    <d v="2015-01-22T21:08:54"/>
    <d v="1905-07-07T00:00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s v="theater"/>
    <x v="6"/>
    <d v="2014-10-20T05:59:00"/>
    <d v="2014-10-10T15:22:27"/>
    <d v="1905-07-06T00:00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s v="theater"/>
    <x v="6"/>
    <d v="2015-01-06T06:00:00"/>
    <d v="2014-12-20T19:47:03"/>
    <d v="1905-07-06T00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s v="theater"/>
    <x v="6"/>
    <d v="2015-08-24T02:00:00"/>
    <d v="2015-08-03T21:58:50"/>
    <d v="1905-07-07T00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s v="theater"/>
    <x v="38"/>
    <d v="2015-09-23T13:25:56"/>
    <d v="2015-08-09T13:25:56"/>
    <d v="1905-07-07T00:00:00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s v="theater"/>
    <x v="38"/>
    <d v="2016-02-11T16:29:03"/>
    <d v="2016-01-12T16:29:03"/>
    <d v="1905-07-08T00:00:00"/>
  </r>
  <r>
    <n v="2983"/>
    <x v="2982"/>
    <s v="Dad's Garage Theatre Company needs your help buying our new, forever home by hitting our $150,000 STRETCH GOAL!"/>
    <x v="387"/>
    <n v="169985.91"/>
    <x v="0"/>
    <s v="US"/>
    <s v="USD"/>
    <n v="1415722236"/>
    <n v="1410534636"/>
    <b v="1"/>
    <n v="1095"/>
    <b v="1"/>
    <s v="theater/spaces"/>
    <n v="147"/>
    <s v="theater"/>
    <x v="38"/>
    <d v="2014-11-11T16:10:36"/>
    <d v="2014-09-12T15:10:36"/>
    <d v="1905-07-06T00:00:00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s v="theater"/>
    <x v="38"/>
    <d v="2016-08-24T06:41:21"/>
    <d v="2016-07-25T06:41:21"/>
    <d v="1905-07-08T00:00:00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s v="theater"/>
    <x v="38"/>
    <d v="2016-10-31T04:00:00"/>
    <d v="2016-10-11T23:22:08"/>
    <d v="1905-07-08T00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s v="theater"/>
    <x v="38"/>
    <d v="2016-05-01T11:00:06"/>
    <d v="2016-03-02T12:00:06"/>
    <d v="1905-07-08T00:00:00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s v="theater"/>
    <x v="38"/>
    <d v="2016-10-13T00:00:00"/>
    <d v="2016-09-14T07:22:31"/>
    <d v="1905-07-08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s v="theater"/>
    <x v="38"/>
    <d v="2016-06-20T08:41:21"/>
    <d v="2016-05-21T08:41:21"/>
    <d v="1905-07-08T00:00:00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s v="theater"/>
    <x v="38"/>
    <d v="2015-12-21T04:59:00"/>
    <d v="2015-11-29T00:29:22"/>
    <d v="1905-07-07T00:00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s v="theater"/>
    <x v="38"/>
    <d v="2016-01-07T13:47:00"/>
    <d v="2015-12-03T13:47:00"/>
    <d v="1905-07-07T00:00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s v="theater"/>
    <x v="38"/>
    <d v="2017-01-27T20:05:30"/>
    <d v="2017-01-05T20:05:30"/>
    <d v="1905-07-09T00:00:0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s v="theater"/>
    <x v="38"/>
    <d v="2016-10-09T18:25:10"/>
    <d v="2016-09-09T18:25:10"/>
    <d v="1905-07-08T00:00:00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s v="theater"/>
    <x v="38"/>
    <d v="2016-02-20T20:07:47"/>
    <d v="2016-01-21T20:07:47"/>
    <d v="1905-07-08T00:00:00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s v="theater"/>
    <x v="38"/>
    <d v="2014-10-03T11:29:32"/>
    <d v="2014-09-03T11:29:32"/>
    <d v="1905-07-06T00:00:00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s v="theater"/>
    <x v="38"/>
    <d v="2017-01-19T15:57:51"/>
    <d v="2016-12-20T15:57:51"/>
    <d v="1905-07-08T00:00:00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s v="theater"/>
    <x v="38"/>
    <d v="2015-05-26T21:54:00"/>
    <d v="2015-03-27T21:54:00"/>
    <d v="1905-07-07T00:00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s v="theater"/>
    <x v="38"/>
    <d v="2017-02-27T04:59:00"/>
    <d v="2017-02-09T17:36:33"/>
    <d v="1905-07-09T00:00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s v="theater"/>
    <x v="38"/>
    <d v="2014-06-16T04:25:00"/>
    <d v="2014-05-19T04:38:49"/>
    <d v="1905-07-06T00:00:00"/>
  </r>
  <r>
    <n v="2999"/>
    <x v="2998"/>
    <s v="Restless Artists' Theatre is building risers and installing better lighting for our patrons.  We need to purchase raw materials."/>
    <x v="388"/>
    <n v="1605"/>
    <x v="0"/>
    <s v="US"/>
    <s v="USD"/>
    <n v="1488333600"/>
    <n v="1487094360"/>
    <b v="0"/>
    <n v="20"/>
    <b v="1"/>
    <s v="theater/spaces"/>
    <n v="119"/>
    <s v="theater"/>
    <x v="38"/>
    <d v="2017-03-01T02:00:00"/>
    <d v="2017-02-14T17:46:00"/>
    <d v="1905-07-09T00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s v="theater"/>
    <x v="38"/>
    <d v="2017-01-31T18:00:00"/>
    <d v="2017-01-17T19:51:10"/>
    <d v="1905-07-09T00:00:00"/>
  </r>
  <r>
    <n v="3001"/>
    <x v="3000"/>
    <s v="Get Scene Studios and Highwire Comedy Co. creating an amazing training facility and theater for Atlanta comedy and film talent!"/>
    <x v="389"/>
    <n v="22991.01"/>
    <x v="0"/>
    <s v="US"/>
    <s v="USD"/>
    <n v="1468445382"/>
    <n v="1465853382"/>
    <b v="0"/>
    <n v="175"/>
    <b v="1"/>
    <s v="theater/spaces"/>
    <n v="319"/>
    <s v="theater"/>
    <x v="38"/>
    <d v="2016-07-13T21:29:42"/>
    <d v="2016-06-13T21:29:42"/>
    <d v="1905-07-08T00:00:00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s v="theater"/>
    <x v="38"/>
    <d v="2012-12-26T20:04:12"/>
    <d v="2012-11-26T20:04:12"/>
    <d v="1905-07-04T00:00:00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s v="theater"/>
    <x v="38"/>
    <d v="2016-03-01T05:59:00"/>
    <d v="2016-01-29T20:22:56"/>
    <d v="1905-07-08T00:00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s v="theater"/>
    <x v="38"/>
    <d v="2014-11-15T22:08:44"/>
    <d v="2014-10-16T21:08:44"/>
    <d v="1905-07-06T00:00:00"/>
  </r>
  <r>
    <n v="3005"/>
    <x v="3004"/>
    <s v="Pangea House is a collectively run, all ages music venue and community space in desperate need of some renovation and updates."/>
    <x v="390"/>
    <n v="12772.6"/>
    <x v="0"/>
    <s v="US"/>
    <s v="USD"/>
    <n v="1412611905"/>
    <n v="1410019905"/>
    <b v="0"/>
    <n v="118"/>
    <b v="1"/>
    <s v="theater/spaces"/>
    <n v="120"/>
    <s v="theater"/>
    <x v="38"/>
    <d v="2014-10-06T16:11:45"/>
    <d v="2014-09-06T16:11:45"/>
    <d v="1905-07-06T00:00:00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s v="theater"/>
    <x v="38"/>
    <d v="2014-12-14T18:09:51"/>
    <d v="2014-11-14T18:09:51"/>
    <d v="1905-07-06T00:00:00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s v="theater"/>
    <x v="38"/>
    <d v="2015-04-25T05:11:23"/>
    <d v="2015-04-04T05:11:23"/>
    <d v="1905-07-07T00:00:00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s v="theater"/>
    <x v="38"/>
    <d v="2016-01-21T05:05:19"/>
    <d v="2015-12-22T05:05:19"/>
    <d v="1905-07-07T00:00:00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s v="theater"/>
    <x v="38"/>
    <d v="2014-11-26T14:40:40"/>
    <d v="2014-10-27T13:40:40"/>
    <d v="1905-07-06T00:00:0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s v="theater"/>
    <x v="38"/>
    <d v="2015-02-21T19:58:39"/>
    <d v="2014-12-23T19:58:39"/>
    <d v="1905-07-06T00:00:00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s v="theater"/>
    <x v="38"/>
    <d v="2015-12-23T22:59:00"/>
    <d v="2015-11-26T11:15:16"/>
    <d v="1905-07-07T00:00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s v="theater"/>
    <x v="38"/>
    <d v="2015-02-10T16:52:10"/>
    <d v="2015-01-20T16:52:10"/>
    <d v="1905-07-07T00:00:0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s v="theater"/>
    <x v="38"/>
    <d v="2015-06-21T20:04:09"/>
    <d v="2015-05-22T20:04:09"/>
    <d v="1905-07-07T00:00:00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s v="theater"/>
    <x v="38"/>
    <d v="2014-11-05T05:00:00"/>
    <d v="2014-10-08T02:58:00"/>
    <d v="1905-07-06T00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s v="theater"/>
    <x v="38"/>
    <d v="2014-06-11T04:00:00"/>
    <d v="2014-05-26T17:27:18"/>
    <d v="1905-07-06T00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s v="theater"/>
    <x v="38"/>
    <d v="2014-07-18T13:09:12"/>
    <d v="2014-05-19T13:09:12"/>
    <d v="1905-07-06T00:00:00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s v="theater"/>
    <x v="38"/>
    <d v="2014-08-20T20:24:03"/>
    <d v="2014-07-21T20:24:03"/>
    <d v="1905-07-06T00:00:00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s v="theater"/>
    <x v="38"/>
    <d v="2015-07-20T22:00:00"/>
    <d v="2015-06-08T07:09:36"/>
    <d v="1905-07-07T00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s v="theater"/>
    <x v="38"/>
    <d v="2014-05-27T03:00:00"/>
    <d v="2014-04-29T20:00:20"/>
    <d v="1905-07-06T00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s v="theater"/>
    <x v="38"/>
    <d v="2015-08-14T20:18:53"/>
    <d v="2015-06-15T20:18:53"/>
    <d v="1905-07-07T00:00:00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s v="theater"/>
    <x v="38"/>
    <d v="2016-11-22T05:59:00"/>
    <d v="2016-10-17T14:51:09"/>
    <d v="1905-07-08T00:00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s v="theater"/>
    <x v="38"/>
    <d v="2016-08-27T22:53:29"/>
    <d v="2016-07-13T22:53:29"/>
    <d v="1905-07-08T00:00:00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s v="theater"/>
    <x v="38"/>
    <d v="2015-06-11T16:13:06"/>
    <d v="2015-04-27T16:13:06"/>
    <d v="1905-07-07T00:00:00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s v="theater"/>
    <x v="38"/>
    <d v="2012-10-06T23:51:15"/>
    <d v="2012-09-06T23:51:15"/>
    <d v="1905-07-04T00:00:00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s v="theater"/>
    <x v="38"/>
    <d v="2014-05-30T16:00:00"/>
    <d v="2014-05-02T12:13:33"/>
    <d v="1905-07-06T00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s v="theater"/>
    <x v="38"/>
    <d v="2017-03-03T11:01:32"/>
    <d v="2017-02-17T11:01:32"/>
    <d v="1905-07-09T00:00:00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s v="theater"/>
    <x v="38"/>
    <d v="2015-03-20T15:54:11"/>
    <d v="2015-02-18T16:54:11"/>
    <d v="1905-07-07T00:00:00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s v="theater"/>
    <x v="38"/>
    <d v="2016-08-15T06:20:25"/>
    <d v="2016-07-16T06:20:25"/>
    <d v="1905-07-08T00:00:00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s v="theater"/>
    <x v="38"/>
    <d v="2014-11-18T04:35:00"/>
    <d v="2014-10-20T17:00:47"/>
    <d v="1905-07-06T00:00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s v="theater"/>
    <x v="38"/>
    <d v="2015-09-16T17:56:11"/>
    <d v="2015-08-17T17:56:11"/>
    <d v="1905-07-07T00:00:00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s v="theater"/>
    <x v="38"/>
    <d v="2016-10-14T21:10:47"/>
    <d v="2016-08-15T21:10:47"/>
    <d v="1905-07-08T00:00:00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s v="theater"/>
    <x v="38"/>
    <d v="2015-09-11T01:04:19"/>
    <d v="2015-08-12T01:04:19"/>
    <d v="1905-07-07T00:00:00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s v="theater"/>
    <x v="38"/>
    <d v="2016-08-18T02:38:45"/>
    <d v="2016-07-19T02:38:45"/>
    <d v="1905-07-08T00:00:00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s v="theater"/>
    <x v="38"/>
    <d v="2016-11-01T03:59:00"/>
    <d v="2016-10-01T12:50:55"/>
    <d v="1905-07-08T00:00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s v="theater"/>
    <x v="38"/>
    <d v="2013-05-04T13:26:49"/>
    <d v="2013-04-04T13:26:49"/>
    <d v="1905-07-05T00:00:00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s v="theater"/>
    <x v="38"/>
    <d v="2013-08-16T11:59:00"/>
    <d v="2013-07-11T18:50:44"/>
    <d v="1905-07-05T00:00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s v="theater"/>
    <x v="38"/>
    <d v="2010-10-02T04:59:00"/>
    <d v="2010-07-19T21:26:13"/>
    <d v="1905-07-02T00:00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s v="theater"/>
    <x v="38"/>
    <d v="2016-03-04T06:03:17"/>
    <d v="2016-01-04T06:03:17"/>
    <d v="1905-07-08T00:00:00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s v="theater"/>
    <x v="38"/>
    <d v="2013-12-29T07:59:00"/>
    <d v="2013-12-02T19:03:58"/>
    <d v="1905-07-05T00:00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s v="theater"/>
    <x v="38"/>
    <d v="2015-06-26T23:00:00"/>
    <d v="2015-06-22T19:00:21"/>
    <d v="1905-07-07T00:00:00"/>
  </r>
  <r>
    <n v="3041"/>
    <x v="3040"/>
    <s v="Privet! Hello! Bon Jour! We are the Arlekin Players Theatre and we need a home."/>
    <x v="391"/>
    <n v="9170"/>
    <x v="0"/>
    <s v="US"/>
    <s v="USD"/>
    <n v="1453323048"/>
    <n v="1450731048"/>
    <b v="0"/>
    <n v="95"/>
    <b v="1"/>
    <s v="theater/spaces"/>
    <n v="110"/>
    <s v="theater"/>
    <x v="38"/>
    <d v="2016-01-20T20:50:48"/>
    <d v="2015-12-21T20:50:48"/>
    <d v="1905-07-07T00:00:00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s v="theater"/>
    <x v="38"/>
    <d v="2015-10-06T16:30:47"/>
    <d v="2015-09-06T16:30:47"/>
    <d v="1905-07-07T00:00:00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s v="theater"/>
    <x v="38"/>
    <d v="2015-04-16T02:50:00"/>
    <d v="2015-03-20T01:41:39"/>
    <d v="1905-07-07T00:0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s v="theater"/>
    <x v="38"/>
    <d v="2016-02-02T17:26:38"/>
    <d v="2016-01-18T17:26:38"/>
    <d v="1905-07-08T00:00:00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s v="theater"/>
    <x v="38"/>
    <d v="2014-08-22T03:44:15"/>
    <d v="2014-07-23T03:44:15"/>
    <d v="1905-07-06T00:00:00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s v="theater"/>
    <x v="38"/>
    <d v="2014-09-10T04:52:00"/>
    <d v="2014-08-11T19:16:26"/>
    <d v="1905-07-06T00:00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s v="theater"/>
    <x v="38"/>
    <d v="2016-04-27T13:16:00"/>
    <d v="2016-03-14T23:44:14"/>
    <d v="1905-07-08T00:00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s v="theater"/>
    <x v="38"/>
    <d v="2014-12-31T21:22:00"/>
    <d v="2014-12-02T21:37:42"/>
    <d v="1905-07-06T00:00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s v="theater"/>
    <x v="38"/>
    <d v="2015-06-14T00:20:55"/>
    <d v="2015-05-15T00:20:55"/>
    <d v="1905-07-07T00:00:00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s v="theater"/>
    <x v="38"/>
    <d v="2016-05-05T04:02:40"/>
    <d v="2016-04-05T04:02:40"/>
    <d v="1905-07-08T00:00:0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s v="theater"/>
    <x v="38"/>
    <d v="2017-02-08T09:59:05"/>
    <d v="2017-01-09T09:59:05"/>
    <d v="1905-07-09T00:00:00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s v="theater"/>
    <x v="38"/>
    <d v="2015-05-28T15:59:00"/>
    <d v="2015-04-28T16:04:54"/>
    <d v="1905-07-07T00:00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s v="theater"/>
    <x v="38"/>
    <d v="2014-10-02T03:59:00"/>
    <d v="2014-08-11T18:16:53"/>
    <d v="1905-07-06T00:00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theater"/>
    <x v="38"/>
    <d v="2015-03-02T01:04:00"/>
    <d v="2015-01-23T19:59:14"/>
    <d v="1905-07-07T00:00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s v="theater"/>
    <x v="38"/>
    <d v="2015-01-09T22:59:50"/>
    <d v="2014-11-10T22:59:50"/>
    <d v="1905-07-06T00:00:0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theater"/>
    <x v="38"/>
    <d v="2014-09-29T15:16:24"/>
    <d v="2014-07-31T15:16:24"/>
    <d v="1905-07-06T00:00:00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theater"/>
    <x v="38"/>
    <d v="2016-04-03T14:36:51"/>
    <d v="2016-03-04T15:36:51"/>
    <d v="1905-07-08T00:00:00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s v="theater"/>
    <x v="38"/>
    <d v="2016-05-20T08:59:00"/>
    <d v="2016-03-31T08:59:00"/>
    <d v="1905-07-08T00:00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s v="theater"/>
    <x v="38"/>
    <d v="2014-08-08T22:27:26"/>
    <d v="2014-07-09T22:27:26"/>
    <d v="1905-07-06T00:00:00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s v="theater"/>
    <x v="38"/>
    <d v="2015-09-28T06:35:34"/>
    <d v="2015-08-29T06:35:34"/>
    <d v="1905-07-07T00:00:00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s v="theater"/>
    <x v="38"/>
    <d v="2014-08-13T18:49:08"/>
    <d v="2014-07-14T18:49:08"/>
    <d v="1905-07-06T00:00:00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s v="theater"/>
    <x v="38"/>
    <d v="2015-09-30T18:00:00"/>
    <d v="2015-09-01T12:51:32"/>
    <d v="1905-07-07T00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s v="theater"/>
    <x v="38"/>
    <d v="2016-10-22T22:08:58"/>
    <d v="2016-09-17T22:08:58"/>
    <d v="1905-07-08T00:00:00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s v="theater"/>
    <x v="38"/>
    <d v="2015-11-22T06:59:00"/>
    <d v="2015-10-22T03:07:26"/>
    <d v="1905-07-07T00:00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s v="theater"/>
    <x v="38"/>
    <d v="2014-07-30T01:19:32"/>
    <d v="2014-07-05T01:19:32"/>
    <d v="1905-07-06T00:00:00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s v="theater"/>
    <x v="38"/>
    <d v="2016-07-10T05:28:57"/>
    <d v="2016-06-10T05:28:57"/>
    <d v="1905-07-08T00:00:00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s v="theater"/>
    <x v="38"/>
    <d v="2015-09-09T22:31:19"/>
    <d v="2015-08-10T22:31:19"/>
    <d v="1905-07-07T00:00:00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s v="theater"/>
    <x v="38"/>
    <d v="2015-10-16T16:35:52"/>
    <d v="2015-09-16T16:35:52"/>
    <d v="1905-07-07T00:00:00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s v="theater"/>
    <x v="38"/>
    <d v="2014-12-14T20:00:34"/>
    <d v="2014-11-14T20:00:34"/>
    <d v="1905-07-06T00:00:00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s v="theater"/>
    <x v="38"/>
    <d v="2016-12-07T17:36:09"/>
    <d v="2016-11-16T17:36:09"/>
    <d v="1905-07-08T00:00:00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s v="theater"/>
    <x v="38"/>
    <d v="2015-04-21T05:59:00"/>
    <d v="2015-04-03T17:34:41"/>
    <d v="1905-07-07T00:00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s v="theater"/>
    <x v="38"/>
    <d v="2016-10-30T01:46:00"/>
    <d v="2016-10-15T16:34:22"/>
    <d v="1905-07-08T00:00:00"/>
  </r>
  <r>
    <n v="3073"/>
    <x v="3072"/>
    <s v="Conversion of a long dormant synagogue into a Performing and Visual Arts Center, revitalizing Rochester's inner city."/>
    <x v="392"/>
    <n v="645"/>
    <x v="2"/>
    <s v="US"/>
    <s v="USD"/>
    <n v="1434309540"/>
    <n v="1429287900"/>
    <b v="0"/>
    <n v="7"/>
    <b v="0"/>
    <s v="theater/spaces"/>
    <n v="0"/>
    <s v="theater"/>
    <x v="38"/>
    <d v="2015-06-14T19:19:00"/>
    <d v="2015-04-17T16:25:00"/>
    <d v="1905-07-07T00:00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s v="theater"/>
    <x v="38"/>
    <d v="2016-03-10T13:42:39"/>
    <d v="2016-02-09T13:42:39"/>
    <d v="1905-07-08T00:00:00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s v="theater"/>
    <x v="38"/>
    <d v="2016-08-19T02:27:20"/>
    <d v="2016-06-30T02:27:20"/>
    <d v="1905-07-08T00:00:0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s v="theater"/>
    <x v="38"/>
    <d v="2015-10-09T15:38:43"/>
    <d v="2015-08-10T15:38:43"/>
    <d v="1905-07-07T00:00:00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s v="theater"/>
    <x v="38"/>
    <d v="2017-03-02T22:57:58"/>
    <d v="2017-01-31T22:57:58"/>
    <d v="1905-07-09T00:00:00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s v="theater"/>
    <x v="38"/>
    <d v="2015-02-26T03:19:55"/>
    <d v="2015-01-27T03:19:55"/>
    <d v="1905-07-07T00:00:00"/>
  </r>
  <r>
    <n v="3079"/>
    <x v="3078"/>
    <s v="We desire to purchase a portion of Hell, in Michigan just outside of Detroit, to create a world-class performance art space.  Join us."/>
    <x v="393"/>
    <n v="11226"/>
    <x v="2"/>
    <s v="US"/>
    <s v="USD"/>
    <n v="1427040435"/>
    <n v="1424452035"/>
    <b v="0"/>
    <n v="27"/>
    <b v="0"/>
    <s v="theater/spaces"/>
    <n v="1"/>
    <s v="theater"/>
    <x v="38"/>
    <d v="2015-03-22T16:07:15"/>
    <d v="2015-02-20T17:07:15"/>
    <d v="1905-07-07T00:00:00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s v="theater"/>
    <x v="38"/>
    <d v="2014-12-27T01:40:44"/>
    <d v="2014-10-28T00:40:44"/>
    <d v="1905-07-06T00:00:00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s v="theater"/>
    <x v="38"/>
    <d v="2015-09-20T04:21:31"/>
    <d v="2015-08-21T04:21:31"/>
    <d v="1905-07-07T00:00:00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theater"/>
    <x v="38"/>
    <d v="2015-11-15T23:09:06"/>
    <d v="2015-10-16T22:09:06"/>
    <d v="1905-07-07T00:00:00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s v="theater"/>
    <x v="38"/>
    <d v="2014-09-01T05:00:00"/>
    <d v="2014-08-02T13:31:18"/>
    <d v="1905-07-06T00:00:00"/>
  </r>
  <r>
    <n v="3084"/>
    <x v="3083"/>
    <s v="18-yr-old handicap-access ramp collapsed, must replace. Help fund &amp; ensure everyone access to our 35-seat non-profit community theater!"/>
    <x v="394"/>
    <n v="470"/>
    <x v="2"/>
    <s v="US"/>
    <s v="USD"/>
    <n v="1430851680"/>
    <n v="1428340931"/>
    <b v="0"/>
    <n v="6"/>
    <b v="0"/>
    <s v="theater/spaces"/>
    <n v="12"/>
    <s v="theater"/>
    <x v="38"/>
    <d v="2015-05-05T18:48:00"/>
    <d v="2015-04-06T17:22:11"/>
    <d v="1905-07-07T00:00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s v="theater"/>
    <x v="38"/>
    <d v="2015-09-29T21:12:39"/>
    <d v="2015-08-30T21:12:39"/>
    <d v="1905-07-07T00:00:00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s v="theater"/>
    <x v="38"/>
    <d v="2015-08-17T16:05:59"/>
    <d v="2015-06-18T16:05:59"/>
    <d v="1905-07-07T00:00:00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s v="theater"/>
    <x v="38"/>
    <d v="2016-12-21T04:36:30"/>
    <d v="2016-10-22T03:36:30"/>
    <d v="1905-07-08T00:00:0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s v="theater"/>
    <x v="38"/>
    <d v="2015-01-08T13:41:00"/>
    <d v="2014-12-08T13:44:07"/>
    <d v="1905-07-06T00:00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s v="theater"/>
    <x v="38"/>
    <d v="2016-07-09T01:59:00"/>
    <d v="2016-06-07T13:01:23"/>
    <d v="1905-07-08T00:00:00"/>
  </r>
  <r>
    <n v="3090"/>
    <x v="3089"/>
    <s v="To create a space by restoring a historic church in Burlington, Ky where community theater, dance and music and art can be performed."/>
    <x v="395"/>
    <n v="11432"/>
    <x v="2"/>
    <s v="US"/>
    <s v="USD"/>
    <n v="1430505545"/>
    <n v="1425325145"/>
    <b v="0"/>
    <n v="9"/>
    <b v="0"/>
    <s v="theater/spaces"/>
    <n v="5"/>
    <s v="theater"/>
    <x v="38"/>
    <d v="2015-05-01T18:39:05"/>
    <d v="2015-03-02T19:39:05"/>
    <d v="1905-07-07T00:00:00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s v="theater"/>
    <x v="38"/>
    <d v="2016-08-14T22:45:43"/>
    <d v="2016-07-15T22:45:43"/>
    <d v="1905-07-08T00:00:00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s v="theater"/>
    <x v="38"/>
    <d v="2015-10-15T22:00:00"/>
    <d v="2015-09-08T14:51:52"/>
    <d v="1905-07-07T00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s v="theater"/>
    <x v="38"/>
    <d v="2014-06-01T03:59:00"/>
    <d v="2014-05-01T21:49:01"/>
    <d v="1905-07-06T00:00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s v="theater"/>
    <x v="38"/>
    <d v="2015-09-20T19:05:56"/>
    <d v="2015-07-22T19:05:56"/>
    <d v="1905-07-07T00:00:00"/>
  </r>
  <r>
    <n v="3095"/>
    <x v="3094"/>
    <s v="We are a small theatre company looking to provide world class theatre to the working class in the Greater New York area."/>
    <x v="396"/>
    <n v="50"/>
    <x v="2"/>
    <s v="US"/>
    <s v="USD"/>
    <n v="1470011780"/>
    <n v="1464827780"/>
    <b v="0"/>
    <n v="1"/>
    <b v="0"/>
    <s v="theater/spaces"/>
    <n v="0"/>
    <s v="theater"/>
    <x v="38"/>
    <d v="2016-08-01T00:36:20"/>
    <d v="2016-06-02T00:36:20"/>
    <d v="1905-07-08T00:00:0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s v="theater"/>
    <x v="38"/>
    <d v="2015-05-20T19:48:46"/>
    <d v="2015-04-20T19:48:46"/>
    <d v="1905-07-07T00:00:00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s v="theater"/>
    <x v="38"/>
    <d v="2016-10-07T14:00:00"/>
    <d v="2016-09-16T12:05:01"/>
    <d v="1905-07-08T00:00:00"/>
  </r>
  <r>
    <n v="3098"/>
    <x v="3097"/>
    <s v="A magical space, full of fairytale favorites, designed to make each individual have a unique experience; children's dreams made real."/>
    <x v="397"/>
    <n v="1758"/>
    <x v="2"/>
    <s v="US"/>
    <s v="USD"/>
    <n v="1454890620"/>
    <n v="1450724449"/>
    <b v="0"/>
    <n v="27"/>
    <b v="0"/>
    <s v="theater/spaces"/>
    <n v="4"/>
    <s v="theater"/>
    <x v="38"/>
    <d v="2016-02-08T00:17:00"/>
    <d v="2015-12-21T19:00:49"/>
    <d v="1905-07-07T00:00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s v="theater"/>
    <x v="38"/>
    <d v="2016-02-12T04:33:11"/>
    <d v="2016-01-13T04:33:11"/>
    <d v="1905-07-08T00:00:00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s v="theater"/>
    <x v="38"/>
    <d v="2014-10-20T14:56:15"/>
    <d v="2014-09-20T14:56:15"/>
    <d v="1905-07-06T00:00:00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s v="theater"/>
    <x v="38"/>
    <d v="2015-07-16T07:56:00"/>
    <d v="2015-06-16T09:12:17"/>
    <d v="1905-07-07T00:00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s v="theater"/>
    <x v="38"/>
    <d v="2016-08-23T08:10:18"/>
    <d v="2016-07-04T08:10:18"/>
    <d v="1905-07-08T00:00:00"/>
  </r>
  <r>
    <n v="3103"/>
    <x v="3102"/>
    <s v="Creating a place for local artists to perform, at substantially less cost for them"/>
    <x v="398"/>
    <n v="11"/>
    <x v="2"/>
    <s v="US"/>
    <s v="USD"/>
    <n v="1434080706"/>
    <n v="1428896706"/>
    <b v="0"/>
    <n v="2"/>
    <b v="0"/>
    <s v="theater/spaces"/>
    <n v="0"/>
    <s v="theater"/>
    <x v="38"/>
    <d v="2015-06-12T03:45:06"/>
    <d v="2015-04-13T03:45:06"/>
    <d v="1905-07-07T00:00:00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s v="theater"/>
    <x v="38"/>
    <d v="2015-02-03T02:00:00"/>
    <d v="2015-01-02T21:48:31"/>
    <d v="1905-07-07T00:00:00"/>
  </r>
  <r>
    <n v="3105"/>
    <x v="3104"/>
    <s v="My hope is to raise $5845 and replace old stained and mismatched border curtains, cyclorama curtain, and backdrop."/>
    <x v="399"/>
    <n v="2476"/>
    <x v="2"/>
    <s v="US"/>
    <s v="USD"/>
    <n v="1413694800"/>
    <n v="1408986916"/>
    <b v="0"/>
    <n v="31"/>
    <b v="0"/>
    <s v="theater/spaces"/>
    <n v="42"/>
    <s v="theater"/>
    <x v="38"/>
    <d v="2014-10-19T05:00:00"/>
    <d v="2014-08-25T17:15:16"/>
    <d v="1905-07-06T00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s v="theater"/>
    <x v="38"/>
    <d v="2015-09-16T22:00:00"/>
    <d v="2015-08-25T10:17:56"/>
    <d v="1905-07-07T00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s v="theater"/>
    <x v="38"/>
    <d v="2015-05-11T19:32:31"/>
    <d v="2015-05-04T19:32:31"/>
    <d v="1905-07-07T00:00:00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s v="theater"/>
    <x v="38"/>
    <d v="2015-04-28T15:19:54"/>
    <d v="2015-02-27T16:19:54"/>
    <d v="1905-07-07T00:00:00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s v="theater"/>
    <x v="38"/>
    <d v="2014-08-28T03:00:10"/>
    <d v="2014-07-24T03:00:10"/>
    <d v="1905-07-06T00:00:0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s v="theater"/>
    <x v="38"/>
    <d v="2017-02-19T00:45:19"/>
    <d v="2017-01-10T00:45:19"/>
    <d v="1905-07-09T00:00:00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s v="theater"/>
    <x v="38"/>
    <d v="2014-10-04T14:17:00"/>
    <d v="2014-09-03T14:17:00"/>
    <d v="1905-07-06T00:00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s v="theater"/>
    <x v="38"/>
    <d v="2016-11-01T02:55:34"/>
    <d v="2016-09-02T02:55:34"/>
    <d v="1905-07-08T00:00:00"/>
  </r>
  <r>
    <n v="3113"/>
    <x v="3112"/>
    <s v="An arts and craft beer theater showcasing local talent, locally crafted beer and providing performance and rehearsal space."/>
    <x v="400"/>
    <n v="4635"/>
    <x v="2"/>
    <s v="US"/>
    <s v="USD"/>
    <n v="1429291982"/>
    <n v="1426699982"/>
    <b v="0"/>
    <n v="37"/>
    <b v="0"/>
    <s v="theater/spaces"/>
    <n v="4"/>
    <s v="theater"/>
    <x v="38"/>
    <d v="2015-04-17T17:33:02"/>
    <d v="2015-03-18T17:33:02"/>
    <d v="1905-07-07T00:00:00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theater"/>
    <x v="38"/>
    <d v="2014-09-21T15:10:50"/>
    <d v="2014-07-23T15:10:50"/>
    <d v="1905-07-06T00:00:0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s v="theater"/>
    <x v="38"/>
    <d v="2016-06-05T10:43:47"/>
    <d v="2016-05-06T10:43:47"/>
    <d v="1905-07-08T00:00:00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s v="theater"/>
    <x v="38"/>
    <d v="2015-04-01T12:22:05"/>
    <d v="2015-03-18T12:22:05"/>
    <d v="1905-07-07T00:00:00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s v="theater"/>
    <x v="38"/>
    <d v="2016-05-27T13:12:00"/>
    <d v="2016-05-19T08:59:20"/>
    <d v="1905-07-08T00:00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s v="theater"/>
    <x v="38"/>
    <d v="2016-07-02T15:35:23"/>
    <d v="2016-06-13T15:35:23"/>
    <d v="1905-07-08T00:00:00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s v="theater"/>
    <x v="38"/>
    <d v="2015-03-27T00:05:32"/>
    <d v="2015-02-25T01:05:32"/>
    <d v="1905-07-07T00:00:00"/>
  </r>
  <r>
    <n v="3120"/>
    <x v="3119"/>
    <s v="Wij willen Tropicana het subtropisch zwemparadijs van Rotterdam op een nieuwe locatie gaan bouwen."/>
    <x v="401"/>
    <n v="128"/>
    <x v="2"/>
    <s v="NL"/>
    <s v="EUR"/>
    <n v="1462484196"/>
    <n v="1457303796"/>
    <b v="0"/>
    <n v="10"/>
    <b v="0"/>
    <s v="theater/spaces"/>
    <n v="0"/>
    <s v="theater"/>
    <x v="38"/>
    <d v="2016-05-05T21:36:36"/>
    <d v="2016-03-06T22:36:36"/>
    <d v="1905-07-08T00:00:00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s v="theater"/>
    <x v="38"/>
    <d v="2014-09-26T16:18:55"/>
    <d v="2014-07-28T16:18:55"/>
    <d v="1905-07-06T00:00:00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58"/>
    <s v="theater"/>
    <x v="38"/>
    <d v="2016-11-09T23:22:12"/>
    <d v="2016-11-04T22:22:12"/>
    <d v="1905-07-08T00:00:00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s v="theater"/>
    <x v="38"/>
    <d v="2016-07-09T23:49:58"/>
    <d v="2016-06-09T23:49:58"/>
    <d v="1905-07-08T00:00:00"/>
  </r>
  <r>
    <n v="3124"/>
    <x v="3123"/>
    <s v="A place where kids/ teens' dreams come true, and one finds there home without sparkly red shoes!"/>
    <x v="402"/>
    <n v="26"/>
    <x v="1"/>
    <s v="US"/>
    <s v="USD"/>
    <n v="1422902601"/>
    <n v="1417718601"/>
    <b v="0"/>
    <n v="4"/>
    <b v="0"/>
    <s v="theater/spaces"/>
    <n v="0"/>
    <s v="theater"/>
    <x v="38"/>
    <d v="2015-02-02T18:43:21"/>
    <d v="2014-12-04T18:43:21"/>
    <d v="1905-07-06T00:00:00"/>
  </r>
  <r>
    <n v="3125"/>
    <x v="3124"/>
    <s v="N/A"/>
    <x v="86"/>
    <n v="0"/>
    <x v="1"/>
    <s v="US"/>
    <s v="USD"/>
    <n v="1452142672"/>
    <n v="1449550672"/>
    <b v="0"/>
    <n v="0"/>
    <b v="0"/>
    <s v="theater/spaces"/>
    <n v="0"/>
    <s v="theater"/>
    <x v="38"/>
    <d v="2016-01-07T04:57:52"/>
    <d v="2015-12-08T04:57:52"/>
    <d v="1905-07-07T00:00:00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s v="theater"/>
    <x v="38"/>
    <d v="2016-03-27T23:26:02"/>
    <d v="2016-02-27T00:26:02"/>
    <d v="1905-07-08T00:00:00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theater"/>
    <x v="38"/>
    <d v="2015-03-01T20:33:49"/>
    <d v="2015-01-30T20:33:49"/>
    <d v="1905-07-07T00:00:00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s v="theater"/>
    <x v="6"/>
    <d v="2017-03-16T18:49:01"/>
    <d v="2017-02-14T19:49:01"/>
    <d v="1905-07-09T00:00:00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s v="theater"/>
    <x v="6"/>
    <d v="2017-04-18T19:13:39"/>
    <d v="2017-03-09T20:13:39"/>
    <d v="1905-07-09T00:00:00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s v="theater"/>
    <x v="6"/>
    <d v="2017-04-14T04:59:00"/>
    <d v="2017-03-14T15:21:56"/>
    <d v="1905-07-09T00:00:00"/>
  </r>
  <r>
    <n v="3131"/>
    <x v="3130"/>
    <s v="A Staged Reading of &quot;Snake Eyes,&quot; a new play by Alex Rafala"/>
    <x v="398"/>
    <n v="645"/>
    <x v="3"/>
    <s v="US"/>
    <s v="USD"/>
    <n v="1491656045"/>
    <n v="1489067645"/>
    <b v="0"/>
    <n v="12"/>
    <b v="0"/>
    <s v="theater/plays"/>
    <n v="16"/>
    <s v="theater"/>
    <x v="6"/>
    <d v="2017-04-08T12:54:05"/>
    <d v="2017-03-09T13:54:05"/>
    <d v="1905-07-09T00:00:00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s v="theater"/>
    <x v="6"/>
    <d v="2017-04-21T07:24:20"/>
    <d v="2017-02-20T08:24:20"/>
    <d v="1905-07-09T00:00:0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s v="theater"/>
    <x v="6"/>
    <d v="2017-03-24T12:33:54"/>
    <d v="2017-02-22T13:33:54"/>
    <d v="1905-07-09T00:00:00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s v="theater"/>
    <x v="6"/>
    <d v="2017-03-27T16:16:59"/>
    <d v="2017-03-06T17:16:59"/>
    <d v="1905-07-09T00:00:00"/>
  </r>
  <r>
    <n v="3135"/>
    <x v="3134"/>
    <s v="SEVEN tells the true stories of 7 women who bravely fought for the well-being of women, families, and children around the globe."/>
    <x v="403"/>
    <n v="162"/>
    <x v="3"/>
    <s v="US"/>
    <s v="USD"/>
    <n v="1491277121"/>
    <n v="1489376321"/>
    <b v="0"/>
    <n v="7"/>
    <b v="0"/>
    <s v="theater/plays"/>
    <n v="21"/>
    <s v="theater"/>
    <x v="6"/>
    <d v="2017-04-04T03:38:41"/>
    <d v="2017-03-13T03:38:41"/>
    <d v="1905-07-09T00:00:00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s v="theater"/>
    <x v="6"/>
    <d v="2017-03-31T22:59:00"/>
    <d v="2017-02-23T11:05:54"/>
    <d v="1905-07-09T00:00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s v="theater"/>
    <x v="6"/>
    <d v="2017-05-03T19:12:00"/>
    <d v="2017-03-13T21:14:29"/>
    <d v="1905-07-09T00:00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theater"/>
    <x v="6"/>
    <d v="2017-04-03T15:30:07"/>
    <d v="2017-03-15T15:30:07"/>
    <d v="1905-07-09T00:00:00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s v="theater"/>
    <x v="6"/>
    <d v="2017-03-25T04:33:00"/>
    <d v="2017-02-19T06:29:20"/>
    <d v="1905-07-09T00:00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s v="theater"/>
    <x v="6"/>
    <d v="2017-04-07T16:15:03"/>
    <d v="2017-03-08T17:15:03"/>
    <d v="1905-07-09T00:00:00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s v="theater"/>
    <x v="6"/>
    <d v="2017-04-16T20:00:00"/>
    <d v="2017-03-06T18:04:48"/>
    <d v="1905-07-09T0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s v="theater"/>
    <x v="6"/>
    <d v="2017-03-19T11:18:59"/>
    <d v="2017-02-17T12:18:59"/>
    <d v="1905-07-09T00:00:00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theater"/>
    <x v="6"/>
    <d v="2017-04-09T08:35:56"/>
    <d v="2017-03-14T08:35:56"/>
    <d v="1905-07-09T00:00:00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s v="theater"/>
    <x v="6"/>
    <d v="2017-03-19T06:00:00"/>
    <d v="2017-03-02T12:55:07"/>
    <d v="1905-07-09T00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theater"/>
    <x v="6"/>
    <d v="2017-03-27T23:58:54"/>
    <d v="2017-01-27T00:58:54"/>
    <d v="1905-07-09T00:00:00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s v="theater"/>
    <x v="6"/>
    <d v="2017-04-16T15:22:46"/>
    <d v="2017-03-02T16:22:46"/>
    <d v="1905-07-09T00:00:00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s v="theater"/>
    <x v="6"/>
    <d v="2014-11-07T00:15:55"/>
    <d v="2014-09-27T23:15:55"/>
    <d v="1905-07-06T00:00:00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s v="theater"/>
    <x v="6"/>
    <d v="2014-10-01T04:00:00"/>
    <d v="2014-09-09T15:58:04"/>
    <d v="1905-07-06T00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s v="theater"/>
    <x v="6"/>
    <d v="2012-12-07T02:00:00"/>
    <d v="2012-11-13T00:25:00"/>
    <d v="1905-07-04T00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s v="theater"/>
    <x v="6"/>
    <d v="2011-01-25T04:00:00"/>
    <d v="2010-10-27T06:20:03"/>
    <d v="1905-07-02T00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s v="theater"/>
    <x v="6"/>
    <d v="2014-09-10T20:09:34"/>
    <d v="2014-08-11T20:09:34"/>
    <d v="1905-07-06T00:00:00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s v="theater"/>
    <x v="6"/>
    <d v="2013-11-02T20:49:27"/>
    <d v="2013-10-03T20:49:27"/>
    <d v="1905-07-05T00:00:00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s v="theater"/>
    <x v="6"/>
    <d v="2011-05-01T04:59:00"/>
    <d v="2011-03-31T03:42:17"/>
    <d v="1905-07-03T00:00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s v="theater"/>
    <x v="6"/>
    <d v="2012-04-01T20:00:58"/>
    <d v="2012-03-02T21:00:58"/>
    <d v="1905-07-04T00:00:00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s v="theater"/>
    <x v="6"/>
    <d v="2012-12-20T11:58:45"/>
    <d v="2012-11-20T11:58:45"/>
    <d v="1905-07-04T00:00:00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s v="theater"/>
    <x v="6"/>
    <d v="2012-06-01T22:52:24"/>
    <d v="2012-04-27T22:52:24"/>
    <d v="1905-07-04T00:00:00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s v="theater"/>
    <x v="6"/>
    <d v="2014-07-19T05:00:00"/>
    <d v="2014-07-09T18:55:05"/>
    <d v="1905-07-06T00:00:00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s v="theater"/>
    <x v="6"/>
    <d v="2013-07-22T20:09:12"/>
    <d v="2013-06-22T20:09:12"/>
    <d v="1905-07-05T00:00:00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s v="theater"/>
    <x v="6"/>
    <d v="2012-01-18T23:00:00"/>
    <d v="2011-12-07T01:36:01"/>
    <d v="1905-07-03T00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s v="theater"/>
    <x v="6"/>
    <d v="2014-08-13T04:59:00"/>
    <d v="2014-07-21T06:21:27"/>
    <d v="1905-07-06T00:00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s v="theater"/>
    <x v="6"/>
    <d v="2014-10-15T12:52:02"/>
    <d v="2014-09-15T12:52:02"/>
    <d v="1905-07-06T00:00:00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s v="theater"/>
    <x v="6"/>
    <d v="2014-07-07T02:00:00"/>
    <d v="2014-06-09T16:27:42"/>
    <d v="1905-07-06T00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s v="theater"/>
    <x v="6"/>
    <d v="2014-06-15T18:05:25"/>
    <d v="2014-05-16T18:05:25"/>
    <d v="1905-07-06T00:00:00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s v="theater"/>
    <x v="6"/>
    <d v="2014-06-09T19:20:15"/>
    <d v="2014-05-07T19:20:15"/>
    <d v="1905-07-06T00:00:00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s v="theater"/>
    <x v="6"/>
    <d v="2011-05-03T03:59:00"/>
    <d v="2011-04-11T03:49:20"/>
    <d v="1905-07-03T00:00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s v="theater"/>
    <x v="6"/>
    <d v="2014-11-26T07:59:00"/>
    <d v="2014-10-28T16:35:53"/>
    <d v="1905-07-06T00:00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s v="theater"/>
    <x v="6"/>
    <d v="2014-08-02T04:13:01"/>
    <d v="2014-07-19T04:13:01"/>
    <d v="1905-07-06T00:00:00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s v="theater"/>
    <x v="6"/>
    <d v="2014-06-13T22:00:00"/>
    <d v="2014-05-13T02:32:33"/>
    <d v="1905-07-06T00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s v="theater"/>
    <x v="6"/>
    <d v="2013-12-13T04:59:00"/>
    <d v="2013-11-13T17:42:41"/>
    <d v="1905-07-05T00:00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s v="theater"/>
    <x v="6"/>
    <d v="2014-07-02T04:00:00"/>
    <d v="2014-05-30T01:55:44"/>
    <d v="1905-07-06T00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s v="theater"/>
    <x v="6"/>
    <d v="2016-05-06T14:35:58"/>
    <d v="2016-04-06T14:35:58"/>
    <d v="1905-07-08T00:00:00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s v="theater"/>
    <x v="6"/>
    <d v="2012-02-14T17:31:08"/>
    <d v="2012-01-15T17:31:08"/>
    <d v="1905-07-04T00:00:00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s v="theater"/>
    <x v="6"/>
    <d v="2014-09-26T21:04:52"/>
    <d v="2014-08-27T21:04:52"/>
    <d v="1905-07-06T00:00:00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s v="theater"/>
    <x v="6"/>
    <d v="2014-08-25T20:45:08"/>
    <d v="2014-08-11T20:45:08"/>
    <d v="1905-07-06T00:00:00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s v="theater"/>
    <x v="6"/>
    <d v="2011-02-17T21:17:07"/>
    <d v="2010-12-19T21:17:07"/>
    <d v="1905-07-02T00:00:00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s v="theater"/>
    <x v="6"/>
    <d v="2013-08-18T15:00:00"/>
    <d v="2013-07-22T22:20:31"/>
    <d v="1905-07-05T00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s v="theater"/>
    <x v="6"/>
    <d v="2014-06-21T16:00:09"/>
    <d v="2014-05-22T16:00:09"/>
    <d v="1905-07-06T00:00:00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s v="theater"/>
    <x v="6"/>
    <d v="2014-07-16T14:31:15"/>
    <d v="2014-06-16T14:31:15"/>
    <d v="1905-07-06T00:00:00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s v="theater"/>
    <x v="6"/>
    <d v="2013-05-06T16:51:11"/>
    <d v="2013-04-11T16:51:11"/>
    <d v="1905-07-05T00:00:00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s v="theater"/>
    <x v="6"/>
    <d v="2014-06-20T09:54:09"/>
    <d v="2014-05-21T09:54:09"/>
    <d v="1905-07-06T00:00:00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s v="theater"/>
    <x v="6"/>
    <d v="2014-06-15T16:00:00"/>
    <d v="2014-05-20T07:26:27"/>
    <d v="1905-07-06T00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s v="theater"/>
    <x v="6"/>
    <d v="2012-01-31T17:00:00"/>
    <d v="2011-12-06T22:47:01"/>
    <d v="1905-07-03T00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s v="theater"/>
    <x v="6"/>
    <d v="2013-08-23T19:04:29"/>
    <d v="2013-08-05T19:04:29"/>
    <d v="1905-07-05T00:00:00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s v="theater"/>
    <x v="6"/>
    <d v="2014-07-01T23:50:31"/>
    <d v="2014-06-01T23:50:31"/>
    <d v="1905-07-06T00:00:00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s v="theater"/>
    <x v="6"/>
    <d v="2014-07-16T23:27:21"/>
    <d v="2014-07-09T23:27:21"/>
    <d v="1905-07-06T00:00:00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s v="theater"/>
    <x v="6"/>
    <d v="2014-09-16T21:00:00"/>
    <d v="2014-08-17T22:10:38"/>
    <d v="1905-07-06T00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s v="theater"/>
    <x v="6"/>
    <d v="2014-08-04T15:59:33"/>
    <d v="2014-07-15T15:59:33"/>
    <d v="1905-07-06T00:00:00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s v="theater"/>
    <x v="40"/>
    <d v="2015-06-10T09:58:22"/>
    <d v="2015-05-20T09:58:22"/>
    <d v="1905-07-07T00:00:00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s v="theater"/>
    <x v="40"/>
    <d v="2015-05-24T08:18:52"/>
    <d v="2015-04-24T08:18:52"/>
    <d v="1905-07-07T00:00:00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theater"/>
    <x v="40"/>
    <d v="2016-12-09T04:37:55"/>
    <d v="2016-11-09T03:37:55"/>
    <d v="1905-07-08T00:00:00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s v="theater"/>
    <x v="40"/>
    <d v="2016-08-16T18:07:49"/>
    <d v="2016-06-17T18:07:49"/>
    <d v="1905-07-08T00:00:00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s v="theater"/>
    <x v="40"/>
    <d v="2015-02-28T22:00:00"/>
    <d v="2015-01-14T22:34:19"/>
    <d v="1905-07-07T00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s v="theater"/>
    <x v="40"/>
    <d v="2015-02-20T23:14:16"/>
    <d v="2015-01-06T23:14:16"/>
    <d v="1905-07-07T00:00:00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theater"/>
    <x v="40"/>
    <d v="2015-07-27T01:29:58"/>
    <d v="2015-06-27T01:29:58"/>
    <d v="1905-07-07T00:00:00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s v="theater"/>
    <x v="40"/>
    <d v="2015-02-12T14:15:42"/>
    <d v="2015-01-13T14:15:42"/>
    <d v="1905-07-07T00:00:00"/>
  </r>
  <r>
    <n v="3196"/>
    <x v="3195"/>
    <s v="Help five college students as they journey to bring their groundbreaking new musical &quot;Our Modern Lives&quot; to Broadway!"/>
    <x v="404"/>
    <n v="1800"/>
    <x v="2"/>
    <s v="US"/>
    <s v="USD"/>
    <n v="1438437600"/>
    <n v="1433254875"/>
    <b v="0"/>
    <n v="6"/>
    <b v="0"/>
    <s v="theater/musical"/>
    <n v="0"/>
    <s v="theater"/>
    <x v="40"/>
    <d v="2015-08-01T14:00:00"/>
    <d v="2015-06-02T14:21:15"/>
    <d v="1905-07-07T00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s v="theater"/>
    <x v="40"/>
    <d v="2015-02-04T11:50:18"/>
    <d v="2015-01-05T11:50:18"/>
    <d v="1905-07-07T00:00:00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s v="theater"/>
    <x v="40"/>
    <d v="2015-02-16T10:11:17"/>
    <d v="2015-01-09T10:11:17"/>
    <d v="1905-07-07T00:00:00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s v="theater"/>
    <x v="40"/>
    <d v="2014-09-06T21:00:00"/>
    <d v="2014-08-07T18:16:58"/>
    <d v="1905-07-06T00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s v="theater"/>
    <x v="40"/>
    <d v="2016-04-30T05:34:00"/>
    <d v="2016-03-31T07:41:41"/>
    <d v="1905-07-08T00:00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s v="theater"/>
    <x v="40"/>
    <d v="2014-08-31T18:24:37"/>
    <d v="2014-08-10T18:24:37"/>
    <d v="1905-07-06T00:00:00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s v="theater"/>
    <x v="40"/>
    <d v="2015-12-14T05:59:00"/>
    <d v="2015-10-16T20:29:06"/>
    <d v="1905-07-07T00:00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s v="theater"/>
    <x v="40"/>
    <d v="2015-09-25T23:43:42"/>
    <d v="2015-08-26T23:43:42"/>
    <d v="1905-07-07T00:00:00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theater"/>
    <x v="40"/>
    <d v="2015-07-17T16:14:00"/>
    <d v="2015-06-17T16:27:59"/>
    <d v="1905-07-07T00:00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s v="theater"/>
    <x v="40"/>
    <d v="2015-05-01T08:59:32"/>
    <d v="2015-04-01T08:59:32"/>
    <d v="1905-07-07T00:00:00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theater"/>
    <x v="40"/>
    <d v="2015-09-19T06:37:31"/>
    <d v="2015-08-20T06:37:31"/>
    <d v="1905-07-07T00:00:00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s v="theater"/>
    <x v="40"/>
    <d v="2015-04-23T05:40:07"/>
    <d v="2015-02-22T06:40:07"/>
    <d v="1905-07-07T00:00:00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s v="theater"/>
    <x v="6"/>
    <d v="2014-07-28T14:31:17"/>
    <d v="2014-07-07T14:31:17"/>
    <d v="1905-07-06T00:00:00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s v="theater"/>
    <x v="6"/>
    <d v="2014-06-20T23:00:00"/>
    <d v="2014-05-19T15:17:38"/>
    <d v="1905-07-06T00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s v="theater"/>
    <x v="6"/>
    <d v="2012-06-01T03:59:00"/>
    <d v="2012-04-14T22:28:39"/>
    <d v="1905-07-04T00:00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s v="theater"/>
    <x v="6"/>
    <d v="2014-08-15T02:00:00"/>
    <d v="2014-07-14T14:04:40"/>
    <d v="1905-07-06T00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s v="theater"/>
    <x v="6"/>
    <d v="2014-08-08T19:05:51"/>
    <d v="2014-07-09T19:05:51"/>
    <d v="1905-07-06T00:00:00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s v="theater"/>
    <x v="6"/>
    <d v="2015-07-26T18:19:19"/>
    <d v="2015-06-16T18:19:19"/>
    <d v="1905-07-07T00:00:00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s v="theater"/>
    <x v="6"/>
    <d v="2016-01-05T23:55:00"/>
    <d v="2015-11-29T19:01:13"/>
    <d v="1905-07-07T00:00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s v="theater"/>
    <x v="6"/>
    <d v="2015-09-10T03:59:00"/>
    <d v="2015-08-03T15:57:51"/>
    <d v="1905-07-07T00:00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s v="theater"/>
    <x v="6"/>
    <d v="2015-07-11T14:30:00"/>
    <d v="2015-06-10T11:06:11"/>
    <d v="1905-07-07T00:0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s v="theater"/>
    <x v="6"/>
    <d v="2016-11-04T13:06:24"/>
    <d v="2016-10-05T13:06:24"/>
    <d v="1905-07-08T00:00:00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s v="theater"/>
    <x v="6"/>
    <d v="2014-12-31T00:00:00"/>
    <d v="2014-11-28T00:03:06"/>
    <d v="1905-07-06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s v="theater"/>
    <x v="6"/>
    <d v="2015-03-22T22:35:47"/>
    <d v="2015-02-15T23:35:47"/>
    <d v="1905-07-07T00:00:00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s v="theater"/>
    <x v="6"/>
    <d v="2017-03-12T21:00:00"/>
    <d v="2017-02-06T20:00:04"/>
    <d v="1905-07-09T00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s v="theater"/>
    <x v="6"/>
    <d v="2015-07-05T16:43:23"/>
    <d v="2015-05-31T16:43:23"/>
    <d v="1905-07-07T00:00:00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s v="theater"/>
    <x v="6"/>
    <d v="2015-10-24T21:29:00"/>
    <d v="2015-09-23T13:58:17"/>
    <d v="1905-07-07T00:00:00"/>
  </r>
  <r>
    <n v="3223"/>
    <x v="3222"/>
    <s v="Bringing David Lindsay-Abaire's award-winning story of our times to the East Bay."/>
    <x v="384"/>
    <n v="3395"/>
    <x v="0"/>
    <s v="US"/>
    <s v="USD"/>
    <n v="1440100976"/>
    <n v="1437508976"/>
    <b v="1"/>
    <n v="74"/>
    <b v="1"/>
    <s v="theater/plays"/>
    <n v="110"/>
    <s v="theater"/>
    <x v="6"/>
    <d v="2015-08-20T20:02:56"/>
    <d v="2015-07-21T20:02:56"/>
    <d v="1905-07-07T00:00:00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s v="theater"/>
    <x v="6"/>
    <d v="2017-01-10T05:00:00"/>
    <d v="2016-11-23T20:25:13"/>
    <d v="1905-07-08T00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s v="theater"/>
    <x v="6"/>
    <d v="2016-06-03T21:00:00"/>
    <d v="2016-05-13T13:25:38"/>
    <d v="1905-07-08T00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s v="theater"/>
    <x v="6"/>
    <d v="2015-10-30T14:00:12"/>
    <d v="2015-09-30T14:00:12"/>
    <d v="1905-07-07T00:00:00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s v="theater"/>
    <x v="6"/>
    <d v="2017-01-17T21:10:36"/>
    <d v="2016-12-18T21:10:36"/>
    <d v="1905-07-08T00:00:00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s v="theater"/>
    <x v="6"/>
    <d v="2015-12-17T04:59:00"/>
    <d v="2015-11-15T17:01:24"/>
    <d v="1905-07-07T00:00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s v="theater"/>
    <x v="6"/>
    <d v="2014-11-20T07:59:58"/>
    <d v="2014-10-21T06:59:58"/>
    <d v="1905-07-06T00:00:00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s v="theater"/>
    <x v="6"/>
    <d v="2014-10-01T03:59:00"/>
    <d v="2014-09-16T04:02:06"/>
    <d v="1905-07-06T00:00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s v="theater"/>
    <x v="6"/>
    <d v="2016-04-16T22:39:07"/>
    <d v="2016-03-17T22:39:07"/>
    <d v="1905-07-08T00:00:00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s v="theater"/>
    <x v="6"/>
    <d v="2016-05-04T03:59:00"/>
    <d v="2016-04-03T19:31:57"/>
    <d v="1905-07-08T00:00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s v="theater"/>
    <x v="6"/>
    <d v="2017-03-02T19:19:15"/>
    <d v="2017-01-31T19:19:15"/>
    <d v="1905-07-09T00:00:00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s v="theater"/>
    <x v="6"/>
    <d v="2017-02-01T23:31:00"/>
    <d v="2016-12-30T18:56:48"/>
    <d v="1905-07-08T00:00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s v="theater"/>
    <x v="6"/>
    <d v="2016-07-01T08:20:51"/>
    <d v="2016-06-01T08:20:51"/>
    <d v="1905-07-08T00:00:00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s v="theater"/>
    <x v="6"/>
    <d v="2016-12-28T22:00:33"/>
    <d v="2016-11-28T22:00:33"/>
    <d v="1905-07-08T00:00:00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s v="theater"/>
    <x v="6"/>
    <d v="2015-09-29T03:59:00"/>
    <d v="2015-09-05T11:23:04"/>
    <d v="1905-07-07T00:00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s v="theater"/>
    <x v="6"/>
    <d v="2015-07-01T12:14:58"/>
    <d v="2015-06-01T12:14:58"/>
    <d v="1905-07-07T00:00:00"/>
  </r>
  <r>
    <n v="3239"/>
    <x v="3238"/>
    <s v="The first regional library-touring show from new UK company Librarian Theatre - transforming local libraries into magical theatres"/>
    <x v="405"/>
    <n v="6208.98"/>
    <x v="0"/>
    <s v="GB"/>
    <s v="GBP"/>
    <n v="1445817540"/>
    <n v="1443665293"/>
    <b v="1"/>
    <n v="104"/>
    <b v="1"/>
    <s v="theater/plays"/>
    <n v="106"/>
    <s v="theater"/>
    <x v="6"/>
    <d v="2015-10-25T23:59:00"/>
    <d v="2015-10-01T02:08:13"/>
    <d v="1905-07-07T00:00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s v="theater"/>
    <x v="6"/>
    <d v="2017-02-16T23:00:00"/>
    <d v="2017-01-19T16:39:08"/>
    <d v="1905-07-09T00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s v="theater"/>
    <x v="6"/>
    <d v="2014-10-14T06:59:00"/>
    <d v="2014-09-11T07:47:50"/>
    <d v="1905-07-06T00:00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s v="theater"/>
    <x v="6"/>
    <d v="2014-09-19T18:08:12"/>
    <d v="2014-08-20T18:08:12"/>
    <d v="1905-07-06T00:00:00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s v="theater"/>
    <x v="6"/>
    <d v="2015-10-09T00:00:00"/>
    <d v="2015-09-15T02:19:22"/>
    <d v="1905-07-07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s v="theater"/>
    <x v="6"/>
    <d v="2016-12-01T17:39:42"/>
    <d v="2016-11-01T16:39:42"/>
    <d v="1905-07-08T00:00:00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s v="theater"/>
    <x v="6"/>
    <d v="2015-06-12T02:00:00"/>
    <d v="2015-05-11T14:24:18"/>
    <d v="1905-07-07T00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s v="theater"/>
    <x v="6"/>
    <d v="2015-09-12T03:59:00"/>
    <d v="2015-08-14T11:20:00"/>
    <d v="1905-07-07T00:00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s v="theater"/>
    <x v="6"/>
    <d v="2015-07-12T10:25:12"/>
    <d v="2015-06-12T10:25:12"/>
    <d v="1905-07-07T00:00:00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s v="theater"/>
    <x v="6"/>
    <d v="2015-04-04T20:19:17"/>
    <d v="2015-03-05T21:19:17"/>
    <d v="1905-07-07T00:00:00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s v="theater"/>
    <x v="6"/>
    <d v="2015-06-20T17:55:14"/>
    <d v="2015-05-21T17:55:14"/>
    <d v="1905-07-07T00:00:00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s v="theater"/>
    <x v="6"/>
    <d v="2014-11-05T18:48:44"/>
    <d v="2014-10-06T17:48:44"/>
    <d v="1905-07-06T00:00:00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s v="theater"/>
    <x v="6"/>
    <d v="2015-06-21T17:32:46"/>
    <d v="2015-05-22T17:32:46"/>
    <d v="1905-07-07T00:00:00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s v="theater"/>
    <x v="6"/>
    <d v="2016-09-07T11:20:40"/>
    <d v="2016-08-08T11:20:40"/>
    <d v="1905-07-08T00:00:0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s v="theater"/>
    <x v="6"/>
    <d v="2016-09-08T03:45:00"/>
    <d v="2016-08-20T13:50:28"/>
    <d v="1905-07-08T00:00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s v="theater"/>
    <x v="6"/>
    <d v="2015-03-26T01:03:29"/>
    <d v="2015-02-24T02:03:29"/>
    <d v="1905-07-07T00:00:00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s v="theater"/>
    <x v="6"/>
    <d v="2014-10-07T18:26:15"/>
    <d v="2014-09-07T18:26:15"/>
    <d v="1905-07-06T00:00:00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s v="theater"/>
    <x v="6"/>
    <d v="2015-06-11T03:59:00"/>
    <d v="2015-05-20T13:46:17"/>
    <d v="1905-07-07T00:00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s v="theater"/>
    <x v="6"/>
    <d v="2017-02-22T13:25:52"/>
    <d v="2017-01-23T13:25:52"/>
    <d v="1905-07-09T00:00:00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s v="theater"/>
    <x v="6"/>
    <d v="2015-01-08T21:17:41"/>
    <d v="2014-12-09T21:17:41"/>
    <d v="1905-07-06T00:00:00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s v="theater"/>
    <x v="6"/>
    <d v="2016-10-01T03:59:00"/>
    <d v="2016-09-01T18:15:45"/>
    <d v="1905-07-08T00:00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s v="theater"/>
    <x v="6"/>
    <d v="2015-11-30T17:08:38"/>
    <d v="2015-10-26T16:08:38"/>
    <d v="1905-07-07T00:00:00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s v="theater"/>
    <x v="6"/>
    <d v="2015-07-16T17:24:36"/>
    <d v="2015-06-16T17:24:36"/>
    <d v="1905-07-07T00:00:00"/>
  </r>
  <r>
    <n v="3262"/>
    <x v="3261"/>
    <s v="A one-woman theatrical exploration of the prison system and its inhabitants."/>
    <x v="406"/>
    <n v="12571"/>
    <x v="0"/>
    <s v="US"/>
    <s v="USD"/>
    <n v="1419220800"/>
    <n v="1416555262"/>
    <b v="1"/>
    <n v="134"/>
    <b v="1"/>
    <s v="theater/plays"/>
    <n v="103"/>
    <s v="theater"/>
    <x v="6"/>
    <d v="2014-12-22T04:00:00"/>
    <d v="2014-11-21T07:34:22"/>
    <d v="1905-07-06T00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s v="theater"/>
    <x v="6"/>
    <d v="2015-10-30T21:00:00"/>
    <d v="2015-10-07T12:23:08"/>
    <d v="1905-07-07T00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s v="theater"/>
    <x v="6"/>
    <d v="2015-01-28T22:00:00"/>
    <d v="2015-01-12T19:12:18"/>
    <d v="1905-07-07T00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s v="theater"/>
    <x v="6"/>
    <d v="2015-12-03T17:00:00"/>
    <d v="2015-11-03T17:05:15"/>
    <d v="1905-07-07T00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s v="theater"/>
    <x v="6"/>
    <d v="2015-06-12T21:00:00"/>
    <d v="2015-05-12T12:52:02"/>
    <d v="1905-07-07T00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s v="theater"/>
    <x v="6"/>
    <d v="2015-07-17T18:11:00"/>
    <d v="2015-06-17T18:11:00"/>
    <d v="1905-07-07T00:00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s v="theater"/>
    <x v="6"/>
    <d v="2016-08-24T21:42:08"/>
    <d v="2016-08-08T21:42:08"/>
    <d v="1905-07-08T00:00:00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s v="theater"/>
    <x v="6"/>
    <d v="2015-06-16T11:00:00"/>
    <d v="2015-05-13T09:29:57"/>
    <d v="1905-07-07T00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s v="theater"/>
    <x v="6"/>
    <d v="2015-07-12T12:47:45"/>
    <d v="2015-06-12T12:47:45"/>
    <d v="1905-07-07T00:00:00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s v="theater"/>
    <x v="6"/>
    <d v="2014-11-02T11:29:35"/>
    <d v="2014-10-03T10:29:35"/>
    <d v="1905-07-06T00:00:00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s v="theater"/>
    <x v="6"/>
    <d v="2015-11-06T13:00:09"/>
    <d v="2015-10-07T12:00:09"/>
    <d v="1905-07-07T00:00:00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s v="theater"/>
    <x v="6"/>
    <d v="2016-09-14T19:00:00"/>
    <d v="2016-08-29T19:14:02"/>
    <d v="1905-07-08T00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s v="theater"/>
    <x v="6"/>
    <d v="2016-03-15T21:00:00"/>
    <d v="2016-01-31T16:54:32"/>
    <d v="1905-07-08T00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s v="theater"/>
    <x v="6"/>
    <d v="2015-02-09T04:30:00"/>
    <d v="2015-01-13T21:07:51"/>
    <d v="1905-07-07T00:0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s v="theater"/>
    <x v="6"/>
    <d v="2016-04-01T03:59:00"/>
    <d v="2016-02-26T22:47:59"/>
    <d v="1905-07-08T00:00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s v="theater"/>
    <x v="6"/>
    <d v="2014-11-18T17:23:26"/>
    <d v="2014-10-19T16:23:26"/>
    <d v="1905-07-06T00:00:00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s v="theater"/>
    <x v="6"/>
    <d v="2015-05-30T20:21:43"/>
    <d v="2015-04-30T20:21:43"/>
    <d v="1905-07-07T00:00:00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s v="theater"/>
    <x v="6"/>
    <d v="2016-04-01T01:27:39"/>
    <d v="2016-03-02T02:27:39"/>
    <d v="1905-07-08T00:00:00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s v="theater"/>
    <x v="6"/>
    <d v="2015-06-01T05:00:00"/>
    <d v="2015-04-27T18:09:58"/>
    <d v="1905-07-07T00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s v="theater"/>
    <x v="6"/>
    <d v="2015-09-02T00:28:25"/>
    <d v="2015-08-03T00:28:25"/>
    <d v="1905-07-07T00:00:00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s v="theater"/>
    <x v="6"/>
    <d v="2016-04-29T04:39:48"/>
    <d v="2016-03-16T04:39:48"/>
    <d v="1905-07-08T00:00:00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s v="theater"/>
    <x v="6"/>
    <d v="2016-02-10T21:00:00"/>
    <d v="2016-01-10T17:51:38"/>
    <d v="1905-07-08T00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s v="theater"/>
    <x v="6"/>
    <d v="2016-01-29T05:59:00"/>
    <d v="2016-01-11T21:14:13"/>
    <d v="1905-07-08T00:00:00"/>
  </r>
  <r>
    <n v="3285"/>
    <x v="3284"/>
    <s v="A new play by Matthew Gasda"/>
    <x v="407"/>
    <n v="5604"/>
    <x v="0"/>
    <s v="US"/>
    <s v="USD"/>
    <n v="1488258000"/>
    <n v="1485556626"/>
    <b v="0"/>
    <n v="81"/>
    <b v="1"/>
    <s v="theater/plays"/>
    <n v="112"/>
    <s v="theater"/>
    <x v="6"/>
    <d v="2017-02-28T05:00:00"/>
    <d v="2017-01-27T22:37:06"/>
    <d v="1905-07-09T00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s v="theater"/>
    <x v="6"/>
    <d v="2016-08-15T20:09:42"/>
    <d v="2016-07-16T20:09:42"/>
    <d v="1905-07-08T00:00:00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s v="theater"/>
    <x v="6"/>
    <d v="2015-11-28T18:00:28"/>
    <d v="2015-11-03T18:00:28"/>
    <d v="1905-07-07T00:00:00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s v="theater"/>
    <x v="6"/>
    <d v="2016-06-20T23:00:00"/>
    <d v="2016-05-15T18:35:15"/>
    <d v="1905-07-08T00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s v="theater"/>
    <x v="6"/>
    <d v="2017-02-20T08:50:02"/>
    <d v="2017-01-23T08:50:02"/>
    <d v="1905-07-09T00:00:00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s v="theater"/>
    <x v="6"/>
    <d v="2017-03-11T12:21:31"/>
    <d v="2017-02-09T12:21:31"/>
    <d v="1905-07-09T00:00:00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s v="theater"/>
    <x v="6"/>
    <d v="2015-09-17T03:59:00"/>
    <d v="2015-08-16T16:51:40"/>
    <d v="1905-07-07T00:00:00"/>
  </r>
  <r>
    <n v="3292"/>
    <x v="3291"/>
    <s v="Iver Heath Drama Club is a not-for-profit community group and this year we are performing DICK WHITTINGTON."/>
    <x v="408"/>
    <n v="289"/>
    <x v="0"/>
    <s v="GB"/>
    <s v="GBP"/>
    <n v="1449257348"/>
    <n v="1444069748"/>
    <b v="0"/>
    <n v="15"/>
    <b v="1"/>
    <s v="theater/plays"/>
    <n v="286"/>
    <s v="theater"/>
    <x v="6"/>
    <d v="2015-12-04T19:29:08"/>
    <d v="2015-10-05T18:29:08"/>
    <d v="1905-07-07T00:00:00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s v="theater"/>
    <x v="6"/>
    <d v="2017-03-04T10:12:32"/>
    <d v="2017-02-02T10:12:32"/>
    <d v="1905-07-09T00:00:00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s v="theater"/>
    <x v="6"/>
    <d v="2015-06-16T12:59:14"/>
    <d v="2015-05-17T12:59:14"/>
    <d v="1905-07-07T00:00:00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s v="theater"/>
    <x v="6"/>
    <d v="2016-09-26T10:37:09"/>
    <d v="2016-08-27T10:37:09"/>
    <d v="1905-07-08T00:00:00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s v="theater"/>
    <x v="6"/>
    <d v="2015-11-22T22:00:00"/>
    <d v="2015-11-01T18:09:32"/>
    <d v="1905-07-07T00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s v="theater"/>
    <x v="6"/>
    <d v="2015-07-27T22:59:00"/>
    <d v="2015-07-08T18:30:56"/>
    <d v="1905-07-07T00:00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s v="theater"/>
    <x v="6"/>
    <d v="2015-09-13T00:00:00"/>
    <d v="2015-08-23T22:59:28"/>
    <d v="1905-07-07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s v="theater"/>
    <x v="6"/>
    <d v="2015-10-14T22:01:03"/>
    <d v="2015-09-14T22:01:03"/>
    <d v="1905-07-07T00:00:00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s v="theater"/>
    <x v="6"/>
    <d v="2015-04-29T17:51:02"/>
    <d v="2015-04-08T17:51:02"/>
    <d v="1905-07-07T00:00:00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s v="theater"/>
    <x v="6"/>
    <d v="2016-08-01T06:59:00"/>
    <d v="2016-06-17T17:39:36"/>
    <d v="1905-07-08T00:00:00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03"/>
    <s v="theater"/>
    <x v="6"/>
    <d v="2016-12-07T08:26:16"/>
    <d v="2016-11-07T08:26:16"/>
    <d v="1905-07-08T00:00:00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s v="theater"/>
    <x v="6"/>
    <d v="2015-03-28T14:38:04"/>
    <d v="2015-02-21T15:38:04"/>
    <d v="1905-07-07T00:00:00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s v="theater"/>
    <x v="6"/>
    <d v="2016-12-22T14:59:12"/>
    <d v="2016-11-22T14:59:12"/>
    <d v="1905-07-08T00:00:00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s v="theater"/>
    <x v="6"/>
    <d v="2015-07-31T20:32:28"/>
    <d v="2015-07-01T20:32:28"/>
    <d v="1905-07-07T00:00:00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s v="theater"/>
    <x v="6"/>
    <d v="2016-06-10T03:00:00"/>
    <d v="2016-05-03T05:15:42"/>
    <d v="1905-07-08T00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s v="theater"/>
    <x v="6"/>
    <d v="2016-05-15T01:22:19"/>
    <d v="2016-04-15T01:22:19"/>
    <d v="1905-07-08T00:00:00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s v="theater"/>
    <x v="6"/>
    <d v="2016-04-13T21:02:45"/>
    <d v="2016-03-23T21:02:45"/>
    <d v="1905-07-08T00:00:00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s v="theater"/>
    <x v="6"/>
    <d v="2016-10-16T15:36:18"/>
    <d v="2016-09-15T15:36:18"/>
    <d v="1905-07-08T00:00:00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s v="theater"/>
    <x v="6"/>
    <d v="2015-10-06T22:17:05"/>
    <d v="2015-09-06T22:17:05"/>
    <d v="1905-07-07T00:00:00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s v="theater"/>
    <x v="6"/>
    <d v="2015-10-17T07:00:10"/>
    <d v="2015-09-17T07:00:10"/>
    <d v="1905-07-07T00:00:0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s v="theater"/>
    <x v="6"/>
    <d v="2016-11-11T22:00:00"/>
    <d v="2016-10-21T19:25:46"/>
    <d v="1905-07-08T00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s v="theater"/>
    <x v="6"/>
    <d v="2016-01-27T01:00:00"/>
    <d v="2016-01-13T05:51:57"/>
    <d v="1905-07-08T00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s v="theater"/>
    <x v="6"/>
    <d v="2015-05-08T20:05:00"/>
    <d v="2015-04-11T06:25:11"/>
    <d v="1905-07-07T00:00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s v="theater"/>
    <x v="6"/>
    <d v="2016-05-06T07:17:21"/>
    <d v="2016-04-06T07:17:21"/>
    <d v="1905-07-08T00:00:00"/>
  </r>
  <r>
    <n v="3316"/>
    <x v="3315"/>
    <s v="Gorgeousness that which sits in the root of Loveness._x000a_Other than this there is no endearment for or otherwise_x000a_to describe."/>
    <x v="409"/>
    <n v="11747.18"/>
    <x v="0"/>
    <s v="US"/>
    <s v="USD"/>
    <n v="1407506040"/>
    <n v="1404680075"/>
    <b v="0"/>
    <n v="125"/>
    <b v="1"/>
    <s v="theater/plays"/>
    <n v="100"/>
    <s v="theater"/>
    <x v="6"/>
    <d v="2014-08-08T13:54:00"/>
    <d v="2014-07-06T20:54:35"/>
    <d v="1905-07-06T00:00:00"/>
  </r>
  <r>
    <n v="3317"/>
    <x v="3316"/>
    <s v="Andy Boyd's epic new satire about heroes and villains, humankind's search for glory, and fascism in America"/>
    <x v="410"/>
    <n v="1115"/>
    <x v="0"/>
    <s v="US"/>
    <s v="USD"/>
    <n v="1465347424"/>
    <n v="1462755424"/>
    <b v="0"/>
    <n v="18"/>
    <b v="1"/>
    <s v="theater/plays"/>
    <n v="106"/>
    <s v="theater"/>
    <x v="6"/>
    <d v="2016-06-08T00:57:04"/>
    <d v="2016-05-09T00:57:04"/>
    <d v="1905-07-08T00:00:00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s v="theater"/>
    <x v="6"/>
    <d v="2016-04-11T02:30:00"/>
    <d v="2016-03-02T07:14:53"/>
    <d v="1905-07-08T00:0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s v="theater"/>
    <x v="6"/>
    <d v="2015-01-31T14:03:06"/>
    <d v="2014-12-17T14:03:06"/>
    <d v="1905-07-06T00:00:00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s v="theater"/>
    <x v="6"/>
    <d v="2016-06-22T01:05:57"/>
    <d v="2016-05-23T01:05:57"/>
    <d v="1905-07-08T00:00:00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s v="theater"/>
    <x v="6"/>
    <d v="2014-10-16T03:59:00"/>
    <d v="2014-10-02T02:24:25"/>
    <d v="1905-07-06T00:00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s v="theater"/>
    <x v="6"/>
    <d v="2016-06-22T03:55:00"/>
    <d v="2016-05-31T00:14:56"/>
    <d v="1905-07-08T00:00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s v="theater"/>
    <x v="6"/>
    <d v="2016-09-25T08:46:48"/>
    <d v="2016-08-26T08:46:48"/>
    <d v="1905-07-08T00:00:00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s v="theater"/>
    <x v="6"/>
    <d v="2016-06-05T13:59:50"/>
    <d v="2016-05-22T13:59:50"/>
    <d v="1905-07-08T00:00:0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s v="theater"/>
    <x v="6"/>
    <d v="2015-04-05T17:51:17"/>
    <d v="2015-03-01T18:51:17"/>
    <d v="1905-07-07T00:00:00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s v="theater"/>
    <x v="6"/>
    <d v="2015-03-08T16:08:25"/>
    <d v="2015-02-06T17:08:25"/>
    <d v="1905-07-07T00:00:00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s v="theater"/>
    <x v="6"/>
    <d v="2016-05-08T08:59:26"/>
    <d v="2016-04-08T08:59:26"/>
    <d v="1905-07-08T00:00:00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s v="theater"/>
    <x v="6"/>
    <d v="2014-07-05T01:00:00"/>
    <d v="2014-07-02T13:48:03"/>
    <d v="1905-07-06T00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s v="theater"/>
    <x v="6"/>
    <d v="2014-07-27T23:00:00"/>
    <d v="2014-07-17T07:45:08"/>
    <d v="1905-07-06T00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s v="theater"/>
    <x v="6"/>
    <d v="2015-04-01T20:17:48"/>
    <d v="2015-03-02T21:17:48"/>
    <d v="1905-07-07T00:00:00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s v="theater"/>
    <x v="6"/>
    <d v="2015-10-06T16:44:46"/>
    <d v="2015-09-01T16:44:46"/>
    <d v="1905-07-07T00:00:00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s v="theater"/>
    <x v="6"/>
    <d v="2014-07-19T20:38:50"/>
    <d v="2014-06-19T20:38:50"/>
    <d v="1905-07-06T00:00:0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s v="theater"/>
    <x v="6"/>
    <d v="2015-06-15T16:14:40"/>
    <d v="2015-05-24T16:14:40"/>
    <d v="1905-07-07T00:00:00"/>
  </r>
  <r>
    <n v="3334"/>
    <x v="3333"/>
    <s v="The Saltbox Theatre Collective is a brand new not-for-profit theatre company in Illinois."/>
    <x v="411"/>
    <n v="5366"/>
    <x v="0"/>
    <s v="US"/>
    <s v="USD"/>
    <n v="1438259422"/>
    <n v="1435667422"/>
    <b v="0"/>
    <n v="46"/>
    <b v="1"/>
    <s v="theater/plays"/>
    <n v="139"/>
    <s v="theater"/>
    <x v="6"/>
    <d v="2015-07-30T12:30:22"/>
    <d v="2015-06-30T12:30:22"/>
    <d v="1905-07-07T00:00:00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s v="theater"/>
    <x v="6"/>
    <d v="2014-08-03T23:00:00"/>
    <d v="2014-07-07T16:10:46"/>
    <d v="1905-07-06T00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s v="theater"/>
    <x v="6"/>
    <d v="2016-04-05T08:34:06"/>
    <d v="2016-03-08T09:34:06"/>
    <d v="1905-07-08T00:00:00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s v="theater"/>
    <x v="6"/>
    <d v="2014-10-10T21:00:00"/>
    <d v="2014-09-19T06:46:07"/>
    <d v="1905-07-06T00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s v="theater"/>
    <x v="6"/>
    <d v="2017-02-24T13:48:00"/>
    <d v="2017-02-03T13:48:00"/>
    <d v="1905-07-09T00:00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s v="theater"/>
    <x v="6"/>
    <d v="2016-07-28T15:58:38"/>
    <d v="2016-06-28T15:58:38"/>
    <d v="1905-07-08T00:00:00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s v="theater"/>
    <x v="6"/>
    <d v="2016-12-06T23:22:34"/>
    <d v="2016-11-11T23:22:34"/>
    <d v="1905-07-08T00:00:00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s v="theater"/>
    <x v="6"/>
    <d v="2016-06-12T17:00:00"/>
    <d v="2016-05-20T19:10:21"/>
    <d v="1905-07-08T00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s v="theater"/>
    <x v="6"/>
    <d v="2015-04-01T04:59:00"/>
    <d v="2015-02-27T07:06:50"/>
    <d v="1905-07-07T00:00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s v="theater"/>
    <x v="6"/>
    <d v="2016-04-13T13:18:00"/>
    <d v="2016-03-23T21:59:44"/>
    <d v="1905-07-08T00:00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s v="theater"/>
    <x v="6"/>
    <d v="2014-08-30T04:48:13"/>
    <d v="2014-07-31T04:48:13"/>
    <d v="1905-07-06T00:00:00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s v="theater"/>
    <x v="6"/>
    <d v="2015-04-18T00:37:00"/>
    <d v="2015-02-18T02:32:48"/>
    <d v="1905-07-07T00:00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s v="theater"/>
    <x v="6"/>
    <d v="2015-02-26T00:35:10"/>
    <d v="2015-02-19T00:35:10"/>
    <d v="1905-07-07T00:00:0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s v="theater"/>
    <x v="6"/>
    <d v="2016-05-08T21:00:00"/>
    <d v="2016-04-24T13:14:14"/>
    <d v="1905-07-08T00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s v="theater"/>
    <x v="6"/>
    <d v="2016-04-30T03:59:00"/>
    <d v="2016-04-06T13:24:40"/>
    <d v="1905-07-08T00:00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s v="theater"/>
    <x v="6"/>
    <d v="2016-06-13T17:00:00"/>
    <d v="2016-05-23T02:39:32"/>
    <d v="1905-07-08T00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s v="theater"/>
    <x v="6"/>
    <d v="2015-11-29T23:00:00"/>
    <d v="2015-10-25T16:50:11"/>
    <d v="1905-07-07T00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s v="theater"/>
    <x v="6"/>
    <d v="2014-07-23T11:00:00"/>
    <d v="2014-06-16T09:29:25"/>
    <d v="1905-07-06T00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s v="theater"/>
    <x v="6"/>
    <d v="2016-07-01T23:00:00"/>
    <d v="2016-05-05T23:49:38"/>
    <d v="1905-07-08T00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s v="theater"/>
    <x v="6"/>
    <d v="2016-05-02T23:00:00"/>
    <d v="2016-04-19T10:22:30"/>
    <d v="1905-07-08T00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s v="theater"/>
    <x v="6"/>
    <d v="2015-10-29T04:01:00"/>
    <d v="2015-09-23T17:26:46"/>
    <d v="1905-07-07T00:00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s v="theater"/>
    <x v="6"/>
    <d v="2016-05-10T11:17:00"/>
    <d v="2016-04-29T14:52:07"/>
    <d v="1905-07-08T00:00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s v="theater"/>
    <x v="6"/>
    <d v="2016-07-15T19:34:32"/>
    <d v="2016-06-15T19:34:32"/>
    <d v="1905-07-08T00:00:00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s v="theater"/>
    <x v="6"/>
    <d v="2014-08-01T10:01:50"/>
    <d v="2014-07-02T10:01:50"/>
    <d v="1905-07-06T00:00:0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s v="theater"/>
    <x v="6"/>
    <d v="2014-11-19T08:27:59"/>
    <d v="2014-10-20T07:27:59"/>
    <d v="1905-07-06T00:00:00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s v="theater"/>
    <x v="6"/>
    <d v="2017-02-25T01:22:14"/>
    <d v="2017-01-11T01:22:14"/>
    <d v="1905-07-09T00:00:00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s v="theater"/>
    <x v="6"/>
    <d v="2016-12-14T15:59:00"/>
    <d v="2016-11-23T01:59:03"/>
    <d v="1905-07-08T00:00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s v="theater"/>
    <x v="6"/>
    <d v="2014-09-01T15:59:00"/>
    <d v="2014-08-15T00:36:30"/>
    <d v="1905-07-06T00:00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s v="theater"/>
    <x v="6"/>
    <d v="2015-03-07T04:55:00"/>
    <d v="2015-02-21T02:11:57"/>
    <d v="1905-07-07T00:00:00"/>
  </r>
  <r>
    <n v="3363"/>
    <x v="3361"/>
    <s v="A first play about a first kiss, Making the Move is going to the Edinburgh Fringe festival.  Join the party, fall in love.  Help us!"/>
    <x v="412"/>
    <n v="7860"/>
    <x v="0"/>
    <s v="US"/>
    <s v="USD"/>
    <n v="1408464000"/>
    <n v="1406831445"/>
    <b v="0"/>
    <n v="26"/>
    <b v="1"/>
    <s v="theater/plays"/>
    <n v="101"/>
    <s v="theater"/>
    <x v="6"/>
    <d v="2014-08-19T16:00:00"/>
    <d v="2014-07-31T18:30:45"/>
    <d v="1905-07-06T00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s v="theater"/>
    <x v="6"/>
    <d v="2016-03-15T21:00:00"/>
    <d v="2016-02-22T23:27:29"/>
    <d v="1905-07-08T00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s v="theater"/>
    <x v="6"/>
    <d v="2015-12-13T02:26:32"/>
    <d v="2015-11-13T02:26:32"/>
    <d v="1905-07-07T00:00:00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s v="theater"/>
    <x v="6"/>
    <d v="2015-05-13T01:37:17"/>
    <d v="2015-04-13T01:37:17"/>
    <d v="1905-07-07T00:00:00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s v="theater"/>
    <x v="6"/>
    <d v="2015-08-01T22:24:54"/>
    <d v="2015-07-07T22:24:54"/>
    <d v="1905-07-07T00:00:00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s v="theater"/>
    <x v="6"/>
    <d v="2015-01-01T05:00:00"/>
    <d v="2014-11-26T04:47:39"/>
    <d v="1905-07-06T00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s v="theater"/>
    <x v="6"/>
    <d v="2017-01-15T00:59:40"/>
    <d v="2016-11-16T00:59:40"/>
    <d v="1905-07-08T00:00:0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s v="theater"/>
    <x v="6"/>
    <d v="2016-12-17T08:00:00"/>
    <d v="2016-11-16T08:01:25"/>
    <d v="1905-07-08T00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s v="theater"/>
    <x v="6"/>
    <d v="2015-12-02T20:59:25"/>
    <d v="2015-11-04T20:59:25"/>
    <d v="1905-07-07T00:00:00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s v="theater"/>
    <x v="6"/>
    <d v="2014-08-25T04:59:00"/>
    <d v="2014-08-04T13:09:16"/>
    <d v="1905-07-06T00:00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s v="theater"/>
    <x v="6"/>
    <d v="2015-07-18T16:00:00"/>
    <d v="2015-06-24T20:30:40"/>
    <d v="1905-07-07T00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s v="theater"/>
    <x v="6"/>
    <d v="2015-10-28T17:33:36"/>
    <d v="2015-09-28T17:33:36"/>
    <d v="1905-07-07T00:00:00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s v="theater"/>
    <x v="6"/>
    <d v="2014-05-18T14:39:33"/>
    <d v="2014-05-06T14:39:33"/>
    <d v="1905-07-06T00:00:00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s v="theater"/>
    <x v="6"/>
    <d v="2015-04-25T15:49:54"/>
    <d v="2015-02-24T16:49:54"/>
    <d v="1905-07-07T00:00:00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s v="theater"/>
    <x v="6"/>
    <d v="2015-03-20T16:56:00"/>
    <d v="2015-02-18T17:34:59"/>
    <d v="1905-07-07T00:00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s v="theater"/>
    <x v="6"/>
    <d v="2014-08-31T13:08:00"/>
    <d v="2014-08-07T08:31:46"/>
    <d v="1905-07-06T00:00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s v="theater"/>
    <x v="6"/>
    <d v="2015-08-26T23:00:00"/>
    <d v="2015-08-09T12:20:00"/>
    <d v="1905-07-07T00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s v="theater"/>
    <x v="6"/>
    <d v="2014-11-29T23:52:58"/>
    <d v="2014-10-25T22:52:58"/>
    <d v="1905-07-06T00:00:00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s v="theater"/>
    <x v="6"/>
    <d v="2015-03-11T03:26:23"/>
    <d v="2015-02-09T04:26:23"/>
    <d v="1905-07-07T00:00:00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s v="theater"/>
    <x v="6"/>
    <d v="2016-08-01T22:59:00"/>
    <d v="2016-07-08T10:20:56"/>
    <d v="1905-07-08T00:00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s v="theater"/>
    <x v="6"/>
    <d v="2016-06-23T18:47:00"/>
    <d v="2016-06-03T18:47:00"/>
    <d v="1905-07-08T00:00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s v="theater"/>
    <x v="6"/>
    <d v="2015-11-21T03:00:00"/>
    <d v="2015-10-15T02:06:08"/>
    <d v="1905-07-07T00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s v="theater"/>
    <x v="6"/>
    <d v="2014-12-10T20:49:12"/>
    <d v="2014-11-10T20:49:12"/>
    <d v="1905-07-06T00:00:00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s v="theater"/>
    <x v="6"/>
    <d v="2014-12-03T15:28:26"/>
    <d v="2014-11-03T15:28:26"/>
    <d v="1905-07-06T00:00:00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s v="theater"/>
    <x v="6"/>
    <d v="2014-12-14T18:18:08"/>
    <d v="2014-11-04T18:18:08"/>
    <d v="1905-07-06T00:00:00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s v="theater"/>
    <x v="6"/>
    <d v="2015-06-18T11:04:01"/>
    <d v="2015-05-19T11:04:01"/>
    <d v="1905-07-07T00:00:00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s v="theater"/>
    <x v="6"/>
    <d v="2016-06-03T13:31:22"/>
    <d v="2016-05-04T13:31:22"/>
    <d v="1905-07-08T00:00:00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s v="theater"/>
    <x v="6"/>
    <d v="2014-07-10T18:35:45"/>
    <d v="2014-06-25T18:35:45"/>
    <d v="1905-07-06T00:00:00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s v="theater"/>
    <x v="6"/>
    <d v="2014-08-08T22:28:00"/>
    <d v="2014-07-10T13:05:48"/>
    <d v="1905-07-06T00:00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s v="theater"/>
    <x v="6"/>
    <d v="2016-05-06T20:17:35"/>
    <d v="2016-03-17T20:17:35"/>
    <d v="1905-07-08T00:00:00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s v="theater"/>
    <x v="6"/>
    <d v="2014-11-06T00:46:00"/>
    <d v="2014-10-11T22:07:10"/>
    <d v="1905-07-06T00:00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s v="theater"/>
    <x v="6"/>
    <d v="2014-07-27T14:17:25"/>
    <d v="2014-06-27T14:17:25"/>
    <d v="1905-07-06T00:00:00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s v="theater"/>
    <x v="6"/>
    <d v="2015-05-30T18:10:00"/>
    <d v="2015-05-16T17:05:44"/>
    <d v="1905-07-07T00:0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s v="theater"/>
    <x v="6"/>
    <d v="2014-06-01T03:59:00"/>
    <d v="2014-05-05T10:43:09"/>
    <d v="1905-07-06T00:00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s v="theater"/>
    <x v="6"/>
    <d v="2016-02-18T22:00:00"/>
    <d v="2016-01-09T11:28:49"/>
    <d v="1905-07-08T00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s v="theater"/>
    <x v="6"/>
    <d v="2014-11-21T17:00:00"/>
    <d v="2014-10-29T18:02:56"/>
    <d v="1905-07-06T00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s v="theater"/>
    <x v="6"/>
    <d v="2015-02-21T22:05:25"/>
    <d v="2015-01-22T22:05:25"/>
    <d v="1905-07-07T00:00:00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s v="theater"/>
    <x v="6"/>
    <d v="2014-08-28T22:53:34"/>
    <d v="2014-07-14T22:53:34"/>
    <d v="1905-07-06T00:00:00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s v="theater"/>
    <x v="6"/>
    <d v="2015-08-07T17:22:26"/>
    <d v="2015-07-08T17:22:26"/>
    <d v="1905-07-07T00:00:00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s v="theater"/>
    <x v="6"/>
    <d v="2015-11-12T02:31:00"/>
    <d v="2015-10-13T14:50:43"/>
    <d v="1905-07-07T00:00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s v="theater"/>
    <x v="6"/>
    <d v="2015-06-25T11:05:24"/>
    <d v="2015-05-26T11:05:24"/>
    <d v="1905-07-07T00:00:00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s v="theater"/>
    <x v="6"/>
    <d v="2015-06-17T12:05:02"/>
    <d v="2015-05-28T12:05:02"/>
    <d v="1905-07-07T00:00:00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s v="theater"/>
    <x v="6"/>
    <d v="2016-03-01T23:59:00"/>
    <d v="2016-02-10T00:24:46"/>
    <d v="1905-07-08T00:00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s v="theater"/>
    <x v="6"/>
    <d v="2014-07-16T11:49:36"/>
    <d v="2014-06-01T11:49:36"/>
    <d v="1905-07-06T00:00:00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s v="theater"/>
    <x v="6"/>
    <d v="2014-07-06T10:08:09"/>
    <d v="2014-06-06T10:08:09"/>
    <d v="1905-07-06T00:00:00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s v="theater"/>
    <x v="6"/>
    <d v="2014-07-18T23:48:24"/>
    <d v="2014-06-18T23:48:24"/>
    <d v="1905-07-06T00:00:00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s v="theater"/>
    <x v="6"/>
    <d v="2016-07-31T20:58:00"/>
    <d v="2016-06-23T19:32:38"/>
    <d v="1905-07-08T00:00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s v="theater"/>
    <x v="6"/>
    <d v="2016-06-06T07:00:00"/>
    <d v="2016-05-10T00:59:50"/>
    <d v="1905-07-08T00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s v="theater"/>
    <x v="6"/>
    <d v="2015-10-08T00:32:52"/>
    <d v="2015-09-18T00:32:52"/>
    <d v="1905-07-07T00:00:00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s v="theater"/>
    <x v="6"/>
    <d v="2014-09-27T23:01:02"/>
    <d v="2014-08-28T23:01:02"/>
    <d v="1905-07-06T00:00:00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s v="theater"/>
    <x v="6"/>
    <d v="2015-02-28T04:59:00"/>
    <d v="2015-02-18T17:35:38"/>
    <d v="1905-07-07T00:00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s v="theater"/>
    <x v="6"/>
    <d v="2016-12-01T07:59:00"/>
    <d v="2016-11-01T19:58:45"/>
    <d v="1905-07-08T00:00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s v="theater"/>
    <x v="6"/>
    <d v="2016-04-17T23:30:00"/>
    <d v="2016-04-07T03:27:36"/>
    <d v="1905-07-08T00:0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s v="theater"/>
    <x v="6"/>
    <d v="2015-04-23T18:30:00"/>
    <d v="2015-03-26T09:54:05"/>
    <d v="1905-07-07T00:0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s v="theater"/>
    <x v="6"/>
    <d v="2014-10-26T00:43:00"/>
    <d v="2014-09-12T21:55:48"/>
    <d v="1905-07-06T00:00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s v="theater"/>
    <x v="6"/>
    <d v="2014-05-23T20:01:47"/>
    <d v="2014-04-23T20:01:47"/>
    <d v="1905-07-06T00:00:00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s v="theater"/>
    <x v="6"/>
    <d v="2016-04-06T21:30:00"/>
    <d v="2016-03-19T19:43:05"/>
    <d v="1905-07-08T00:0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s v="theater"/>
    <x v="6"/>
    <d v="2016-02-14T00:00:00"/>
    <d v="2016-02-05T02:10:02"/>
    <d v="1905-07-08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s v="theater"/>
    <x v="6"/>
    <d v="2015-03-04T18:59:23"/>
    <d v="2015-02-02T18:59:23"/>
    <d v="1905-07-07T00:00:00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s v="theater"/>
    <x v="6"/>
    <d v="2015-12-14T00:00:00"/>
    <d v="2015-11-15T13:29:36"/>
    <d v="1905-07-07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s v="theater"/>
    <x v="6"/>
    <d v="2015-04-24T21:52:21"/>
    <d v="2015-03-25T21:52:21"/>
    <d v="1905-07-07T00:00:00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s v="theater"/>
    <x v="6"/>
    <d v="2015-02-05T06:59:00"/>
    <d v="2015-01-14T16:14:44"/>
    <d v="1905-07-07T00:00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s v="theater"/>
    <x v="6"/>
    <d v="2014-10-04T14:48:56"/>
    <d v="2014-09-02T14:48:56"/>
    <d v="1905-07-06T00:00:00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s v="theater"/>
    <x v="6"/>
    <d v="2014-09-21T02:00:00"/>
    <d v="2014-09-02T01:21:43"/>
    <d v="1905-07-06T00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s v="theater"/>
    <x v="6"/>
    <d v="2014-07-02T15:29:12"/>
    <d v="2014-06-02T15:29:12"/>
    <d v="1905-07-06T00:00:00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s v="theater"/>
    <x v="6"/>
    <d v="2015-02-28T17:00:00"/>
    <d v="2015-02-03T17:17:27"/>
    <d v="1905-07-07T00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s v="theater"/>
    <x v="6"/>
    <d v="2016-11-02T00:31:01"/>
    <d v="2016-10-19T00:31:01"/>
    <d v="1905-07-08T00:00:00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s v="theater"/>
    <x v="6"/>
    <d v="2014-07-30T22:41:41"/>
    <d v="2014-06-30T22:41:41"/>
    <d v="1905-07-06T00:00:00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s v="theater"/>
    <x v="6"/>
    <d v="2014-08-18T17:32:33"/>
    <d v="2014-07-19T17:32:33"/>
    <d v="1905-07-06T00:00:00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s v="theater"/>
    <x v="6"/>
    <d v="2016-02-05T22:00:00"/>
    <d v="2016-01-11T13:56:54"/>
    <d v="1905-07-08T00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s v="theater"/>
    <x v="6"/>
    <d v="2014-06-17T03:00:00"/>
    <d v="2014-05-17T01:30:55"/>
    <d v="1905-07-06T00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s v="theater"/>
    <x v="6"/>
    <d v="2014-07-10T09:07:49"/>
    <d v="2014-06-10T09:07:49"/>
    <d v="1905-07-06T00:00:00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s v="theater"/>
    <x v="6"/>
    <d v="2016-08-07T03:00:00"/>
    <d v="2016-07-21T14:48:13"/>
    <d v="1905-07-08T00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s v="theater"/>
    <x v="6"/>
    <d v="2014-08-21T16:28:00"/>
    <d v="2014-07-31T12:59:53"/>
    <d v="1905-07-06T00:00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s v="theater"/>
    <x v="6"/>
    <d v="2015-08-19T17:03:40"/>
    <d v="2015-07-20T17:03:40"/>
    <d v="1905-07-07T00:00:0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s v="theater"/>
    <x v="6"/>
    <d v="2015-05-02T21:00:00"/>
    <d v="2015-04-06T22:16:07"/>
    <d v="1905-07-07T00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s v="theater"/>
    <x v="6"/>
    <d v="2016-01-19T04:59:00"/>
    <d v="2016-01-05T21:52:10"/>
    <d v="1905-07-08T00:00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s v="theater"/>
    <x v="6"/>
    <d v="2014-07-11T16:15:00"/>
    <d v="2014-06-19T02:57:08"/>
    <d v="1905-07-06T00:00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s v="theater"/>
    <x v="6"/>
    <d v="2015-11-13T20:17:00"/>
    <d v="2015-10-17T10:18:41"/>
    <d v="1905-07-07T00:00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s v="theater"/>
    <x v="6"/>
    <d v="2015-05-30T20:11:12"/>
    <d v="2015-04-30T20:11:12"/>
    <d v="1905-07-07T00:00:00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s v="theater"/>
    <x v="6"/>
    <d v="2014-09-09T12:35:46"/>
    <d v="2014-08-10T12:35:46"/>
    <d v="1905-07-06T00:00:00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s v="theater"/>
    <x v="6"/>
    <d v="2016-06-08T13:59:00"/>
    <d v="2016-05-31T06:59:46"/>
    <d v="1905-07-08T00:00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s v="theater"/>
    <x v="6"/>
    <d v="2015-10-23T12:43:56"/>
    <d v="2015-09-25T12:43:56"/>
    <d v="1905-07-07T00:00:00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s v="theater"/>
    <x v="6"/>
    <d v="2015-02-05T12:20:00"/>
    <d v="2015-01-12T19:58:45"/>
    <d v="1905-07-07T00:0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s v="theater"/>
    <x v="6"/>
    <d v="2016-03-18T20:20:12"/>
    <d v="2016-02-02T21:20:12"/>
    <d v="1905-07-08T00:00:00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s v="theater"/>
    <x v="6"/>
    <d v="2014-12-17T02:51:29"/>
    <d v="2014-11-17T02:51:29"/>
    <d v="1905-07-06T00:00:00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s v="theater"/>
    <x v="6"/>
    <d v="2016-07-09T04:00:00"/>
    <d v="2016-06-11T01:15:38"/>
    <d v="1905-07-08T00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s v="theater"/>
    <x v="6"/>
    <d v="2015-04-02T15:54:31"/>
    <d v="2015-02-01T16:54:31"/>
    <d v="1905-07-07T00:00:00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s v="theater"/>
    <x v="6"/>
    <d v="2015-04-21T17:22:07"/>
    <d v="2015-03-25T17:22:07"/>
    <d v="1905-07-07T00:00:00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s v="theater"/>
    <x v="6"/>
    <d v="2014-07-23T03:59:00"/>
    <d v="2014-06-30T15:20:26"/>
    <d v="1905-07-06T00:00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s v="theater"/>
    <x v="6"/>
    <d v="2016-08-13T23:29:16"/>
    <d v="2016-06-14T23:29:16"/>
    <d v="1905-07-08T00:00:00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s v="theater"/>
    <x v="6"/>
    <d v="2014-07-31T16:45:59"/>
    <d v="2014-07-01T16:45:59"/>
    <d v="1905-07-06T00:00:00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s v="theater"/>
    <x v="6"/>
    <d v="2016-10-13T18:00:27"/>
    <d v="2016-09-13T18:00:27"/>
    <d v="1905-07-08T00:00:00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s v="theater"/>
    <x v="6"/>
    <d v="2014-08-01T06:59:00"/>
    <d v="2014-07-01T04:56:07"/>
    <d v="1905-07-06T00:00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s v="theater"/>
    <x v="6"/>
    <d v="2015-02-12T05:59:00"/>
    <d v="2015-01-12T16:57:37"/>
    <d v="1905-07-07T00:00:00"/>
  </r>
  <r>
    <n v="3458"/>
    <x v="3456"/>
    <s v="I promised my mother on her deathbed that I would tell the world MY story, so here it goes...crossing fingers, 2015 SF FRINGE"/>
    <x v="413"/>
    <n v="1216"/>
    <x v="0"/>
    <s v="US"/>
    <s v="USD"/>
    <n v="1422937620"/>
    <n v="1420606303"/>
    <b v="0"/>
    <n v="27"/>
    <b v="1"/>
    <s v="theater/plays"/>
    <n v="124"/>
    <s v="theater"/>
    <x v="6"/>
    <d v="2015-02-03T04:27:00"/>
    <d v="2015-01-07T04:51:43"/>
    <d v="1905-07-07T00:00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s v="theater"/>
    <x v="6"/>
    <d v="2016-05-20T11:31:00"/>
    <d v="2016-04-20T11:31:00"/>
    <d v="1905-07-08T00:00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s v="theater"/>
    <x v="6"/>
    <d v="2014-08-15T12:39:12"/>
    <d v="2014-08-01T12:39:12"/>
    <d v="1905-07-06T00:00:00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s v="theater"/>
    <x v="6"/>
    <d v="2016-10-29T03:00:00"/>
    <d v="2016-09-30T15:11:19"/>
    <d v="1905-07-08T00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s v="theater"/>
    <x v="6"/>
    <d v="2015-07-10T18:00:00"/>
    <d v="2015-06-24T21:33:48"/>
    <d v="1905-07-07T00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s v="theater"/>
    <x v="6"/>
    <d v="2016-10-11T03:59:00"/>
    <d v="2016-08-30T22:03:05"/>
    <d v="1905-07-08T00:00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s v="theater"/>
    <x v="6"/>
    <d v="2016-08-23T03:07:17"/>
    <d v="2016-07-24T03:07:17"/>
    <d v="1905-07-08T00:00:00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s v="theater"/>
    <x v="6"/>
    <d v="2015-08-09T16:00:00"/>
    <d v="2015-07-15T15:01:12"/>
    <d v="1905-07-07T00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s v="theater"/>
    <x v="6"/>
    <d v="2016-04-19T23:27:30"/>
    <d v="2016-02-20T00:27:30"/>
    <d v="1905-07-08T00:00:00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01"/>
    <s v="theater"/>
    <x v="6"/>
    <d v="2015-03-20T15:07:12"/>
    <d v="2015-02-18T16:07:12"/>
    <d v="1905-07-07T00:00:00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s v="theater"/>
    <x v="6"/>
    <d v="2016-09-21T03:00:00"/>
    <d v="2016-08-23T18:22:09"/>
    <d v="1905-07-08T00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s v="theater"/>
    <x v="6"/>
    <d v="2016-04-28T15:24:05"/>
    <d v="2016-03-29T15:24:05"/>
    <d v="1905-07-08T00:00:00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s v="theater"/>
    <x v="6"/>
    <d v="2016-07-15T21:38:00"/>
    <d v="2016-06-08T00:31:42"/>
    <d v="1905-07-08T00:00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s v="theater"/>
    <x v="6"/>
    <d v="2014-08-31T20:00:00"/>
    <d v="2014-07-21T19:41:30"/>
    <d v="1905-07-06T0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s v="theater"/>
    <x v="6"/>
    <d v="2014-11-06T05:59:00"/>
    <d v="2014-10-16T04:05:31"/>
    <d v="1905-07-06T00:00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s v="theater"/>
    <x v="6"/>
    <d v="2015-03-20T20:27:00"/>
    <d v="2015-02-27T20:01:36"/>
    <d v="1905-07-07T00:00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s v="theater"/>
    <x v="6"/>
    <d v="2016-07-20T12:02:11"/>
    <d v="2016-06-20T12:02:11"/>
    <d v="1905-07-08T00:00:00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s v="theater"/>
    <x v="6"/>
    <d v="2014-11-03T00:00:00"/>
    <d v="2014-10-06T21:08:24"/>
    <d v="1905-07-06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s v="theater"/>
    <x v="6"/>
    <d v="2014-10-27T03:00:00"/>
    <d v="2014-10-09T06:43:10"/>
    <d v="1905-07-06T00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s v="theater"/>
    <x v="6"/>
    <d v="2015-05-17T03:00:00"/>
    <d v="2015-05-04T17:40:43"/>
    <d v="1905-07-07T00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s v="theater"/>
    <x v="6"/>
    <d v="2015-03-16T21:00:00"/>
    <d v="2015-02-18T22:00:22"/>
    <d v="1905-07-07T00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s v="theater"/>
    <x v="6"/>
    <d v="2014-06-21T20:31:20"/>
    <d v="2014-05-22T20:31:20"/>
    <d v="1905-07-06T00:00:0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s v="theater"/>
    <x v="6"/>
    <d v="2015-07-10T21:00:00"/>
    <d v="2015-06-16T07:37:07"/>
    <d v="1905-07-07T00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s v="theater"/>
    <x v="6"/>
    <d v="2015-01-02T05:56:28"/>
    <d v="2014-12-16T05:56:28"/>
    <d v="1905-07-06T00:00:00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s v="theater"/>
    <x v="6"/>
    <d v="2014-07-06T18:31:06"/>
    <d v="2014-06-06T18:31:06"/>
    <d v="1905-07-06T00:00:00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s v="theater"/>
    <x v="6"/>
    <d v="2014-07-03T16:03:01"/>
    <d v="2014-06-03T16:03:01"/>
    <d v="1905-07-06T00:00:00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s v="theater"/>
    <x v="6"/>
    <d v="2016-06-15T18:14:59"/>
    <d v="2016-05-16T18:14:59"/>
    <d v="1905-07-08T00:00:00"/>
  </r>
  <r>
    <n v="3485"/>
    <x v="3483"/>
    <s v="We're trying to get our play, &quot;An Evening With Sarah Pettyfer,&quot; to the  Orlando Fringe Festival. The only thing is...we need your help!"/>
    <x v="414"/>
    <n v="1660"/>
    <x v="0"/>
    <s v="US"/>
    <s v="USD"/>
    <n v="1454431080"/>
    <n v="1451839080"/>
    <b v="0"/>
    <n v="30"/>
    <b v="1"/>
    <s v="theater/plays"/>
    <n v="101"/>
    <s v="theater"/>
    <x v="6"/>
    <d v="2016-02-02T16:38:00"/>
    <d v="2016-01-03T16:38:00"/>
    <d v="1905-07-08T00:00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s v="theater"/>
    <x v="6"/>
    <d v="2015-06-03T06:59:00"/>
    <d v="2015-05-02T21:00:01"/>
    <d v="1905-07-07T00:00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s v="theater"/>
    <x v="6"/>
    <d v="2015-06-24T22:34:12"/>
    <d v="2015-05-25T22:34:12"/>
    <d v="1905-07-07T00:00:00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s v="theater"/>
    <x v="6"/>
    <d v="2015-04-17T16:00:00"/>
    <d v="2015-03-24T18:26:00"/>
    <d v="1905-07-07T00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s v="theater"/>
    <x v="6"/>
    <d v="2014-05-24T21:00:00"/>
    <d v="2014-04-24T15:15:31"/>
    <d v="1905-07-06T00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s v="theater"/>
    <x v="6"/>
    <d v="2016-04-13T19:15:24"/>
    <d v="2016-03-14T19:15:24"/>
    <d v="1905-07-08T00:00:00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s v="theater"/>
    <x v="6"/>
    <d v="2015-05-18T05:59:44"/>
    <d v="2015-04-27T05:59:44"/>
    <d v="1905-07-07T00:00:00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s v="theater"/>
    <x v="6"/>
    <d v="2015-10-26T00:13:17"/>
    <d v="2015-09-21T00:13:17"/>
    <d v="1905-07-07T00:00:00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s v="theater"/>
    <x v="6"/>
    <d v="2014-08-17T05:11:00"/>
    <d v="2014-07-28T20:47:16"/>
    <d v="1905-07-06T00:00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s v="theater"/>
    <x v="6"/>
    <d v="2016-11-26T06:00:00"/>
    <d v="2016-11-15T05:09:35"/>
    <d v="1905-07-08T00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s v="theater"/>
    <x v="6"/>
    <d v="2014-11-01T17:18:00"/>
    <d v="2014-10-03T18:18:29"/>
    <d v="1905-07-06T00:00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s v="theater"/>
    <x v="6"/>
    <d v="2016-09-11T20:19:26"/>
    <d v="2016-08-02T20:19:26"/>
    <d v="1905-07-08T00:00:00"/>
  </r>
  <r>
    <n v="3497"/>
    <x v="3495"/>
    <s v="We've been invited to the San Diego International Fringe Festival. Can you help us get there? Special performances in SLC and OREM."/>
    <x v="415"/>
    <n v="1686"/>
    <x v="0"/>
    <s v="US"/>
    <s v="USD"/>
    <n v="1464904800"/>
    <n v="1463852904"/>
    <b v="0"/>
    <n v="49"/>
    <b v="1"/>
    <s v="theater/plays"/>
    <n v="109"/>
    <s v="theater"/>
    <x v="6"/>
    <d v="2016-06-02T22:00:00"/>
    <d v="2016-05-21T17:48:24"/>
    <d v="1905-07-08T00:00:00"/>
  </r>
  <r>
    <n v="3498"/>
    <x v="3496"/>
    <s v="This solo show has the power to profoundly impact new mothers and those that love them and to educate &amp; change how we support them."/>
    <x v="414"/>
    <n v="1690"/>
    <x v="0"/>
    <s v="CA"/>
    <s v="CAD"/>
    <n v="1464471840"/>
    <n v="1459309704"/>
    <b v="0"/>
    <n v="42"/>
    <b v="1"/>
    <s v="theater/plays"/>
    <n v="102"/>
    <s v="theater"/>
    <x v="6"/>
    <d v="2016-05-28T21:44:00"/>
    <d v="2016-03-30T03:48:24"/>
    <d v="1905-07-08T00:00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s v="theater"/>
    <x v="6"/>
    <d v="2015-07-01T06:59:00"/>
    <d v="2015-05-08T00:52:05"/>
    <d v="1905-07-07T00:00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s v="theater"/>
    <x v="6"/>
    <d v="2016-03-07T04:59:00"/>
    <d v="2016-02-19T22:03:58"/>
    <d v="1905-07-08T00:00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s v="theater"/>
    <x v="6"/>
    <d v="2015-09-11T18:19:55"/>
    <d v="2015-08-17T18:19:55"/>
    <d v="1905-07-07T00:00:00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s v="theater"/>
    <x v="6"/>
    <d v="2016-03-16T03:59:00"/>
    <d v="2016-03-01T20:08:44"/>
    <d v="1905-07-08T00:00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s v="theater"/>
    <x v="6"/>
    <d v="2016-07-24T11:28:48"/>
    <d v="2016-06-24T11:28:48"/>
    <d v="1905-07-08T00:00:00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s v="theater"/>
    <x v="6"/>
    <d v="2015-11-19T18:58:11"/>
    <d v="2015-10-20T17:58:11"/>
    <d v="1905-07-07T00:00:00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s v="theater"/>
    <x v="6"/>
    <d v="2014-05-13T04:00:00"/>
    <d v="2014-05-01T22:27:25"/>
    <d v="1905-07-06T00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s v="theater"/>
    <x v="6"/>
    <d v="2014-08-23T17:37:20"/>
    <d v="2014-07-09T17:37:20"/>
    <d v="1905-07-06T00:00:0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s v="theater"/>
    <x v="6"/>
    <d v="2016-05-31T22:08:57"/>
    <d v="2016-05-01T22:08:57"/>
    <d v="1905-07-08T00:00:00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s v="theater"/>
    <x v="6"/>
    <d v="2016-05-10T21:00:00"/>
    <d v="2016-04-17T17:30:53"/>
    <d v="1905-07-08T00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s v="theater"/>
    <x v="6"/>
    <d v="2014-11-21T04:55:00"/>
    <d v="2014-11-07T20:37:46"/>
    <d v="1905-07-06T00:00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s v="theater"/>
    <x v="6"/>
    <d v="2014-07-02T14:54:06"/>
    <d v="2014-06-12T14:54:06"/>
    <d v="1905-07-06T00:00:00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s v="theater"/>
    <x v="6"/>
    <d v="2014-11-07T18:30:00"/>
    <d v="2014-10-15T20:58:15"/>
    <d v="1905-07-06T00:0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s v="theater"/>
    <x v="6"/>
    <d v="2015-04-23T11:53:12"/>
    <d v="2015-02-22T12:53:12"/>
    <d v="1905-07-07T00:00:00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s v="theater"/>
    <x v="6"/>
    <d v="2014-06-04T04:59:00"/>
    <d v="2014-05-22T02:18:32"/>
    <d v="1905-07-06T00:00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s v="theater"/>
    <x v="6"/>
    <d v="2015-02-02T04:59:00"/>
    <d v="2015-01-16T20:19:12"/>
    <d v="1905-07-07T00:00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s v="theater"/>
    <x v="6"/>
    <d v="2015-05-31T18:32:51"/>
    <d v="2015-05-01T18:32:51"/>
    <d v="1905-07-07T00:00:00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s v="theater"/>
    <x v="6"/>
    <d v="2014-09-08T03:00:00"/>
    <d v="2014-08-05T00:14:30"/>
    <d v="1905-07-06T00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s v="theater"/>
    <x v="6"/>
    <d v="2014-07-04T11:00:00"/>
    <d v="2014-06-04T19:37:14"/>
    <d v="1905-07-06T00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s v="theater"/>
    <x v="6"/>
    <d v="2014-10-02T14:21:00"/>
    <d v="2014-09-11T18:48:19"/>
    <d v="1905-07-06T00:00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s v="theater"/>
    <x v="6"/>
    <d v="2015-03-04T14:22:30"/>
    <d v="2015-02-02T14:22:30"/>
    <d v="1905-07-07T00:00:0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s v="theater"/>
    <x v="6"/>
    <d v="2015-09-06T13:47:00"/>
    <d v="2015-08-11T19:46:52"/>
    <d v="1905-07-07T00:00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s v="theater"/>
    <x v="6"/>
    <d v="2014-09-29T08:40:20"/>
    <d v="2014-08-30T08:40:20"/>
    <d v="1905-07-06T00:00:00"/>
  </r>
  <r>
    <n v="3522"/>
    <x v="3520"/>
    <s v="New show with 2 performers and an original score, bringing the true story of this forgotten WW1 heroine to audiences in the southwest."/>
    <x v="416"/>
    <n v="1395"/>
    <x v="0"/>
    <s v="GB"/>
    <s v="GBP"/>
    <n v="1442311560"/>
    <n v="1439924246"/>
    <b v="0"/>
    <n v="34"/>
    <b v="1"/>
    <s v="theater/plays"/>
    <n v="100"/>
    <s v="theater"/>
    <x v="6"/>
    <d v="2015-09-15T10:06:00"/>
    <d v="2015-08-18T18:57:26"/>
    <d v="1905-07-07T00:00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s v="theater"/>
    <x v="6"/>
    <d v="2016-09-25T23:00:00"/>
    <d v="2016-07-30T09:32:28"/>
    <d v="1905-07-08T00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s v="theater"/>
    <x v="6"/>
    <d v="2014-09-13T04:00:00"/>
    <d v="2014-08-29T18:19:33"/>
    <d v="1905-07-06T00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s v="theater"/>
    <x v="6"/>
    <d v="2015-08-09T16:00:00"/>
    <d v="2015-07-29T16:41:46"/>
    <d v="1905-07-07T00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s v="theater"/>
    <x v="6"/>
    <d v="2016-04-28T05:59:00"/>
    <d v="2016-03-31T08:02:51"/>
    <d v="1905-07-08T00:00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s v="theater"/>
    <x v="6"/>
    <d v="2015-07-11T03:59:00"/>
    <d v="2015-06-12T00:33:25"/>
    <d v="1905-07-07T00:00:00"/>
  </r>
  <r>
    <n v="3528"/>
    <x v="3526"/>
    <s v="pluck. productions present their first four-week run - the world premiere of David K. Barnes' BIRTHDAY SUIT at the Old Red Lion."/>
    <x v="414"/>
    <n v="1669"/>
    <x v="0"/>
    <s v="GB"/>
    <s v="GBP"/>
    <n v="1484740918"/>
    <n v="1483012918"/>
    <b v="0"/>
    <n v="37"/>
    <b v="1"/>
    <s v="theater/plays"/>
    <n v="101"/>
    <s v="theater"/>
    <x v="6"/>
    <d v="2017-01-18T12:01:58"/>
    <d v="2016-12-29T12:01:58"/>
    <d v="1905-07-08T00:00:00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s v="theater"/>
    <x v="6"/>
    <d v="2015-07-13T01:00:00"/>
    <d v="2015-06-22T18:16:58"/>
    <d v="1905-07-07T00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s v="theater"/>
    <x v="6"/>
    <d v="2016-04-10T20:00:00"/>
    <d v="2016-03-13T14:57:37"/>
    <d v="1905-07-08T00:00:00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s v="theater"/>
    <x v="6"/>
    <d v="2016-06-30T15:42:14"/>
    <d v="2016-05-31T15:42:14"/>
    <d v="1905-07-08T00:00:00"/>
  </r>
  <r>
    <n v="3532"/>
    <x v="3530"/>
    <s v="Our goal: To produce a stirring one-woman show historically based on African-American womenâ€™s experiences, struggles, and journeys."/>
    <x v="417"/>
    <n v="1142"/>
    <x v="0"/>
    <s v="US"/>
    <s v="USD"/>
    <n v="1411012740"/>
    <n v="1409667827"/>
    <b v="0"/>
    <n v="27"/>
    <b v="1"/>
    <s v="theater/plays"/>
    <n v="119"/>
    <s v="theater"/>
    <x v="6"/>
    <d v="2014-09-18T03:59:00"/>
    <d v="2014-09-02T14:23:47"/>
    <d v="1905-07-06T00:00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s v="theater"/>
    <x v="6"/>
    <d v="2015-11-11T19:16:07"/>
    <d v="2015-10-12T18:16:07"/>
    <d v="1905-07-07T00:00:00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s v="theater"/>
    <x v="6"/>
    <d v="2015-10-01T15:00:23"/>
    <d v="2015-08-27T15:00:23"/>
    <d v="1905-07-07T00:00:00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s v="theater"/>
    <x v="6"/>
    <d v="2015-10-02T18:00:00"/>
    <d v="2015-09-01T15:21:50"/>
    <d v="1905-07-07T00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s v="theater"/>
    <x v="6"/>
    <d v="2015-12-20T11:59:00"/>
    <d v="2015-11-20T17:27:05"/>
    <d v="1905-07-07T00:00:00"/>
  </r>
  <r>
    <n v="3537"/>
    <x v="3535"/>
    <s v="A fast-pace, zany comedy involving six actors performing seven usually untold Grimm Fairy Tales about giants, witches, demons and more!"/>
    <x v="418"/>
    <n v="1218"/>
    <x v="0"/>
    <s v="CA"/>
    <s v="CAD"/>
    <n v="1416211140"/>
    <n v="1413016216"/>
    <b v="0"/>
    <n v="28"/>
    <b v="1"/>
    <s v="theater/plays"/>
    <n v="180"/>
    <s v="theater"/>
    <x v="6"/>
    <d v="2014-11-17T07:59:00"/>
    <d v="2014-10-11T08:30:16"/>
    <d v="1905-07-06T00:00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s v="theater"/>
    <x v="6"/>
    <d v="2016-08-17T10:05:40"/>
    <d v="2016-07-20T10:05:40"/>
    <d v="1905-07-08T00:00:0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s v="theater"/>
    <x v="6"/>
    <d v="2016-09-08T18:08:42"/>
    <d v="2016-08-18T18:08:42"/>
    <d v="1905-07-08T00:00:00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s v="theater"/>
    <x v="6"/>
    <d v="2016-06-26T00:04:51"/>
    <d v="2016-05-27T00:04:51"/>
    <d v="1905-07-08T00:00:00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s v="theater"/>
    <x v="6"/>
    <d v="2015-08-31T17:31:15"/>
    <d v="2015-08-06T17:31:15"/>
    <d v="1905-07-07T00:00:00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s v="theater"/>
    <x v="6"/>
    <d v="2014-09-07T14:23:42"/>
    <d v="2014-07-09T14:23:42"/>
    <d v="1905-07-06T00:00:00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s v="theater"/>
    <x v="6"/>
    <d v="2015-06-25T18:07:39"/>
    <d v="2015-05-26T18:07:39"/>
    <d v="1905-07-07T00:00:00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s v="theater"/>
    <x v="6"/>
    <d v="2015-03-07T19:57:37"/>
    <d v="2015-02-05T19:57:37"/>
    <d v="1905-07-07T00:00:00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s v="theater"/>
    <x v="6"/>
    <d v="2015-04-11T19:22:39"/>
    <d v="2015-03-12T19:22:39"/>
    <d v="1905-07-07T00:00:00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s v="theater"/>
    <x v="6"/>
    <d v="2015-04-01T03:59:00"/>
    <d v="2015-03-10T15:51:24"/>
    <d v="1905-07-07T00:00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s v="theater"/>
    <x v="6"/>
    <d v="2016-05-14T03:59:00"/>
    <d v="2016-04-20T01:53:21"/>
    <d v="1905-07-08T00:00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s v="theater"/>
    <x v="6"/>
    <d v="2016-03-05T01:00:00"/>
    <d v="2016-02-11T22:36:54"/>
    <d v="1905-07-08T00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s v="theater"/>
    <x v="6"/>
    <d v="2015-09-04T09:27:53"/>
    <d v="2015-08-07T09:27:53"/>
    <d v="1905-07-07T00:00:00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s v="theater"/>
    <x v="6"/>
    <d v="2016-05-02T21:26:38"/>
    <d v="2016-04-02T21:26:38"/>
    <d v="1905-07-08T00:00:00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s v="theater"/>
    <x v="6"/>
    <d v="2014-05-22T22:07:00"/>
    <d v="2014-04-24T12:22:50"/>
    <d v="1905-07-06T00:00:00"/>
  </r>
  <r>
    <n v="3552"/>
    <x v="3550"/>
    <s v="Support Lock&amp;Key Theatre's 'Timon of Athens' by donating to our printing! Every penny goes to posters, programmes, flyers and scripts."/>
    <x v="419"/>
    <n v="773"/>
    <x v="0"/>
    <s v="GB"/>
    <s v="GBP"/>
    <n v="1403964324"/>
    <n v="1401372324"/>
    <b v="0"/>
    <n v="20"/>
    <b v="1"/>
    <s v="theater/plays"/>
    <n v="100"/>
    <s v="theater"/>
    <x v="6"/>
    <d v="2014-06-28T14:05:24"/>
    <d v="2014-05-29T14:05:24"/>
    <d v="1905-07-06T00:00:00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s v="theater"/>
    <x v="6"/>
    <d v="2015-08-12T00:00:00"/>
    <d v="2015-07-11T00:41:20"/>
    <d v="1905-07-07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s v="theater"/>
    <x v="6"/>
    <d v="2015-02-11T17:00:00"/>
    <d v="2015-01-12T01:12:39"/>
    <d v="1905-07-07T00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s v="theater"/>
    <x v="6"/>
    <d v="2016-11-17T11:36:34"/>
    <d v="2016-10-18T10:36:34"/>
    <d v="1905-07-08T00:00:00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s v="theater"/>
    <x v="6"/>
    <d v="2014-08-17T15:35:24"/>
    <d v="2014-06-18T15:35:24"/>
    <d v="1905-07-06T00:00:00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s v="theater"/>
    <x v="6"/>
    <d v="2014-05-05T06:38:31"/>
    <d v="2014-04-01T06:38:31"/>
    <d v="1905-07-06T00:00:00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s v="theater"/>
    <x v="6"/>
    <d v="2015-06-26T21:00:00"/>
    <d v="2015-05-15T19:36:15"/>
    <d v="1905-07-07T00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s v="theater"/>
    <x v="6"/>
    <d v="2015-07-31T08:58:00"/>
    <d v="2015-07-09T02:18:28"/>
    <d v="1905-07-07T00:00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s v="theater"/>
    <x v="6"/>
    <d v="2015-05-27T02:45:00"/>
    <d v="2015-04-21T21:21:06"/>
    <d v="1905-07-07T00:00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s v="theater"/>
    <x v="6"/>
    <d v="2015-08-05T18:36:00"/>
    <d v="2015-07-18T16:19:38"/>
    <d v="1905-07-07T00:00:00"/>
  </r>
  <r>
    <n v="3562"/>
    <x v="3560"/>
    <s v="ThreeWay is a part-verbatim play that explores dating &amp; what happens when someone finds the love of their life, except itâ€™s two people."/>
    <x v="420"/>
    <n v="469"/>
    <x v="0"/>
    <s v="GB"/>
    <s v="GBP"/>
    <n v="1457906400"/>
    <n v="1457115427"/>
    <b v="0"/>
    <n v="31"/>
    <b v="1"/>
    <s v="theater/plays"/>
    <n v="149"/>
    <s v="theater"/>
    <x v="6"/>
    <d v="2016-03-13T22:00:00"/>
    <d v="2016-03-04T18:17:07"/>
    <d v="1905-07-08T00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s v="theater"/>
    <x v="6"/>
    <d v="2016-08-01T19:00:00"/>
    <d v="2016-07-04T16:07:36"/>
    <d v="1905-07-08T00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s v="theater"/>
    <x v="6"/>
    <d v="2015-10-05T16:00:00"/>
    <d v="2015-08-20T14:57:29"/>
    <d v="1905-07-07T00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s v="theater"/>
    <x v="6"/>
    <d v="2014-12-31T17:50:08"/>
    <d v="2014-12-01T17:50:08"/>
    <d v="1905-07-06T00:00:00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s v="theater"/>
    <x v="6"/>
    <d v="2015-01-23T12:11:23"/>
    <d v="2014-12-24T12:11:23"/>
    <d v="1905-07-06T00:00:00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s v="theater"/>
    <x v="6"/>
    <d v="2015-06-10T19:27:24"/>
    <d v="2015-05-11T19:27:24"/>
    <d v="1905-07-07T00:00:00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s v="theater"/>
    <x v="6"/>
    <d v="2014-09-17T17:46:34"/>
    <d v="2014-08-18T17:46:34"/>
    <d v="1905-07-06T00:00:00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s v="theater"/>
    <x v="6"/>
    <d v="2015-01-08T16:31:36"/>
    <d v="2014-12-09T16:31:36"/>
    <d v="1905-07-06T00:00:00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s v="theater"/>
    <x v="6"/>
    <d v="2014-12-31T07:00:00"/>
    <d v="2014-12-03T07:58:03"/>
    <d v="1905-07-06T00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s v="theater"/>
    <x v="6"/>
    <d v="2014-10-30T20:36:53"/>
    <d v="2014-09-30T20:36:53"/>
    <d v="1905-07-06T00:00:00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s v="theater"/>
    <x v="6"/>
    <d v="2015-06-21T13:41:22"/>
    <d v="2015-05-22T13:41:22"/>
    <d v="1905-07-07T00:00:00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s v="theater"/>
    <x v="6"/>
    <d v="2014-11-08T10:00:46"/>
    <d v="2014-10-09T09:00:46"/>
    <d v="1905-07-06T00:00:00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s v="theater"/>
    <x v="6"/>
    <d v="2014-11-13T23:37:28"/>
    <d v="2014-10-14T22:37:28"/>
    <d v="1905-07-06T00:00:00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s v="theater"/>
    <x v="6"/>
    <d v="2016-08-11T03:59:00"/>
    <d v="2016-07-10T18:48:47"/>
    <d v="1905-07-08T00:00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s v="theater"/>
    <x v="6"/>
    <d v="2016-12-05T14:10:54"/>
    <d v="2016-10-06T13:10:54"/>
    <d v="1905-07-08T00:00:00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s v="theater"/>
    <x v="6"/>
    <d v="2015-04-26T06:28:00"/>
    <d v="2015-03-30T18:53:03"/>
    <d v="1905-07-07T00:00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s v="theater"/>
    <x v="6"/>
    <d v="2016-04-30T17:36:17"/>
    <d v="2016-03-31T17:36:17"/>
    <d v="1905-07-08T00:00:00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s v="theater"/>
    <x v="6"/>
    <d v="2016-03-31T17:17:36"/>
    <d v="2016-03-01T18:17:36"/>
    <d v="1905-07-08T00:00:00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s v="theater"/>
    <x v="6"/>
    <d v="2015-03-01T04:59:00"/>
    <d v="2015-01-22T04:13:42"/>
    <d v="1905-07-07T00:00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s v="theater"/>
    <x v="6"/>
    <d v="2014-07-30T11:18:30"/>
    <d v="2014-07-16T11:18:30"/>
    <d v="1905-07-06T00:00:0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s v="theater"/>
    <x v="6"/>
    <d v="2016-04-05T02:18:02"/>
    <d v="2016-03-22T02:18:02"/>
    <d v="1905-07-08T00:00:00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s v="theater"/>
    <x v="6"/>
    <d v="2016-04-18T09:13:25"/>
    <d v="2016-02-18T10:13:25"/>
    <d v="1905-07-08T00:00:00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s v="theater"/>
    <x v="6"/>
    <d v="2015-07-13T07:35:44"/>
    <d v="2015-06-13T07:35:44"/>
    <d v="1905-07-07T00:00:00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s v="theater"/>
    <x v="6"/>
    <d v="2014-12-21T17:11:30"/>
    <d v="2014-11-21T17:11:30"/>
    <d v="1905-07-06T00:00:00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09"/>
    <s v="theater"/>
    <x v="6"/>
    <d v="2016-09-23T16:44:30"/>
    <d v="2016-07-25T16:44:30"/>
    <d v="1905-07-08T00:00:0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s v="theater"/>
    <x v="6"/>
    <d v="2016-06-27T19:00:00"/>
    <d v="2016-05-13T12:57:34"/>
    <d v="1905-07-08T00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s v="theater"/>
    <x v="6"/>
    <d v="2015-04-29T23:00:00"/>
    <d v="2015-04-07T19:53:30"/>
    <d v="1905-07-07T00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s v="theater"/>
    <x v="6"/>
    <d v="2015-05-26T15:32:27"/>
    <d v="2015-05-01T15:32:27"/>
    <d v="1905-07-07T00:00:00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s v="theater"/>
    <x v="6"/>
    <d v="2014-10-20T08:00:34"/>
    <d v="2014-09-20T08:00:34"/>
    <d v="1905-07-06T00:00:00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s v="theater"/>
    <x v="6"/>
    <d v="2015-01-24T04:59:00"/>
    <d v="2014-12-30T22:45:44"/>
    <d v="1905-07-06T00:00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s v="theater"/>
    <x v="6"/>
    <d v="2015-02-11T04:59:00"/>
    <d v="2014-12-15T19:55:07"/>
    <d v="1905-07-06T00:00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s v="theater"/>
    <x v="6"/>
    <d v="2015-01-05T20:26:00"/>
    <d v="2014-12-01T21:33:59"/>
    <d v="1905-07-06T00:00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s v="theater"/>
    <x v="6"/>
    <d v="2016-09-04T01:36:22"/>
    <d v="2016-08-10T01:36:22"/>
    <d v="1905-07-08T00:00:00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s v="theater"/>
    <x v="6"/>
    <d v="2015-03-13T06:59:00"/>
    <d v="2015-02-15T00:12:03"/>
    <d v="1905-07-07T00:00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s v="theater"/>
    <x v="6"/>
    <d v="2014-08-26T17:09:42"/>
    <d v="2014-08-05T17:09:42"/>
    <d v="1905-07-06T00:00:00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s v="theater"/>
    <x v="6"/>
    <d v="2016-03-03T05:59:00"/>
    <d v="2016-02-17T14:03:10"/>
    <d v="1905-07-08T00:00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s v="theater"/>
    <x v="6"/>
    <d v="2014-09-03T04:59:00"/>
    <d v="2014-08-15T19:10:22"/>
    <d v="1905-07-06T00:00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s v="theater"/>
    <x v="6"/>
    <d v="2015-08-30T00:00:00"/>
    <d v="2015-08-04T19:04:37"/>
    <d v="1905-07-07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s v="theater"/>
    <x v="6"/>
    <d v="2016-10-13T20:22:44"/>
    <d v="2016-09-15T20:22:44"/>
    <d v="1905-07-08T00:00:00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s v="theater"/>
    <x v="6"/>
    <d v="2015-01-16T23:58:02"/>
    <d v="2014-12-17T23:58:02"/>
    <d v="1905-07-06T00:00:00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s v="theater"/>
    <x v="6"/>
    <d v="2016-05-17T21:27:59"/>
    <d v="2016-03-18T21:27:59"/>
    <d v="1905-07-08T00:00:00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s v="theater"/>
    <x v="6"/>
    <d v="2015-11-05T21:44:40"/>
    <d v="2015-10-06T20:44:40"/>
    <d v="1905-07-07T00:00:0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s v="theater"/>
    <x v="6"/>
    <d v="2016-04-29T06:59:00"/>
    <d v="2016-04-23T00:22:36"/>
    <d v="1905-07-08T00:00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s v="theater"/>
    <x v="6"/>
    <d v="2016-02-13T19:02:06"/>
    <d v="2016-01-14T19:02:06"/>
    <d v="1905-07-08T00:00:00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s v="theater"/>
    <x v="6"/>
    <d v="2016-08-14T14:30:57"/>
    <d v="2016-07-15T14:30:57"/>
    <d v="1905-07-08T00:00:00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s v="theater"/>
    <x v="6"/>
    <d v="2015-12-15T00:00:00"/>
    <d v="2015-11-30T23:08:02"/>
    <d v="1905-07-07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s v="theater"/>
    <x v="6"/>
    <d v="2016-06-17T14:00:00"/>
    <d v="2016-05-16T17:01:30"/>
    <d v="1905-07-08T00:00:00"/>
  </r>
  <r>
    <n v="3609"/>
    <x v="3607"/>
    <s v="KHOJALY is a new play that gives a voice to refugees the world over, telling the story of the survivors of the 1992 massacre in Khojaly"/>
    <x v="421"/>
    <n v="3005"/>
    <x v="0"/>
    <s v="GB"/>
    <s v="GBP"/>
    <n v="1459378085"/>
    <n v="1456789685"/>
    <b v="0"/>
    <n v="21"/>
    <b v="1"/>
    <s v="theater/plays"/>
    <n v="153"/>
    <s v="theater"/>
    <x v="6"/>
    <d v="2016-03-30T22:48:05"/>
    <d v="2016-02-29T23:48:05"/>
    <d v="1905-07-08T00:00:00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s v="theater"/>
    <x v="6"/>
    <d v="2015-08-17T10:22:16"/>
    <d v="2015-07-18T10:22:16"/>
    <d v="1905-07-07T00:00:00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s v="theater"/>
    <x v="6"/>
    <d v="2015-04-08T08:53:21"/>
    <d v="2015-03-09T08:53:21"/>
    <d v="1905-07-07T00:00:00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s v="theater"/>
    <x v="6"/>
    <d v="2014-06-09T17:26:51"/>
    <d v="2014-05-30T17:26:51"/>
    <d v="1905-07-06T00:00:00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s v="theater"/>
    <x v="6"/>
    <d v="2014-06-28T14:09:34"/>
    <d v="2014-05-29T14:09:34"/>
    <d v="1905-07-06T00:00:00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s v="theater"/>
    <x v="6"/>
    <d v="2015-06-19T01:00:16"/>
    <d v="2015-05-20T01:00:16"/>
    <d v="1905-07-07T00:00:00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s v="theater"/>
    <x v="6"/>
    <d v="2015-12-10T14:14:56"/>
    <d v="2015-11-10T14:14:56"/>
    <d v="1905-07-07T00:00:00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s v="theater"/>
    <x v="6"/>
    <d v="2015-03-19T21:47:44"/>
    <d v="2015-02-17T22:47:44"/>
    <d v="1905-07-07T00:00:00"/>
  </r>
  <r>
    <n v="3617"/>
    <x v="3614"/>
    <s v="Venue hire and payment of designer for a darkly comic, all female play about power - losing it, wanting it and fighting to get it back"/>
    <x v="422"/>
    <n v="880"/>
    <x v="0"/>
    <s v="GB"/>
    <s v="GBP"/>
    <n v="1488240000"/>
    <n v="1486996729"/>
    <b v="0"/>
    <n v="51"/>
    <b v="1"/>
    <s v="theater/plays"/>
    <n v="119"/>
    <s v="theater"/>
    <x v="6"/>
    <d v="2017-02-28T00:00:00"/>
    <d v="2017-02-13T14:38:49"/>
    <d v="1905-07-09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s v="theater"/>
    <x v="6"/>
    <d v="2015-06-03T15:04:10"/>
    <d v="2015-05-04T15:04:10"/>
    <d v="1905-07-07T00:00:0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s v="theater"/>
    <x v="6"/>
    <d v="2016-11-19T22:00:00"/>
    <d v="2016-10-18T03:10:26"/>
    <d v="1905-07-08T00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s v="theater"/>
    <x v="6"/>
    <d v="2015-03-05T04:00:00"/>
    <d v="2015-02-02T22:31:01"/>
    <d v="1905-07-07T00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s v="theater"/>
    <x v="6"/>
    <d v="2016-09-30T21:00:00"/>
    <d v="2016-09-06T22:27:24"/>
    <d v="1905-07-08T00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s v="theater"/>
    <x v="6"/>
    <d v="2014-09-28T03:23:00"/>
    <d v="2014-08-26T05:19:31"/>
    <d v="1905-07-06T00:00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s v="theater"/>
    <x v="6"/>
    <d v="2014-07-26T07:00:00"/>
    <d v="2014-07-08T17:41:10"/>
    <d v="1905-07-06T00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s v="theater"/>
    <x v="6"/>
    <d v="2016-08-23T18:34:50"/>
    <d v="2016-06-24T18:34:50"/>
    <d v="1905-07-08T00:00:0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s v="theater"/>
    <x v="6"/>
    <d v="2015-07-02T15:39:37"/>
    <d v="2015-06-02T15:39:37"/>
    <d v="1905-07-07T00:00:00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s v="theater"/>
    <x v="6"/>
    <d v="2014-08-16T16:00:57"/>
    <d v="2014-07-26T16:00:57"/>
    <d v="1905-07-06T00:00:00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s v="theater"/>
    <x v="6"/>
    <d v="2016-05-21T03:59:00"/>
    <d v="2016-03-31T17:48:07"/>
    <d v="1905-07-08T00:00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theater"/>
    <x v="40"/>
    <d v="2015-12-13T20:59:56"/>
    <d v="2015-10-14T19:59:56"/>
    <d v="1905-07-07T00:00:00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s v="theater"/>
    <x v="40"/>
    <d v="2016-05-05T17:00:00"/>
    <d v="2016-03-08T02:16:04"/>
    <d v="1905-07-08T00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s v="theater"/>
    <x v="40"/>
    <d v="2014-11-29T21:19:50"/>
    <d v="2014-10-30T20:19:50"/>
    <d v="1905-07-06T00:00:00"/>
  </r>
  <r>
    <n v="3631"/>
    <x v="3628"/>
    <s v="A revival of Shadowbox Live's Off-Broadway Rock Opera to uncompromisingly explore the darker urges of humankind. But we need your help!"/>
    <x v="423"/>
    <n v="8725"/>
    <x v="2"/>
    <s v="US"/>
    <s v="USD"/>
    <n v="1411444740"/>
    <n v="1409335497"/>
    <b v="0"/>
    <n v="59"/>
    <b v="0"/>
    <s v="theater/musical"/>
    <n v="51"/>
    <s v="theater"/>
    <x v="40"/>
    <d v="2014-09-23T03:59:00"/>
    <d v="2014-08-29T18:04:57"/>
    <d v="1905-07-06T00:00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s v="theater"/>
    <x v="40"/>
    <d v="2014-11-23T22:29:09"/>
    <d v="2014-11-03T22:29:09"/>
    <d v="1905-07-06T00:00:00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s v="theater"/>
    <x v="40"/>
    <d v="2016-11-19T01:00:00"/>
    <d v="2016-10-06T14:57:47"/>
    <d v="1905-07-08T00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s v="theater"/>
    <x v="40"/>
    <d v="2017-01-14T03:59:00"/>
    <d v="2016-11-27T03:59:34"/>
    <d v="1905-07-08T00:00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s v="theater"/>
    <x v="40"/>
    <d v="2016-04-20T21:11:16"/>
    <d v="2016-03-21T21:11:16"/>
    <d v="1905-07-08T00:00:00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theater"/>
    <x v="40"/>
    <d v="2015-09-14T16:40:29"/>
    <d v="2015-08-10T16:40:29"/>
    <d v="1905-07-07T00:00:00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s v="theater"/>
    <x v="40"/>
    <d v="2015-01-01T16:48:55"/>
    <d v="2014-12-02T16:48:55"/>
    <d v="1905-07-06T00:00:00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s v="theater"/>
    <x v="40"/>
    <d v="2015-04-19T15:08:52"/>
    <d v="2015-02-18T16:08:52"/>
    <d v="1905-07-07T00:00:00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s v="theater"/>
    <x v="40"/>
    <d v="2016-10-07T15:11:00"/>
    <d v="2016-08-08T16:15:06"/>
    <d v="1905-07-08T00:00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s v="theater"/>
    <x v="40"/>
    <d v="2015-05-10T18:45:30"/>
    <d v="2015-04-10T18:45:30"/>
    <d v="1905-07-07T00:00:0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theater"/>
    <x v="40"/>
    <d v="2014-10-05T05:00:00"/>
    <d v="2014-09-17T15:02:59"/>
    <d v="1905-07-06T00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s v="theater"/>
    <x v="40"/>
    <d v="2015-11-30T17:00:00"/>
    <d v="2015-10-20T19:35:27"/>
    <d v="1905-07-07T00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theater"/>
    <x v="40"/>
    <d v="2015-11-17T04:27:19"/>
    <d v="2015-10-08T03:27:19"/>
    <d v="1905-07-07T00:00:00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s v="theater"/>
    <x v="40"/>
    <d v="2016-03-08T04:59:00"/>
    <d v="2016-02-09T05:48:07"/>
    <d v="1905-07-08T00:00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s v="theater"/>
    <x v="40"/>
    <d v="2016-11-22T00:17:18"/>
    <d v="2016-10-22T23:17:18"/>
    <d v="1905-07-08T00:00:00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s v="theater"/>
    <x v="40"/>
    <d v="2015-06-16T23:30:00"/>
    <d v="2015-05-16T10:06:42"/>
    <d v="1905-07-07T00:0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s v="theater"/>
    <x v="40"/>
    <d v="2016-09-30T17:58:47"/>
    <d v="2016-08-16T17:58:47"/>
    <d v="1905-07-08T00:00:00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s v="theater"/>
    <x v="6"/>
    <d v="2014-10-05T07:00:45"/>
    <d v="2014-09-05T07:00:45"/>
    <d v="1905-07-06T00:00:00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s v="theater"/>
    <x v="6"/>
    <d v="2014-06-16T17:06:34"/>
    <d v="2014-05-21T17:06:34"/>
    <d v="1905-07-06T00:00:00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s v="theater"/>
    <x v="6"/>
    <d v="2016-02-02T11:29:44"/>
    <d v="2016-01-12T11:29:44"/>
    <d v="1905-07-08T00:00:00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s v="theater"/>
    <x v="6"/>
    <d v="2014-08-10T15:59:00"/>
    <d v="2014-07-08T15:30:42"/>
    <d v="1905-07-06T00:00:00"/>
  </r>
  <r>
    <n v="3652"/>
    <x v="3649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s v="theater"/>
    <x v="6"/>
    <d v="2016-08-25T03:59:00"/>
    <d v="2016-08-14T15:28:22"/>
    <d v="1905-07-08T00:00:00"/>
  </r>
  <r>
    <n v="3653"/>
    <x v="3650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s v="theater"/>
    <x v="6"/>
    <d v="2015-08-05T08:43:27"/>
    <d v="2015-07-06T08:43:27"/>
    <d v="1905-07-07T00:00:00"/>
  </r>
  <r>
    <n v="3654"/>
    <x v="3651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s v="theater"/>
    <x v="6"/>
    <d v="2016-04-03T17:00:00"/>
    <d v="2016-03-11T09:59:46"/>
    <d v="1905-07-08T00:00:00"/>
  </r>
  <r>
    <n v="3655"/>
    <x v="3652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s v="theater"/>
    <x v="6"/>
    <d v="2015-07-18T06:59:00"/>
    <d v="2015-06-18T19:16:38"/>
    <d v="1905-07-07T00:00:00"/>
  </r>
  <r>
    <n v="3656"/>
    <x v="3653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s v="theater"/>
    <x v="6"/>
    <d v="2017-02-01T22:59:00"/>
    <d v="2017-01-02T21:50:36"/>
    <d v="1905-07-09T00:00:00"/>
  </r>
  <r>
    <n v="3657"/>
    <x v="3654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s v="theater"/>
    <x v="6"/>
    <d v="2016-06-01T21:42:00"/>
    <d v="2016-05-09T15:06:59"/>
    <d v="1905-07-08T00:00:00"/>
  </r>
  <r>
    <n v="3658"/>
    <x v="3655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s v="theater"/>
    <x v="6"/>
    <d v="2014-07-02T03:59:00"/>
    <d v="2014-05-16T20:36:20"/>
    <d v="1905-07-06T00:00:00"/>
  </r>
  <r>
    <n v="3659"/>
    <x v="3656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s v="theater"/>
    <x v="6"/>
    <d v="2015-03-19T14:39:00"/>
    <d v="2015-02-20T06:39:10"/>
    <d v="1905-07-07T00:00:00"/>
  </r>
  <r>
    <n v="3660"/>
    <x v="3657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s v="theater"/>
    <x v="6"/>
    <d v="2014-12-23T21:08:45"/>
    <d v="2014-11-28T21:08:45"/>
    <d v="1905-07-06T00:00:00"/>
  </r>
  <r>
    <n v="3661"/>
    <x v="3658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s v="theater"/>
    <x v="6"/>
    <d v="2016-04-10T04:00:00"/>
    <d v="2016-03-18T21:31:12"/>
    <d v="1905-07-08T00:00:00"/>
  </r>
  <r>
    <n v="3662"/>
    <x v="3659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s v="theater"/>
    <x v="6"/>
    <d v="2015-03-31T04:16:54"/>
    <d v="2015-03-01T05:16:54"/>
    <d v="1905-07-07T00:00:00"/>
  </r>
  <r>
    <n v="3663"/>
    <x v="3660"/>
    <s v="Each year our community comes together to put on a fun and funny family show. We need your help to keep our annual event going."/>
    <x v="424"/>
    <n v="234"/>
    <x v="0"/>
    <s v="GB"/>
    <s v="GBP"/>
    <n v="1482321030"/>
    <n v="1477133430"/>
    <b v="0"/>
    <n v="9"/>
    <b v="1"/>
    <s v="theater/plays"/>
    <n v="104"/>
    <s v="theater"/>
    <x v="6"/>
    <d v="2016-12-21T11:50:30"/>
    <d v="2016-10-22T10:50:30"/>
    <d v="1905-07-08T00:00:00"/>
  </r>
  <r>
    <n v="3664"/>
    <x v="3661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s v="theater"/>
    <x v="6"/>
    <d v="2016-06-16T05:58:09"/>
    <d v="2016-06-02T05:58:09"/>
    <d v="1905-07-08T00:00:00"/>
  </r>
  <r>
    <n v="3665"/>
    <x v="3662"/>
    <s v="A Fantastic creation about Napoleon, through his words and letters, sublimated by a musical score of rare beauty. Magnificent poetry!"/>
    <x v="425"/>
    <n v="714"/>
    <x v="0"/>
    <s v="FR"/>
    <s v="EUR"/>
    <n v="1446062040"/>
    <n v="1445109822"/>
    <b v="0"/>
    <n v="14"/>
    <b v="1"/>
    <s v="theater/plays"/>
    <n v="115"/>
    <s v="theater"/>
    <x v="6"/>
    <d v="2015-10-28T19:54:00"/>
    <d v="2015-10-17T19:23:42"/>
    <d v="1905-07-07T00:00:00"/>
  </r>
  <r>
    <n v="3666"/>
    <x v="3663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s v="theater"/>
    <x v="6"/>
    <d v="2014-07-24T07:00:00"/>
    <d v="2014-07-02T21:43:02"/>
    <d v="1905-07-06T00:00:00"/>
  </r>
  <r>
    <n v="3667"/>
    <x v="3664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s v="theater"/>
    <x v="6"/>
    <d v="2015-07-18T23:16:59"/>
    <d v="2015-06-18T23:16:59"/>
    <d v="1905-07-07T00:00:00"/>
  </r>
  <r>
    <n v="3668"/>
    <x v="3665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s v="theater"/>
    <x v="6"/>
    <d v="2015-07-23T18:33:00"/>
    <d v="2015-06-30T13:20:52"/>
    <d v="1905-07-07T00:00:00"/>
  </r>
  <r>
    <n v="3669"/>
    <x v="3666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s v="theater"/>
    <x v="6"/>
    <d v="2015-06-11T16:12:17"/>
    <d v="2015-05-12T16:12:17"/>
    <d v="1905-07-07T00:00:00"/>
  </r>
  <r>
    <n v="3670"/>
    <x v="3667"/>
    <s v="Debauchery, laughter, violence and politics. Why wouldn't you want help Drama Soc's production of 'Posh' be the best it can be?"/>
    <x v="426"/>
    <n v="241"/>
    <x v="0"/>
    <s v="GB"/>
    <s v="GBP"/>
    <n v="1433113200"/>
    <n v="1431951611"/>
    <b v="0"/>
    <n v="12"/>
    <b v="1"/>
    <s v="theater/plays"/>
    <n v="110"/>
    <s v="theater"/>
    <x v="6"/>
    <d v="2015-05-31T23:00:00"/>
    <d v="2015-05-18T12:20:11"/>
    <d v="1905-07-07T00:00:00"/>
  </r>
  <r>
    <n v="3671"/>
    <x v="3668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s v="theater"/>
    <x v="6"/>
    <d v="2014-07-21T03:59:00"/>
    <d v="2014-06-30T15:04:27"/>
    <d v="1905-07-06T00:00:00"/>
  </r>
  <r>
    <n v="3672"/>
    <x v="3669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s v="theater"/>
    <x v="6"/>
    <d v="2014-09-26T22:43:04"/>
    <d v="2014-08-27T22:43:04"/>
    <d v="1905-07-06T00:00:00"/>
  </r>
  <r>
    <n v="3673"/>
    <x v="3670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s v="theater"/>
    <x v="6"/>
    <d v="2014-11-05T12:52:00"/>
    <d v="2014-10-02T07:04:57"/>
    <d v="1905-07-06T00:00:00"/>
  </r>
  <r>
    <n v="3674"/>
    <x v="3671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s v="theater"/>
    <x v="6"/>
    <d v="2016-09-03T20:57:09"/>
    <d v="2016-07-05T20:57:09"/>
    <d v="1905-07-08T00:00:00"/>
  </r>
  <r>
    <n v="3675"/>
    <x v="3672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s v="theater"/>
    <x v="6"/>
    <d v="2016-05-15T23:00:00"/>
    <d v="2016-05-03T14:19:42"/>
    <d v="1905-07-08T00:00:00"/>
  </r>
  <r>
    <n v="3676"/>
    <x v="3673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s v="theater"/>
    <x v="6"/>
    <d v="2014-09-12T19:34:44"/>
    <d v="2014-08-25T19:34:44"/>
    <d v="1905-07-06T00:00:00"/>
  </r>
  <r>
    <n v="3677"/>
    <x v="3674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s v="theater"/>
    <x v="6"/>
    <d v="2014-07-03T03:59:00"/>
    <d v="2014-06-12T13:46:58"/>
    <d v="1905-07-06T00:00:00"/>
  </r>
  <r>
    <n v="3678"/>
    <x v="3675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s v="theater"/>
    <x v="6"/>
    <d v="2015-05-31T12:44:58"/>
    <d v="2015-04-26T12:44:58"/>
    <d v="1905-07-07T00:00:00"/>
  </r>
  <r>
    <n v="3679"/>
    <x v="3676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s v="theater"/>
    <x v="6"/>
    <d v="2014-07-01T04:59:00"/>
    <d v="2014-05-27T18:16:21"/>
    <d v="1905-07-06T00:00:00"/>
  </r>
  <r>
    <n v="3680"/>
    <x v="3677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s v="theater"/>
    <x v="6"/>
    <d v="2016-10-05T10:53:54"/>
    <d v="2016-09-14T10:53:54"/>
    <d v="1905-07-08T00:00:00"/>
  </r>
  <r>
    <n v="3681"/>
    <x v="3678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s v="theater"/>
    <x v="6"/>
    <d v="2016-01-15T15:38:10"/>
    <d v="2016-01-05T15:38:10"/>
    <d v="1905-07-08T00:00:00"/>
  </r>
  <r>
    <n v="3682"/>
    <x v="3679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s v="theater"/>
    <x v="6"/>
    <d v="2014-06-16T06:59:00"/>
    <d v="2014-05-13T16:26:58"/>
    <d v="1905-07-06T00:00:00"/>
  </r>
  <r>
    <n v="3683"/>
    <x v="3680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s v="theater"/>
    <x v="6"/>
    <d v="2016-10-20T02:48:16"/>
    <d v="2016-09-20T02:48:16"/>
    <d v="1905-07-08T00:00:00"/>
  </r>
  <r>
    <n v="3684"/>
    <x v="3681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s v="theater"/>
    <x v="6"/>
    <d v="2015-09-02T04:19:46"/>
    <d v="2015-08-03T04:19:46"/>
    <d v="1905-07-07T00:00:00"/>
  </r>
  <r>
    <n v="3685"/>
    <x v="3682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s v="theater"/>
    <x v="6"/>
    <d v="2014-05-19T21:00:00"/>
    <d v="2014-04-24T14:14:19"/>
    <d v="1905-07-06T00:00:00"/>
  </r>
  <r>
    <n v="3686"/>
    <x v="3683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s v="theater"/>
    <x v="6"/>
    <d v="2015-08-29T03:59:00"/>
    <d v="2015-08-14T15:54:20"/>
    <d v="1905-07-07T00:00:00"/>
  </r>
  <r>
    <n v="3687"/>
    <x v="3684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s v="theater"/>
    <x v="6"/>
    <d v="2014-06-27T05:14:15"/>
    <d v="2014-05-28T05:14:15"/>
    <d v="1905-07-06T00:00:00"/>
  </r>
  <r>
    <n v="3688"/>
    <x v="3685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s v="theater"/>
    <x v="6"/>
    <d v="2014-08-08T18:53:24"/>
    <d v="2014-07-09T18:53:24"/>
    <d v="1905-07-06T00:00:00"/>
  </r>
  <r>
    <n v="3689"/>
    <x v="3686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s v="theater"/>
    <x v="6"/>
    <d v="2015-06-21T22:25:00"/>
    <d v="2015-05-23T19:50:39"/>
    <d v="1905-07-07T00:00:00"/>
  </r>
  <r>
    <n v="3690"/>
    <x v="3687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s v="theater"/>
    <x v="6"/>
    <d v="2014-11-27T15:21:23"/>
    <d v="2014-10-28T14:21:23"/>
    <d v="1905-07-06T00:00:00"/>
  </r>
  <r>
    <n v="3691"/>
    <x v="3688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s v="theater"/>
    <x v="6"/>
    <d v="2015-03-02T04:59:00"/>
    <d v="2015-01-16T16:48:49"/>
    <d v="1905-07-07T00:00:00"/>
  </r>
  <r>
    <n v="3692"/>
    <x v="3689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s v="theater"/>
    <x v="6"/>
    <d v="2014-09-19T00:00:00"/>
    <d v="2014-09-09T23:09:39"/>
    <d v="1905-07-06T00:00:00"/>
  </r>
  <r>
    <n v="3693"/>
    <x v="3690"/>
    <s v="Jason (Georgia on My Mind), a solo play about a modern quest to the Republic of Georgia in the ancient steps of Jason &amp; the Argonauts"/>
    <x v="427"/>
    <n v="430"/>
    <x v="0"/>
    <s v="GB"/>
    <s v="GBP"/>
    <n v="1448922600"/>
    <n v="1446352529"/>
    <b v="0"/>
    <n v="14"/>
    <b v="1"/>
    <s v="theater/plays"/>
    <n v="129"/>
    <s v="theater"/>
    <x v="6"/>
    <d v="2015-11-30T22:30:00"/>
    <d v="2015-11-01T04:35:29"/>
    <d v="1905-07-07T00:00:00"/>
  </r>
  <r>
    <n v="3694"/>
    <x v="3691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s v="theater"/>
    <x v="6"/>
    <d v="2016-06-06T02:00:00"/>
    <d v="2016-04-30T03:12:47"/>
    <d v="1905-07-08T00:00:00"/>
  </r>
  <r>
    <n v="3695"/>
    <x v="3692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s v="theater"/>
    <x v="6"/>
    <d v="2015-01-11T20:53:30"/>
    <d v="2014-12-22T20:53:30"/>
    <d v="1905-07-06T00:00:00"/>
  </r>
  <r>
    <n v="3696"/>
    <x v="3693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s v="theater"/>
    <x v="6"/>
    <d v="2015-02-13T14:48:36"/>
    <d v="2014-12-15T14:48:36"/>
    <d v="1905-07-06T00:00:00"/>
  </r>
  <r>
    <n v="3697"/>
    <x v="3694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s v="theater"/>
    <x v="6"/>
    <d v="2016-05-10T11:10:48"/>
    <d v="2016-04-19T11:10:48"/>
    <d v="1905-07-08T00:00:00"/>
  </r>
  <r>
    <n v="3698"/>
    <x v="3695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s v="theater"/>
    <x v="6"/>
    <d v="2016-03-02T19:21:27"/>
    <d v="2016-02-01T19:21:27"/>
    <d v="1905-07-08T00:00:00"/>
  </r>
  <r>
    <n v="3699"/>
    <x v="3696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s v="theater"/>
    <x v="6"/>
    <d v="2014-10-15T14:26:56"/>
    <d v="2014-09-15T14:26:56"/>
    <d v="1905-07-06T00:00:00"/>
  </r>
  <r>
    <n v="3700"/>
    <x v="3697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s v="theater"/>
    <x v="6"/>
    <d v="2014-09-30T16:00:00"/>
    <d v="2014-08-31T14:03:20"/>
    <d v="1905-07-06T00:00:00"/>
  </r>
  <r>
    <n v="3701"/>
    <x v="3698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s v="theater"/>
    <x v="6"/>
    <d v="2015-06-04T12:59:53"/>
    <d v="2015-05-05T12:59:53"/>
    <d v="1905-07-07T00:00:00"/>
  </r>
  <r>
    <n v="3702"/>
    <x v="3699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s v="theater"/>
    <x v="6"/>
    <d v="2016-07-10T22:59:00"/>
    <d v="2016-06-03T12:54:44"/>
    <d v="1905-07-08T00:00:00"/>
  </r>
  <r>
    <n v="3703"/>
    <x v="3700"/>
    <s v="Dancing spirits and blood magic come together in-the-park to depict an image of retaliation against oppression in &quot;The Tempest&quot;"/>
    <x v="410"/>
    <n v="1296"/>
    <x v="0"/>
    <s v="US"/>
    <s v="USD"/>
    <n v="1471071540"/>
    <n v="1467720388"/>
    <b v="0"/>
    <n v="30"/>
    <b v="1"/>
    <s v="theater/plays"/>
    <n v="123"/>
    <s v="theater"/>
    <x v="6"/>
    <d v="2016-08-13T06:59:00"/>
    <d v="2016-07-05T12:06:28"/>
    <d v="1905-07-08T00:00:00"/>
  </r>
  <r>
    <n v="3704"/>
    <x v="3701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s v="theater"/>
    <x v="6"/>
    <d v="2016-05-31T16:33:14"/>
    <d v="2016-04-01T16:33:14"/>
    <d v="1905-07-08T00:00:00"/>
  </r>
  <r>
    <n v="3705"/>
    <x v="3702"/>
    <s v="The play satirizes the Chicago improvisation scene exposing the rules of the craft and the eccentricities of its participants"/>
    <x v="428"/>
    <n v="2925"/>
    <x v="0"/>
    <s v="US"/>
    <s v="USD"/>
    <n v="1403546400"/>
    <n v="1401714114"/>
    <b v="0"/>
    <n v="35"/>
    <b v="1"/>
    <s v="theater/plays"/>
    <n v="103"/>
    <s v="theater"/>
    <x v="6"/>
    <d v="2014-06-23T18:00:00"/>
    <d v="2014-06-02T13:01:54"/>
    <d v="1905-07-06T00:00:00"/>
  </r>
  <r>
    <n v="3706"/>
    <x v="3703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s v="theater"/>
    <x v="6"/>
    <d v="2014-09-12T21:55:49"/>
    <d v="2014-08-28T21:55:49"/>
    <d v="1905-07-06T00:00:00"/>
  </r>
  <r>
    <n v="3707"/>
    <x v="3704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s v="theater"/>
    <x v="6"/>
    <d v="2016-07-22T05:26:00"/>
    <d v="2016-07-01T01:09:38"/>
    <d v="1905-07-08T00:00:00"/>
  </r>
  <r>
    <n v="3708"/>
    <x v="3705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s v="theater"/>
    <x v="6"/>
    <d v="2014-07-04T03:24:46"/>
    <d v="2014-06-20T03:24:46"/>
    <d v="1905-07-06T00:00:00"/>
  </r>
  <r>
    <n v="3709"/>
    <x v="3706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s v="theater"/>
    <x v="6"/>
    <d v="2014-06-25T16:59:06"/>
    <d v="2014-05-26T16:59:06"/>
    <d v="1905-07-06T00:00:00"/>
  </r>
  <r>
    <n v="3710"/>
    <x v="3707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s v="theater"/>
    <x v="6"/>
    <d v="2015-04-03T13:49:48"/>
    <d v="2015-03-09T13:49:48"/>
    <d v="1905-07-07T00:00:00"/>
  </r>
  <r>
    <n v="3711"/>
    <x v="3708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s v="theater"/>
    <x v="6"/>
    <d v="2014-06-15T16:00:00"/>
    <d v="2014-05-20T17:22:53"/>
    <d v="1905-07-06T00:00:00"/>
  </r>
  <r>
    <n v="3712"/>
    <x v="3709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s v="theater"/>
    <x v="6"/>
    <d v="2015-05-31T06:59:00"/>
    <d v="2015-05-10T04:07:47"/>
    <d v="1905-07-07T00:00:00"/>
  </r>
  <r>
    <n v="3713"/>
    <x v="3710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s v="theater"/>
    <x v="6"/>
    <d v="2016-06-04T17:42:46"/>
    <d v="2016-05-15T17:42:46"/>
    <d v="1905-07-08T00:00:00"/>
  </r>
  <r>
    <n v="3714"/>
    <x v="3711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s v="theater"/>
    <x v="6"/>
    <d v="2015-05-26T03:59:00"/>
    <d v="2015-04-24T13:21:07"/>
    <d v="1905-07-07T00:00:00"/>
  </r>
  <r>
    <n v="3715"/>
    <x v="3712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s v="theater"/>
    <x v="6"/>
    <d v="2015-03-31T12:52:00"/>
    <d v="2015-02-01T23:53:39"/>
    <d v="1905-07-07T00:00:00"/>
  </r>
  <r>
    <n v="3716"/>
    <x v="3713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s v="theater"/>
    <x v="6"/>
    <d v="2016-01-21T21:18:29"/>
    <d v="2015-12-22T21:18:29"/>
    <d v="1905-07-07T00:00:00"/>
  </r>
  <r>
    <n v="3717"/>
    <x v="3714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s v="theater"/>
    <x v="6"/>
    <d v="2015-05-09T20:47:29"/>
    <d v="2015-04-08T20:47:29"/>
    <d v="1905-07-07T00:00:00"/>
  </r>
  <r>
    <n v="3718"/>
    <x v="3715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s v="theater"/>
    <x v="6"/>
    <d v="2015-02-27T17:11:15"/>
    <d v="2015-01-28T17:11:15"/>
    <d v="1905-07-07T00:00:00"/>
  </r>
  <r>
    <n v="3719"/>
    <x v="3716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s v="theater"/>
    <x v="6"/>
    <d v="2015-06-22T17:31:06"/>
    <d v="2015-05-23T17:31:06"/>
    <d v="1905-07-07T00:00:00"/>
  </r>
  <r>
    <n v="3720"/>
    <x v="3717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s v="theater"/>
    <x v="6"/>
    <d v="2015-07-02T23:50:06"/>
    <d v="2015-06-10T23:50:06"/>
    <d v="1905-07-07T00:00:00"/>
  </r>
  <r>
    <n v="3721"/>
    <x v="3718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s v="theater"/>
    <x v="6"/>
    <d v="2014-11-05T23:28:04"/>
    <d v="2014-10-15T22:28:04"/>
    <d v="1905-07-06T00:00:00"/>
  </r>
  <r>
    <n v="3722"/>
    <x v="3719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s v="theater"/>
    <x v="6"/>
    <d v="2016-02-11T22:59:00"/>
    <d v="2016-01-12T16:07:27"/>
    <d v="1905-07-08T00:00:00"/>
  </r>
  <r>
    <n v="3723"/>
    <x v="3720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s v="theater"/>
    <x v="6"/>
    <d v="2014-11-30T19:04:22"/>
    <d v="2014-10-31T18:04:22"/>
    <d v="1905-07-06T00:00:00"/>
  </r>
  <r>
    <n v="3724"/>
    <x v="3721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s v="theater"/>
    <x v="6"/>
    <d v="2016-05-04T23:00:00"/>
    <d v="2016-04-05T11:47:40"/>
    <d v="1905-07-08T00:00:00"/>
  </r>
  <r>
    <n v="3725"/>
    <x v="3722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s v="theater"/>
    <x v="6"/>
    <d v="2016-02-18T21:30:00"/>
    <d v="2016-02-01T22:41:07"/>
    <d v="1905-07-08T00:00:00"/>
  </r>
  <r>
    <n v="3726"/>
    <x v="3723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s v="theater"/>
    <x v="6"/>
    <d v="2016-04-29T21:00:00"/>
    <d v="2016-04-02T03:22:51"/>
    <d v="1905-07-08T00:00:00"/>
  </r>
  <r>
    <n v="3727"/>
    <x v="3724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s v="theater"/>
    <x v="6"/>
    <d v="2016-10-20T04:55:00"/>
    <d v="2016-09-19T08:21:34"/>
    <d v="1905-07-08T00:00:00"/>
  </r>
  <r>
    <n v="4022"/>
    <x v="372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s v="theater"/>
    <x v="6"/>
    <d v="2015-02-01T02:54:00"/>
    <d v="2014-12-17T14:01:07"/>
    <d v="1905-07-06T00:00:00"/>
  </r>
  <r>
    <n v="4021"/>
    <x v="3726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s v="theater"/>
    <x v="6"/>
    <d v="2014-10-26T21:52:38"/>
    <d v="2014-08-27T21:52:38"/>
    <d v="1905-07-06T00:00:00"/>
  </r>
  <r>
    <n v="4020"/>
    <x v="3727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s v="theater"/>
    <x v="6"/>
    <d v="2015-03-24T03:34:59"/>
    <d v="2015-02-22T04:34:59"/>
    <d v="1905-07-07T00:00:00"/>
  </r>
  <r>
    <n v="4019"/>
    <x v="3728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s v="theater"/>
    <x v="6"/>
    <d v="2016-04-15T16:28:00"/>
    <d v="2016-02-17T16:13:16"/>
    <d v="1905-07-08T00:00:00"/>
  </r>
  <r>
    <n v="3732"/>
    <x v="3729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s v="theater"/>
    <x v="6"/>
    <d v="2015-01-24T12:00:00"/>
    <d v="2014-11-25T16:15:33"/>
    <d v="1905-07-06T00:00:00"/>
  </r>
  <r>
    <n v="4017"/>
    <x v="373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s v="theater"/>
    <x v="6"/>
    <d v="2014-09-04T16:07:54"/>
    <d v="2014-08-05T16:07:54"/>
    <d v="1905-07-06T00:00:00"/>
  </r>
  <r>
    <n v="4015"/>
    <x v="3731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s v="theater"/>
    <x v="6"/>
    <d v="2015-07-19T18:44:23"/>
    <d v="2015-06-19T18:44:23"/>
    <d v="1905-07-07T00:00:00"/>
  </r>
  <r>
    <n v="3735"/>
    <x v="3732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s v="theater"/>
    <x v="6"/>
    <d v="2015-05-28T16:38:09"/>
    <d v="2015-04-28T16:38:09"/>
    <d v="1905-07-07T00:00:00"/>
  </r>
  <r>
    <n v="3736"/>
    <x v="3733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s v="theater"/>
    <x v="6"/>
    <d v="2015-03-23T18:00:00"/>
    <d v="2015-02-13T17:04:53"/>
    <d v="1905-07-07T00:00:00"/>
  </r>
  <r>
    <n v="4014"/>
    <x v="3734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theater"/>
    <x v="6"/>
    <d v="2016-03-05T05:54:29"/>
    <d v="2016-02-19T05:54:29"/>
    <d v="1905-07-08T00:00:00"/>
  </r>
  <r>
    <n v="3738"/>
    <x v="3735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s v="theater"/>
    <x v="6"/>
    <d v="2014-07-15T22:00:00"/>
    <d v="2014-06-23T22:31:45"/>
    <d v="1905-07-06T00:00:00"/>
  </r>
  <r>
    <n v="3739"/>
    <x v="3736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s v="theater"/>
    <x v="6"/>
    <d v="2016-07-17T10:47:48"/>
    <d v="2016-06-27T10:47:48"/>
    <d v="1905-07-08T00:00:00"/>
  </r>
  <r>
    <n v="4013"/>
    <x v="3737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s v="theater"/>
    <x v="6"/>
    <d v="2015-02-16T07:13:43"/>
    <d v="2015-01-17T07:13:43"/>
    <d v="1905-07-07T00:00:00"/>
  </r>
  <r>
    <n v="4010"/>
    <x v="3738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s v="theater"/>
    <x v="6"/>
    <d v="2014-10-26T18:29:26"/>
    <d v="2014-10-09T18:29:26"/>
    <d v="1905-07-06T00:00:00"/>
  </r>
  <r>
    <n v="4007"/>
    <x v="3739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s v="theater"/>
    <x v="6"/>
    <d v="2014-08-26T16:28:00"/>
    <d v="2014-07-28T18:33:01"/>
    <d v="1905-07-06T00:00:00"/>
  </r>
  <r>
    <n v="4006"/>
    <x v="374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s v="theater"/>
    <x v="6"/>
    <d v="2016-02-16T18:33:07"/>
    <d v="2016-01-22T18:33:07"/>
    <d v="1905-07-08T00:00:00"/>
  </r>
  <r>
    <n v="4005"/>
    <x v="3741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s v="theater"/>
    <x v="6"/>
    <d v="2014-10-20T19:23:05"/>
    <d v="2014-08-21T19:23:05"/>
    <d v="1905-07-06T00:00:00"/>
  </r>
  <r>
    <n v="4004"/>
    <x v="3742"/>
    <s v="Help Launch The Queen Into South Florida!"/>
    <x v="2"/>
    <n v="1"/>
    <x v="2"/>
    <s v="US"/>
    <s v="USD"/>
    <n v="1412740457"/>
    <n v="1410148457"/>
    <b v="0"/>
    <n v="1"/>
    <b v="0"/>
    <s v="theater/plays"/>
    <n v="0"/>
    <s v="theater"/>
    <x v="6"/>
    <d v="2014-10-08T03:54:17"/>
    <d v="2014-09-08T03:54:17"/>
    <d v="1905-07-06T00:00:00"/>
  </r>
  <r>
    <n v="4003"/>
    <x v="3743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s v="theater"/>
    <x v="6"/>
    <d v="2015-02-15T14:05:47"/>
    <d v="2015-01-16T14:05:47"/>
    <d v="1905-07-07T00:00:00"/>
  </r>
  <r>
    <n v="3747"/>
    <x v="3744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s v="theater"/>
    <x v="6"/>
    <d v="2015-07-05T22:59:00"/>
    <d v="2015-06-09T07:11:36"/>
    <d v="1905-07-07T00:00:00"/>
  </r>
  <r>
    <n v="3748"/>
    <x v="3745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s v="theater"/>
    <x v="40"/>
    <d v="2016-02-16T05:59:00"/>
    <d v="2016-01-26T16:57:16"/>
    <d v="1905-07-08T00:00:00"/>
  </r>
  <r>
    <n v="3749"/>
    <x v="3746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s v="theater"/>
    <x v="40"/>
    <d v="2016-04-29T03:59:00"/>
    <d v="2016-03-29T03:03:08"/>
    <d v="1905-07-08T00:00:00"/>
  </r>
  <r>
    <n v="3750"/>
    <x v="3747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s v="theater"/>
    <x v="40"/>
    <d v="2015-02-10T07:59:00"/>
    <d v="2015-01-12T23:33:28"/>
    <d v="1905-07-07T00:00:00"/>
  </r>
  <r>
    <n v="3751"/>
    <x v="3748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s v="theater"/>
    <x v="40"/>
    <d v="2016-04-02T23:51:13"/>
    <d v="2016-02-03T00:51:13"/>
    <d v="1905-07-08T00:00:00"/>
  </r>
  <r>
    <n v="3752"/>
    <x v="3749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s v="theater"/>
    <x v="40"/>
    <d v="2016-10-16T21:00:00"/>
    <d v="2016-09-06T19:15:35"/>
    <d v="1905-07-08T00:00:00"/>
  </r>
  <r>
    <n v="3753"/>
    <x v="3750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s v="theater"/>
    <x v="40"/>
    <d v="2015-06-03T00:00:00"/>
    <d v="2015-05-04T19:46:40"/>
    <d v="1905-07-07T00:00:00"/>
  </r>
  <r>
    <n v="3754"/>
    <x v="3751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s v="theater"/>
    <x v="40"/>
    <d v="2014-07-26T04:59:00"/>
    <d v="2014-06-18T21:08:57"/>
    <d v="1905-07-06T00:00:00"/>
  </r>
  <r>
    <n v="3755"/>
    <x v="3752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s v="theater"/>
    <x v="40"/>
    <d v="2016-04-15T20:48:27"/>
    <d v="2016-03-16T20:48:27"/>
    <d v="1905-07-08T00:00:00"/>
  </r>
  <r>
    <n v="3756"/>
    <x v="3753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s v="theater"/>
    <x v="40"/>
    <d v="2014-06-11T19:33:18"/>
    <d v="2014-05-12T19:33:18"/>
    <d v="1905-07-06T00:00:00"/>
  </r>
  <r>
    <n v="3757"/>
    <x v="3754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s v="theater"/>
    <x v="40"/>
    <d v="2014-12-01T20:25:15"/>
    <d v="2014-11-11T20:25:15"/>
    <d v="1905-07-06T00:00:00"/>
  </r>
  <r>
    <n v="3758"/>
    <x v="3755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s v="theater"/>
    <x v="40"/>
    <d v="2014-05-19T05:00:00"/>
    <d v="2014-04-18T11:18:58"/>
    <d v="1905-07-06T00:00:00"/>
  </r>
  <r>
    <n v="3759"/>
    <x v="3756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s v="theater"/>
    <x v="40"/>
    <d v="2015-08-26T02:35:53"/>
    <d v="2015-06-27T02:35:53"/>
    <d v="1905-07-07T00:00:00"/>
  </r>
  <r>
    <n v="3760"/>
    <x v="3757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s v="theater"/>
    <x v="40"/>
    <d v="2014-05-05T12:36:26"/>
    <d v="2014-04-10T12:36:26"/>
    <d v="1905-07-06T00:00:00"/>
  </r>
  <r>
    <n v="3761"/>
    <x v="3758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s v="theater"/>
    <x v="40"/>
    <d v="2015-08-10T23:00:00"/>
    <d v="2015-06-18T11:12:17"/>
    <d v="1905-07-07T00:00:00"/>
  </r>
  <r>
    <n v="3762"/>
    <x v="3759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s v="theater"/>
    <x v="40"/>
    <d v="2015-08-02T19:31:29"/>
    <d v="2015-07-08T19:31:29"/>
    <d v="1905-07-07T00:00:00"/>
  </r>
  <r>
    <n v="3763"/>
    <x v="3760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s v="theater"/>
    <x v="40"/>
    <d v="2015-04-01T17:00:26"/>
    <d v="2015-03-02T18:00:26"/>
    <d v="1905-07-07T00:00:00"/>
  </r>
  <r>
    <n v="3764"/>
    <x v="3761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s v="theater"/>
    <x v="40"/>
    <d v="2016-05-29T00:36:00"/>
    <d v="2016-05-09T20:13:52"/>
    <d v="1905-07-08T00:00:00"/>
  </r>
  <r>
    <n v="3765"/>
    <x v="3762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s v="theater"/>
    <x v="40"/>
    <d v="2014-07-30T18:38:02"/>
    <d v="2014-06-30T18:38:02"/>
    <d v="1905-07-06T00:00:00"/>
  </r>
  <r>
    <n v="3766"/>
    <x v="3763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s v="theater"/>
    <x v="40"/>
    <d v="2014-07-03T04:00:45"/>
    <d v="2014-05-29T04:00:45"/>
    <d v="1905-07-06T00:00:00"/>
  </r>
  <r>
    <n v="3767"/>
    <x v="3764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s v="theater"/>
    <x v="40"/>
    <d v="2015-03-01T04:59:00"/>
    <d v="2015-02-15T00:28:17"/>
    <d v="1905-07-07T00:00:00"/>
  </r>
  <r>
    <n v="3768"/>
    <x v="3765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s v="theater"/>
    <x v="40"/>
    <d v="2014-06-12T17:28:10"/>
    <d v="2014-05-13T17:28:10"/>
    <d v="1905-07-06T00:00:00"/>
  </r>
  <r>
    <n v="3769"/>
    <x v="3766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s v="theater"/>
    <x v="40"/>
    <d v="2016-04-15T14:21:19"/>
    <d v="2016-03-16T14:21:19"/>
    <d v="1905-07-08T00:00:00"/>
  </r>
  <r>
    <n v="3770"/>
    <x v="3767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s v="theater"/>
    <x v="40"/>
    <d v="2015-06-13T22:20:10"/>
    <d v="2015-05-14T22:20:10"/>
    <d v="1905-07-07T00:00:00"/>
  </r>
  <r>
    <n v="3771"/>
    <x v="3768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s v="theater"/>
    <x v="40"/>
    <d v="2016-05-18T00:00:00"/>
    <d v="2016-05-03T20:34:12"/>
    <d v="1905-07-08T00:00:00"/>
  </r>
  <r>
    <n v="3772"/>
    <x v="3769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s v="theater"/>
    <x v="40"/>
    <d v="2016-11-29T06:00:00"/>
    <d v="2016-11-08T14:48:26"/>
    <d v="1905-07-08T00:00:00"/>
  </r>
  <r>
    <n v="3773"/>
    <x v="3770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s v="theater"/>
    <x v="40"/>
    <d v="2016-11-15T02:08:00"/>
    <d v="2016-10-13T00:07:27"/>
    <d v="1905-07-08T00:00:00"/>
  </r>
  <r>
    <n v="3774"/>
    <x v="3771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s v="theater"/>
    <x v="40"/>
    <d v="2015-04-09T19:00:55"/>
    <d v="2015-03-24T19:00:55"/>
    <d v="1905-07-07T00:00:00"/>
  </r>
  <r>
    <n v="3775"/>
    <x v="3772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s v="theater"/>
    <x v="40"/>
    <d v="2015-04-09T04:00:00"/>
    <d v="2015-03-12T22:37:23"/>
    <d v="1905-07-07T00:00:00"/>
  </r>
  <r>
    <n v="3776"/>
    <x v="3773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s v="theater"/>
    <x v="40"/>
    <d v="2014-08-01T01:00:00"/>
    <d v="2014-06-24T08:49:38"/>
    <d v="1905-07-06T00:00:00"/>
  </r>
  <r>
    <n v="3777"/>
    <x v="3774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s v="theater"/>
    <x v="40"/>
    <d v="2014-09-27T04:00:00"/>
    <d v="2014-09-05T02:40:21"/>
    <d v="1905-07-06T00:00:00"/>
  </r>
  <r>
    <n v="3778"/>
    <x v="3775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s v="theater"/>
    <x v="40"/>
    <d v="2015-02-14T19:39:40"/>
    <d v="2014-12-16T19:39:40"/>
    <d v="1905-07-06T00:00:00"/>
  </r>
  <r>
    <n v="3779"/>
    <x v="3776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s v="theater"/>
    <x v="40"/>
    <d v="2016-03-26T16:39:00"/>
    <d v="2016-02-25T17:39:00"/>
    <d v="1905-07-08T00:00:00"/>
  </r>
  <r>
    <n v="3780"/>
    <x v="3777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s v="theater"/>
    <x v="40"/>
    <d v="2015-07-13T20:06:00"/>
    <d v="2015-06-11T05:16:25"/>
    <d v="1905-07-07T00:00:00"/>
  </r>
  <r>
    <n v="3781"/>
    <x v="3778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s v="theater"/>
    <x v="40"/>
    <d v="2014-09-08T21:11:25"/>
    <d v="2014-08-14T21:11:25"/>
    <d v="1905-07-06T00:00:00"/>
  </r>
  <r>
    <n v="3782"/>
    <x v="3779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s v="theater"/>
    <x v="40"/>
    <d v="2016-07-24T23:00:00"/>
    <d v="2016-06-25T20:41:37"/>
    <d v="1905-07-08T00:00:00"/>
  </r>
  <r>
    <n v="3783"/>
    <x v="3780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s v="theater"/>
    <x v="40"/>
    <d v="2016-03-15T16:00:00"/>
    <d v="2016-02-20T03:22:00"/>
    <d v="1905-07-08T00:00:00"/>
  </r>
  <r>
    <n v="3784"/>
    <x v="3781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s v="theater"/>
    <x v="40"/>
    <d v="2016-07-10T23:32:12"/>
    <d v="2016-06-10T23:32:12"/>
    <d v="1905-07-08T00:00:00"/>
  </r>
  <r>
    <n v="3785"/>
    <x v="3782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s v="theater"/>
    <x v="40"/>
    <d v="2016-08-02T10:03:00"/>
    <d v="2016-06-27T15:19:29"/>
    <d v="1905-07-08T00:00:00"/>
  </r>
  <r>
    <n v="3786"/>
    <x v="3783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s v="theater"/>
    <x v="40"/>
    <d v="2016-05-27T00:54:35"/>
    <d v="2016-04-27T00:54:35"/>
    <d v="1905-07-08T00:00:00"/>
  </r>
  <r>
    <n v="3787"/>
    <x v="3784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s v="theater"/>
    <x v="40"/>
    <d v="2015-07-11T03:59:00"/>
    <d v="2015-06-12T12:50:06"/>
    <d v="1905-07-07T00:00:00"/>
  </r>
  <r>
    <n v="3788"/>
    <x v="3785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s v="theater"/>
    <x v="40"/>
    <d v="2015-12-23T16:18:00"/>
    <d v="2015-11-25T16:41:59"/>
    <d v="1905-07-07T00:00:00"/>
  </r>
  <r>
    <n v="3789"/>
    <x v="3786"/>
    <s v="This fabulous new play explores the little known love life of England's most famous romantic novelist, Jane Austen."/>
    <x v="429"/>
    <n v="116"/>
    <x v="2"/>
    <s v="GB"/>
    <s v="GBP"/>
    <n v="1434395418"/>
    <n v="1431630618"/>
    <b v="0"/>
    <n v="4"/>
    <b v="0"/>
    <s v="theater/musical"/>
    <n v="3"/>
    <s v="theater"/>
    <x v="40"/>
    <d v="2015-06-15T19:10:18"/>
    <d v="2015-05-14T19:10:18"/>
    <d v="1905-07-07T00:00:00"/>
  </r>
  <r>
    <n v="3790"/>
    <x v="3787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theater"/>
    <x v="40"/>
    <d v="2016-11-22T17:00:23"/>
    <d v="2016-10-23T16:00:23"/>
    <d v="1905-07-08T00:00:00"/>
  </r>
  <r>
    <n v="3791"/>
    <x v="3788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theater"/>
    <x v="40"/>
    <d v="2014-07-06T16:36:32"/>
    <d v="2014-05-07T16:36:32"/>
    <d v="1905-07-06T00:00:00"/>
  </r>
  <r>
    <n v="3792"/>
    <x v="3789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s v="theater"/>
    <x v="40"/>
    <d v="2015-07-15T10:43:42"/>
    <d v="2015-06-15T10:43:42"/>
    <d v="1905-07-07T00:00:00"/>
  </r>
  <r>
    <n v="3793"/>
    <x v="3790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s v="theater"/>
    <x v="40"/>
    <d v="2014-12-16T22:32:09"/>
    <d v="2014-11-25T22:32:09"/>
    <d v="1905-07-06T00:00:00"/>
  </r>
  <r>
    <n v="3794"/>
    <x v="3791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s v="theater"/>
    <x v="40"/>
    <d v="2015-06-07T13:55:54"/>
    <d v="2015-05-08T13:55:54"/>
    <d v="1905-07-07T00:00:00"/>
  </r>
  <r>
    <n v="3795"/>
    <x v="3792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s v="theater"/>
    <x v="40"/>
    <d v="2015-08-28T22:30:00"/>
    <d v="2015-07-16T10:28:10"/>
    <d v="1905-07-07T00:00:00"/>
  </r>
  <r>
    <n v="3796"/>
    <x v="3793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s v="theater"/>
    <x v="40"/>
    <d v="2017-01-14T00:42:36"/>
    <d v="2016-11-15T00:42:36"/>
    <d v="1905-07-08T00:00:00"/>
  </r>
  <r>
    <n v="3797"/>
    <x v="3794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s v="theater"/>
    <x v="40"/>
    <d v="2015-04-20T21:09:25"/>
    <d v="2015-03-21T21:09:25"/>
    <d v="1905-07-07T00:00:00"/>
  </r>
  <r>
    <n v="3798"/>
    <x v="3795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s v="theater"/>
    <x v="40"/>
    <d v="2014-08-10T17:20:48"/>
    <d v="2014-07-11T17:20:48"/>
    <d v="1905-07-06T00:00:00"/>
  </r>
  <r>
    <n v="3799"/>
    <x v="3796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s v="theater"/>
    <x v="40"/>
    <d v="2016-03-11T22:20:43"/>
    <d v="2016-02-10T22:20:43"/>
    <d v="1905-07-08T00:00:00"/>
  </r>
  <r>
    <n v="3800"/>
    <x v="3797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s v="theater"/>
    <x v="40"/>
    <d v="2015-01-11T04:59:00"/>
    <d v="2014-12-09T17:41:23"/>
    <d v="1905-07-06T00:00:00"/>
  </r>
  <r>
    <n v="3801"/>
    <x v="3798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s v="theater"/>
    <x v="40"/>
    <d v="2015-01-02T16:13:36"/>
    <d v="2014-12-02T16:13:36"/>
    <d v="1905-07-06T00:00:00"/>
  </r>
  <r>
    <n v="3802"/>
    <x v="3799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theater"/>
    <x v="40"/>
    <d v="2015-10-22T03:01:46"/>
    <d v="2015-09-22T03:01:46"/>
    <d v="1905-07-07T00:00:00"/>
  </r>
  <r>
    <n v="3803"/>
    <x v="3800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s v="theater"/>
    <x v="40"/>
    <d v="2016-03-04T23:19:28"/>
    <d v="2016-02-03T23:19:28"/>
    <d v="1905-07-08T00:00:00"/>
  </r>
  <r>
    <n v="3804"/>
    <x v="3801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theater"/>
    <x v="40"/>
    <d v="2016-07-31T07:00:00"/>
    <d v="2016-06-06T00:13:44"/>
    <d v="1905-07-08T00:00:00"/>
  </r>
  <r>
    <n v="3805"/>
    <x v="3802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s v="theater"/>
    <x v="40"/>
    <d v="2014-09-27T21:17:20"/>
    <d v="2014-07-29T21:17:20"/>
    <d v="1905-07-06T00:00:00"/>
  </r>
  <r>
    <n v="3806"/>
    <x v="3803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s v="theater"/>
    <x v="40"/>
    <d v="2014-06-29T06:13:01"/>
    <d v="2014-06-09T06:13:01"/>
    <d v="1905-07-06T00:00:00"/>
  </r>
  <r>
    <n v="3807"/>
    <x v="3804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s v="theater"/>
    <x v="40"/>
    <d v="2015-04-03T21:48:59"/>
    <d v="2015-03-27T21:48:59"/>
    <d v="1905-07-07T00:00:00"/>
  </r>
  <r>
    <n v="3808"/>
    <x v="3805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s v="theater"/>
    <x v="6"/>
    <d v="2015-04-25T09:53:39"/>
    <d v="2015-02-24T10:53:39"/>
    <d v="1905-07-07T00:00:00"/>
  </r>
  <r>
    <n v="3809"/>
    <x v="3806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s v="theater"/>
    <x v="6"/>
    <d v="2014-07-30T23:00:00"/>
    <d v="2014-06-10T12:38:27"/>
    <d v="1905-07-06T00:00:00"/>
  </r>
  <r>
    <n v="3810"/>
    <x v="3807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s v="theater"/>
    <x v="6"/>
    <d v="2015-03-21T19:22:38"/>
    <d v="2015-02-19T20:22:38"/>
    <d v="1905-07-07T00:00:00"/>
  </r>
  <r>
    <n v="3811"/>
    <x v="3808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s v="theater"/>
    <x v="6"/>
    <d v="2016-05-31T11:00:00"/>
    <d v="2016-04-27T15:02:53"/>
    <d v="1905-07-08T00:00:00"/>
  </r>
  <r>
    <n v="3812"/>
    <x v="3809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s v="theater"/>
    <x v="6"/>
    <d v="2015-06-01T03:59:00"/>
    <d v="2015-04-15T18:01:48"/>
    <d v="1905-07-07T00:00:00"/>
  </r>
  <r>
    <n v="3813"/>
    <x v="3810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s v="theater"/>
    <x v="6"/>
    <d v="2016-06-14T21:43:00"/>
    <d v="2016-05-07T06:37:01"/>
    <d v="1905-07-08T00:00:00"/>
  </r>
  <r>
    <n v="3814"/>
    <x v="3811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s v="theater"/>
    <x v="6"/>
    <d v="2015-04-01T03:59:00"/>
    <d v="2015-02-23T21:41:52"/>
    <d v="1905-07-07T00:00:00"/>
  </r>
  <r>
    <n v="3815"/>
    <x v="3812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s v="theater"/>
    <x v="6"/>
    <d v="2015-08-20T23:00:00"/>
    <d v="2015-07-22T06:14:17"/>
    <d v="1905-07-07T00:00:00"/>
  </r>
  <r>
    <n v="3816"/>
    <x v="3813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s v="theater"/>
    <x v="6"/>
    <d v="2014-07-17T16:33:43"/>
    <d v="2014-06-17T16:33:43"/>
    <d v="1905-07-06T00:00:00"/>
  </r>
  <r>
    <n v="3817"/>
    <x v="3814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s v="theater"/>
    <x v="6"/>
    <d v="2015-10-24T03:59:00"/>
    <d v="2015-10-07T16:43:36"/>
    <d v="1905-07-07T00:00:00"/>
  </r>
  <r>
    <n v="3818"/>
    <x v="3815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s v="theater"/>
    <x v="6"/>
    <d v="2015-03-12T19:13:02"/>
    <d v="2015-02-10T20:13:02"/>
    <d v="1905-07-07T00:00:00"/>
  </r>
  <r>
    <n v="3819"/>
    <x v="3816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s v="theater"/>
    <x v="6"/>
    <d v="2015-07-17T21:02:00"/>
    <d v="2015-06-29T05:01:44"/>
    <d v="1905-07-07T00:00:00"/>
  </r>
  <r>
    <n v="3820"/>
    <x v="3817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s v="theater"/>
    <x v="6"/>
    <d v="2015-07-05T15:38:37"/>
    <d v="2015-06-05T15:38:37"/>
    <d v="1905-07-07T00:00:00"/>
  </r>
  <r>
    <n v="3821"/>
    <x v="3818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s v="theater"/>
    <x v="6"/>
    <d v="2016-01-04T04:20:07"/>
    <d v="2015-12-03T04:20:07"/>
    <d v="1905-07-07T00:00:00"/>
  </r>
  <r>
    <n v="3822"/>
    <x v="3819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s v="theater"/>
    <x v="6"/>
    <d v="2016-01-19T22:59:00"/>
    <d v="2015-11-21T20:06:57"/>
    <d v="1905-07-07T00:00:00"/>
  </r>
  <r>
    <n v="3823"/>
    <x v="3820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s v="theater"/>
    <x v="6"/>
    <d v="2015-07-20T03:59:00"/>
    <d v="2015-06-15T21:50:44"/>
    <d v="1905-07-07T00:00:00"/>
  </r>
  <r>
    <n v="3824"/>
    <x v="3821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s v="theater"/>
    <x v="6"/>
    <d v="2016-08-01T13:41:00"/>
    <d v="2016-07-20T15:01:43"/>
    <d v="1905-07-08T00:00:00"/>
  </r>
  <r>
    <n v="3825"/>
    <x v="3822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s v="theater"/>
    <x v="6"/>
    <d v="2015-06-17T01:40:14"/>
    <d v="2015-05-27T01:40:14"/>
    <d v="1905-07-07T00:00:00"/>
  </r>
  <r>
    <n v="3826"/>
    <x v="3823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s v="theater"/>
    <x v="6"/>
    <d v="2015-05-07T10:09:54"/>
    <d v="2015-04-07T10:09:54"/>
    <d v="1905-07-07T00:00:00"/>
  </r>
  <r>
    <n v="3827"/>
    <x v="3824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s v="theater"/>
    <x v="6"/>
    <d v="2015-03-27T00:00:00"/>
    <d v="2015-01-30T22:16:41"/>
    <d v="1905-07-07T00:00:00"/>
  </r>
  <r>
    <n v="3828"/>
    <x v="3825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s v="theater"/>
    <x v="6"/>
    <d v="2014-12-31T13:39:47"/>
    <d v="2014-11-01T12:39:47"/>
    <d v="1905-07-06T00:00:00"/>
  </r>
  <r>
    <n v="3829"/>
    <x v="3826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s v="theater"/>
    <x v="6"/>
    <d v="2016-08-31T20:46:11"/>
    <d v="2016-08-11T20:46:11"/>
    <d v="1905-07-08T00:00:00"/>
  </r>
  <r>
    <n v="3830"/>
    <x v="3827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s v="theater"/>
    <x v="6"/>
    <d v="2016-05-27T17:46:51"/>
    <d v="2016-05-13T17:46:51"/>
    <d v="1905-07-08T00:00:00"/>
  </r>
  <r>
    <n v="3831"/>
    <x v="3828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s v="theater"/>
    <x v="6"/>
    <d v="2014-11-05T21:22:25"/>
    <d v="2014-10-15T20:22:25"/>
    <d v="1905-07-06T00:00:00"/>
  </r>
  <r>
    <n v="3832"/>
    <x v="3829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s v="theater"/>
    <x v="6"/>
    <d v="2016-02-20T02:45:35"/>
    <d v="2016-01-06T02:45:35"/>
    <d v="1905-07-08T00:00:00"/>
  </r>
  <r>
    <n v="3833"/>
    <x v="3830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s v="theater"/>
    <x v="6"/>
    <d v="2014-12-01T19:09:00"/>
    <d v="2014-11-20T20:56:12"/>
    <d v="1905-07-06T00:00:00"/>
  </r>
  <r>
    <n v="3834"/>
    <x v="3831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s v="theater"/>
    <x v="6"/>
    <d v="2015-06-18T10:41:07"/>
    <d v="2015-05-19T10:41:07"/>
    <d v="1905-07-07T00:00:00"/>
  </r>
  <r>
    <n v="3835"/>
    <x v="3832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s v="theater"/>
    <x v="6"/>
    <d v="2016-04-21T22:36:48"/>
    <d v="2016-03-31T22:36:48"/>
    <d v="1905-07-08T00:00:00"/>
  </r>
  <r>
    <n v="3836"/>
    <x v="3833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s v="theater"/>
    <x v="6"/>
    <d v="2016-08-03T04:09:00"/>
    <d v="2016-07-02T22:14:12"/>
    <d v="1905-07-08T00:00:00"/>
  </r>
  <r>
    <n v="3837"/>
    <x v="3834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s v="theater"/>
    <x v="6"/>
    <d v="2015-07-03T18:22:38"/>
    <d v="2015-05-28T18:22:38"/>
    <d v="1905-07-07T00:00:00"/>
  </r>
  <r>
    <n v="3838"/>
    <x v="3835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s v="theater"/>
    <x v="6"/>
    <d v="2015-05-22T17:03:29"/>
    <d v="2015-04-22T17:03:29"/>
    <d v="1905-07-07T00:00:00"/>
  </r>
  <r>
    <n v="3839"/>
    <x v="3836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s v="theater"/>
    <x v="6"/>
    <d v="2015-07-30T03:25:24"/>
    <d v="2015-05-31T03:25:24"/>
    <d v="1905-07-07T00:00:00"/>
  </r>
  <r>
    <n v="3840"/>
    <x v="3837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s v="theater"/>
    <x v="6"/>
    <d v="2016-03-28T15:50:29"/>
    <d v="2016-03-03T16:50:29"/>
    <d v="1905-07-08T00:00:00"/>
  </r>
  <r>
    <n v="4002"/>
    <x v="3838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s v="theater"/>
    <x v="6"/>
    <d v="2014-09-27T01:02:41"/>
    <d v="2014-08-28T01:02:41"/>
    <d v="1905-07-06T00:00:00"/>
  </r>
  <r>
    <n v="3842"/>
    <x v="3839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s v="theater"/>
    <x v="6"/>
    <d v="2014-05-11T11:50:52"/>
    <d v="2014-04-11T11:50:52"/>
    <d v="1905-07-06T00:00:00"/>
  </r>
  <r>
    <n v="4000"/>
    <x v="3840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s v="theater"/>
    <x v="6"/>
    <d v="2016-05-07T14:29:18"/>
    <d v="2016-03-08T15:29:18"/>
    <d v="1905-07-08T00:00:00"/>
  </r>
  <r>
    <n v="3999"/>
    <x v="3841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s v="theater"/>
    <x v="6"/>
    <d v="2014-08-31T19:51:49"/>
    <d v="2014-07-22T19:53:18"/>
    <d v="1905-07-06T00:00:00"/>
  </r>
  <r>
    <n v="3998"/>
    <x v="384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s v="theater"/>
    <x v="6"/>
    <d v="2015-03-28T22:07:06"/>
    <d v="2015-02-26T23:07:06"/>
    <d v="1905-07-07T00:00:00"/>
  </r>
  <r>
    <n v="3996"/>
    <x v="3843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s v="theater"/>
    <x v="6"/>
    <d v="2014-11-20T16:04:00"/>
    <d v="2014-11-07T06:24:24"/>
    <d v="1905-07-06T00:00:00"/>
  </r>
  <r>
    <n v="3994"/>
    <x v="3739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s v="theater"/>
    <x v="6"/>
    <d v="2014-07-19T09:21:30"/>
    <d v="2014-06-19T09:21:30"/>
    <d v="1905-07-06T00:00:00"/>
  </r>
  <r>
    <n v="3993"/>
    <x v="3844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s v="theater"/>
    <x v="6"/>
    <d v="2015-05-13T20:45:12"/>
    <d v="2015-04-13T20:45:12"/>
    <d v="1905-07-07T00:00:00"/>
  </r>
  <r>
    <n v="3849"/>
    <x v="3845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s v="theater"/>
    <x v="6"/>
    <d v="2015-06-11T18:24:44"/>
    <d v="2015-05-12T18:24:44"/>
    <d v="1905-07-07T00:00:00"/>
  </r>
  <r>
    <n v="3992"/>
    <x v="384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s v="theater"/>
    <x v="6"/>
    <d v="2015-12-11T23:34:19"/>
    <d v="2015-10-12T22:34:19"/>
    <d v="1905-07-07T00:00:00"/>
  </r>
  <r>
    <n v="3851"/>
    <x v="3847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s v="theater"/>
    <x v="6"/>
    <d v="2015-07-17T10:32:59"/>
    <d v="2015-06-17T10:32:59"/>
    <d v="1905-07-07T00:00:00"/>
  </r>
  <r>
    <n v="3991"/>
    <x v="3848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s v="theater"/>
    <x v="6"/>
    <d v="2015-05-31T15:28:02"/>
    <d v="2015-05-01T15:28:02"/>
    <d v="1905-07-07T00:00:00"/>
  </r>
  <r>
    <n v="3989"/>
    <x v="3849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theater"/>
    <x v="6"/>
    <d v="2015-11-08T18:59:41"/>
    <d v="2015-10-09T17:59:41"/>
    <d v="1905-07-07T00:00:00"/>
  </r>
  <r>
    <n v="3988"/>
    <x v="3850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s v="theater"/>
    <x v="6"/>
    <d v="2015-08-29T01:56:53"/>
    <d v="2015-08-14T01:56:53"/>
    <d v="1905-07-07T00:00:00"/>
  </r>
  <r>
    <n v="3985"/>
    <x v="3851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s v="theater"/>
    <x v="6"/>
    <d v="2016-02-20T21:05:00"/>
    <d v="2016-01-30T16:58:40"/>
    <d v="1905-07-08T00:00:00"/>
  </r>
  <r>
    <n v="3983"/>
    <x v="3852"/>
    <s v="Donâ€™t miss Golden Threadâ€™s new family-friendly play with live music about Ziryab, the 9th century musician and cultural trailblazer!"/>
    <x v="430"/>
    <n v="3877"/>
    <x v="2"/>
    <s v="US"/>
    <s v="USD"/>
    <n v="1400569140"/>
    <n v="1397854356"/>
    <b v="0"/>
    <n v="46"/>
    <b v="0"/>
    <s v="theater/plays"/>
    <n v="35"/>
    <s v="theater"/>
    <x v="6"/>
    <d v="2014-05-20T06:59:00"/>
    <d v="2014-04-18T20:52:36"/>
    <d v="1905-07-06T00:00:00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s v="theater"/>
    <x v="6"/>
    <d v="2016-07-17T04:19:09"/>
    <d v="2016-05-18T04:19:09"/>
    <d v="1905-07-08T00:00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s v="theater"/>
    <x v="6"/>
    <d v="2015-05-22T21:00:00"/>
    <d v="2015-05-04T10:20:44"/>
    <d v="1905-07-07T00:00:00"/>
  </r>
  <r>
    <n v="3980"/>
    <x v="3854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s v="theater"/>
    <x v="6"/>
    <d v="2014-07-05T14:22:27"/>
    <d v="2014-06-05T14:22:27"/>
    <d v="1905-07-06T00:00:00"/>
  </r>
  <r>
    <n v="3978"/>
    <x v="3855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s v="theater"/>
    <x v="6"/>
    <d v="2015-01-31T15:25:53"/>
    <d v="2014-12-02T15:25:53"/>
    <d v="1905-07-06T00:00:00"/>
  </r>
  <r>
    <n v="3977"/>
    <x v="3856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s v="theater"/>
    <x v="6"/>
    <d v="2016-07-22T18:55:32"/>
    <d v="2016-06-22T18:55:32"/>
    <d v="1905-07-08T00:00:00"/>
  </r>
  <r>
    <n v="3976"/>
    <x v="3857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s v="theater"/>
    <x v="6"/>
    <d v="2014-08-01T07:00:00"/>
    <d v="2014-07-10T20:36:01"/>
    <d v="1905-07-06T00:00:00"/>
  </r>
  <r>
    <n v="3975"/>
    <x v="3858"/>
    <s v="Four homeless Key West men are to be given a boat, but fates twist until only the moon and mangroves witness their earthly demise."/>
    <x v="431"/>
    <n v="0"/>
    <x v="2"/>
    <s v="US"/>
    <s v="USD"/>
    <n v="1468442898"/>
    <n v="1465850898"/>
    <b v="0"/>
    <n v="0"/>
    <b v="0"/>
    <s v="theater/plays"/>
    <n v="0"/>
    <s v="theater"/>
    <x v="6"/>
    <d v="2016-07-13T20:48:18"/>
    <d v="2016-06-13T20:48:18"/>
    <d v="1905-07-08T00:00:00"/>
  </r>
  <r>
    <n v="3973"/>
    <x v="3859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s v="theater"/>
    <x v="6"/>
    <d v="2016-05-09T04:00:00"/>
    <d v="2016-04-09T16:25:10"/>
    <d v="1905-07-08T00:00:00"/>
  </r>
  <r>
    <n v="3865"/>
    <x v="3860"/>
    <s v="Sissy Entertainment delivers a delicious cabaret that blends comedic monologue, song, and traditional sketch comedy."/>
    <x v="432"/>
    <n v="650"/>
    <x v="2"/>
    <s v="CA"/>
    <s v="CAD"/>
    <n v="1409376600"/>
    <n v="1405957098"/>
    <b v="0"/>
    <n v="14"/>
    <b v="0"/>
    <s v="theater/plays"/>
    <n v="27"/>
    <s v="theater"/>
    <x v="6"/>
    <d v="2014-08-30T05:30:00"/>
    <d v="2014-07-21T15:38:18"/>
    <d v="1905-07-06T00:00:00"/>
  </r>
  <r>
    <n v="3972"/>
    <x v="3861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s v="theater"/>
    <x v="6"/>
    <d v="2015-02-06T01:37:14"/>
    <d v="2014-12-08T01:37:14"/>
    <d v="1905-07-06T00:00:00"/>
  </r>
  <r>
    <n v="3971"/>
    <x v="3862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s v="theater"/>
    <x v="6"/>
    <d v="2014-07-21T12:52:06"/>
    <d v="2014-06-21T12:52:06"/>
    <d v="1905-07-06T00:00:00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s v="theater"/>
    <x v="40"/>
    <d v="2014-09-08T15:50:05"/>
    <d v="2014-08-14T15:50:05"/>
    <d v="1905-07-06T00:00:00"/>
  </r>
  <r>
    <n v="3869"/>
    <x v="3864"/>
    <s v="A Musical about 3 women who pursue their Pleasure and end up finding themselves."/>
    <x v="433"/>
    <n v="452"/>
    <x v="1"/>
    <s v="US"/>
    <s v="USD"/>
    <n v="1426302660"/>
    <n v="1423761792"/>
    <b v="0"/>
    <n v="15"/>
    <b v="0"/>
    <s v="theater/musical"/>
    <n v="3"/>
    <s v="theater"/>
    <x v="40"/>
    <d v="2015-03-14T03:11:00"/>
    <d v="2015-02-12T17:23:12"/>
    <d v="1905-07-07T00:00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s v="theater"/>
    <x v="40"/>
    <d v="2014-07-03T04:07:58"/>
    <d v="2014-06-03T04:07:58"/>
    <d v="1905-07-06T00:00:00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s v="theater"/>
    <x v="40"/>
    <d v="2017-03-29T17:44:10"/>
    <d v="2017-01-28T18:44:10"/>
    <d v="1905-07-09T00:00:0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theater"/>
    <x v="40"/>
    <d v="2015-08-14T03:29:56"/>
    <d v="2015-06-25T03:29:56"/>
    <d v="1905-07-07T00:00:00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theater"/>
    <x v="40"/>
    <d v="2015-10-08T16:42:15"/>
    <d v="2015-09-08T16:42:15"/>
    <d v="1905-07-07T00:00:00"/>
  </r>
  <r>
    <n v="3874"/>
    <x v="3869"/>
    <s v="An exploration of arts, dance, music and theater bought to you by a talented team of performing arts enthusiasts - a FUNdraising event"/>
    <x v="425"/>
    <n v="0"/>
    <x v="1"/>
    <s v="NZ"/>
    <s v="NZD"/>
    <n v="1422061200"/>
    <n v="1420244622"/>
    <b v="0"/>
    <n v="0"/>
    <b v="0"/>
    <s v="theater/musical"/>
    <n v="0"/>
    <s v="theater"/>
    <x v="40"/>
    <d v="2015-01-24T01:00:00"/>
    <d v="2015-01-03T00:23:42"/>
    <d v="1905-07-07T00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theater"/>
    <x v="40"/>
    <d v="2016-09-03T10:00:00"/>
    <d v="2016-09-02T08:19:25"/>
    <d v="1905-07-08T0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s v="theater"/>
    <x v="40"/>
    <d v="2016-02-02T14:58:48"/>
    <d v="2016-01-03T14:58:48"/>
    <d v="1905-07-08T00:00:00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s v="theater"/>
    <x v="40"/>
    <d v="2016-12-08T16:15:52"/>
    <d v="2016-11-08T16:15:52"/>
    <d v="1905-07-08T00:00:00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s v="theater"/>
    <x v="40"/>
    <d v="2015-06-30T03:59:00"/>
    <d v="2015-05-30T19:39:06"/>
    <d v="1905-07-07T00:00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theater"/>
    <x v="40"/>
    <d v="2015-01-25T20:39:56"/>
    <d v="2014-12-26T20:39:56"/>
    <d v="1905-07-06T00:00:00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s v="theater"/>
    <x v="40"/>
    <d v="2014-07-30T23:00:00"/>
    <d v="2014-06-25T19:33:40"/>
    <d v="1905-07-06T00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s v="theater"/>
    <x v="40"/>
    <d v="2017-02-20T00:26:39"/>
    <d v="2017-01-21T00:26:39"/>
    <d v="1905-07-09T00:00:00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theater"/>
    <x v="40"/>
    <d v="2016-01-31T23:03:00"/>
    <d v="2016-01-04T23:36:10"/>
    <d v="1905-07-08T00:00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theater"/>
    <x v="40"/>
    <d v="2014-09-02T14:27:49"/>
    <d v="2014-08-03T14:27:49"/>
    <d v="1905-07-06T00:00:00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theater"/>
    <x v="40"/>
    <d v="2015-03-27T17:59:52"/>
    <d v="2015-03-02T18:59:52"/>
    <d v="1905-07-07T00:00:00"/>
  </r>
  <r>
    <n v="3885"/>
    <x v="3880"/>
    <s v="A LIVE musical spectacular theatrical experience of The Beatles recording sessions at Abbey Road Studios."/>
    <x v="434"/>
    <n v="0"/>
    <x v="1"/>
    <s v="US"/>
    <s v="USD"/>
    <n v="1462834191"/>
    <n v="1460242191"/>
    <b v="0"/>
    <n v="0"/>
    <b v="0"/>
    <s v="theater/musical"/>
    <n v="0"/>
    <s v="theater"/>
    <x v="40"/>
    <d v="2016-05-09T22:49:51"/>
    <d v="2016-04-09T22:49:51"/>
    <d v="1905-07-08T00:00:00"/>
  </r>
  <r>
    <n v="3886"/>
    <x v="3881"/>
    <n v="1"/>
    <x v="3"/>
    <n v="0"/>
    <x v="1"/>
    <s v="AU"/>
    <s v="AUD"/>
    <n v="1418275702"/>
    <n v="1415683702"/>
    <b v="0"/>
    <n v="0"/>
    <b v="0"/>
    <s v="theater/musical"/>
    <n v="0"/>
    <s v="theater"/>
    <x v="40"/>
    <d v="2014-12-11T05:28:22"/>
    <d v="2014-11-11T05:28:22"/>
    <d v="1905-07-06T00:00:00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s v="theater"/>
    <x v="40"/>
    <d v="2015-05-01T22:00:00"/>
    <d v="2015-03-16T20:35:29"/>
    <d v="1905-07-07T00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s v="theater"/>
    <x v="6"/>
    <d v="2017-02-26T13:05:58"/>
    <d v="2017-01-27T13:05:58"/>
    <d v="1905-07-09T00:00:00"/>
  </r>
  <r>
    <n v="3970"/>
    <x v="3884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s v="theater"/>
    <x v="6"/>
    <d v="2016-04-17T20:43:31"/>
    <d v="2016-03-18T20:43:31"/>
    <d v="1905-07-08T00:00:00"/>
  </r>
  <r>
    <n v="3969"/>
    <x v="3885"/>
    <s v="Board a pirate ship and sail with us on a midnight cruise into the dark realms of forgotten pirate lore with music, theater &amp; burlesque"/>
    <x v="435"/>
    <n v="211"/>
    <x v="2"/>
    <s v="US"/>
    <s v="USD"/>
    <n v="1472442900"/>
    <n v="1471638646"/>
    <b v="0"/>
    <n v="6"/>
    <b v="0"/>
    <s v="theater/plays"/>
    <n v="7"/>
    <s v="theater"/>
    <x v="6"/>
    <d v="2016-08-29T03:55:00"/>
    <d v="2016-08-19T20:30:46"/>
    <d v="1905-07-08T00:00:00"/>
  </r>
  <r>
    <n v="3968"/>
    <x v="3886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s v="theater"/>
    <x v="6"/>
    <d v="2016-05-22T19:34:33"/>
    <d v="2016-03-23T19:34:33"/>
    <d v="1905-07-08T00:00:00"/>
  </r>
  <r>
    <n v="3967"/>
    <x v="3887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s v="theater"/>
    <x v="6"/>
    <d v="2017-03-06T06:58:27"/>
    <d v="2017-02-04T06:58:27"/>
    <d v="1905-07-09T00:00:00"/>
  </r>
  <r>
    <n v="3966"/>
    <x v="3888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s v="theater"/>
    <x v="6"/>
    <d v="2014-07-24T02:59:00"/>
    <d v="2014-06-11T17:04:38"/>
    <d v="1905-07-06T00:00:00"/>
  </r>
  <r>
    <n v="3965"/>
    <x v="3889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s v="theater"/>
    <x v="6"/>
    <d v="2016-04-14T04:39:40"/>
    <d v="2016-02-14T05:39:40"/>
    <d v="1905-07-08T00:00:00"/>
  </r>
  <r>
    <n v="3964"/>
    <x v="3890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s v="theater"/>
    <x v="6"/>
    <d v="2015-04-19T16:19:46"/>
    <d v="2015-02-18T17:19:46"/>
    <d v="1905-07-07T00:00:00"/>
  </r>
  <r>
    <n v="3960"/>
    <x v="3891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s v="theater"/>
    <x v="6"/>
    <d v="2016-01-03T20:17:36"/>
    <d v="2015-12-04T20:17:36"/>
    <d v="1905-07-07T00:00:00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s v="theater"/>
    <x v="6"/>
    <d v="2015-01-08T20:58:03"/>
    <d v="2014-12-09T20:58:03"/>
    <d v="1905-07-06T00:00:00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s v="theater"/>
    <x v="6"/>
    <d v="2015-08-17T16:00:00"/>
    <d v="2015-07-08T11:34:30"/>
    <d v="1905-07-07T00:00:00"/>
  </r>
  <r>
    <n v="3959"/>
    <x v="389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s v="theater"/>
    <x v="6"/>
    <d v="2014-09-28T18:55:56"/>
    <d v="2014-08-29T18:55:56"/>
    <d v="1905-07-06T00:00:00"/>
  </r>
  <r>
    <n v="3958"/>
    <x v="3895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s v="theater"/>
    <x v="6"/>
    <d v="2014-08-02T14:00:00"/>
    <d v="2014-06-26T22:48:32"/>
    <d v="1905-07-06T00:00:00"/>
  </r>
  <r>
    <n v="3957"/>
    <x v="3896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s v="theater"/>
    <x v="6"/>
    <d v="2016-07-08T23:25:54"/>
    <d v="2016-05-23T23:25:54"/>
    <d v="1905-07-08T00:00:00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s v="theater"/>
    <x v="6"/>
    <d v="2016-11-14T12:14:02"/>
    <d v="2016-10-20T11:14:02"/>
    <d v="1905-07-08T00:00:00"/>
  </r>
  <r>
    <n v="3956"/>
    <x v="3898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theater"/>
    <x v="6"/>
    <d v="2016-04-25T00:20:00"/>
    <d v="2016-03-28T22:22:07"/>
    <d v="1905-07-08T00:00:00"/>
  </r>
  <r>
    <n v="3955"/>
    <x v="3899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s v="theater"/>
    <x v="6"/>
    <d v="2015-11-28T21:22:21"/>
    <d v="2015-10-29T20:22:21"/>
    <d v="1905-07-07T00:00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s v="theater"/>
    <x v="6"/>
    <d v="2015-06-11T23:00:00"/>
    <d v="2015-04-30T14:58:23"/>
    <d v="1905-07-07T00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s v="theater"/>
    <x v="6"/>
    <d v="2015-06-26T13:25:00"/>
    <d v="2015-05-19T22:01:33"/>
    <d v="1905-07-07T00:00:00"/>
  </r>
  <r>
    <n v="3953"/>
    <x v="3902"/>
    <s v="Actors and actresses are needed to help me create a stage play. A stage play needs to be adapted from the book I wrote."/>
    <x v="436"/>
    <n v="0"/>
    <x v="2"/>
    <s v="US"/>
    <s v="USD"/>
    <n v="1469834940"/>
    <n v="1467162586"/>
    <b v="0"/>
    <n v="0"/>
    <b v="0"/>
    <s v="theater/plays"/>
    <n v="0"/>
    <s v="theater"/>
    <x v="6"/>
    <d v="2016-07-29T23:29:00"/>
    <d v="2016-06-29T01:09:46"/>
    <d v="1905-07-08T00:00:00"/>
  </r>
  <r>
    <n v="3952"/>
    <x v="3903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s v="theater"/>
    <x v="6"/>
    <d v="2015-10-26T18:58:10"/>
    <d v="2015-08-27T18:58:10"/>
    <d v="1905-07-07T00:00:00"/>
  </r>
  <r>
    <n v="3950"/>
    <x v="3904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s v="theater"/>
    <x v="6"/>
    <d v="2016-04-08T18:35:00"/>
    <d v="2016-03-10T16:51:20"/>
    <d v="1905-07-08T00:00:00"/>
  </r>
  <r>
    <n v="3947"/>
    <x v="3905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s v="theater"/>
    <x v="6"/>
    <d v="2016-10-02T03:25:44"/>
    <d v="2016-09-02T03:25:44"/>
    <d v="1905-07-08T00:00:00"/>
  </r>
  <r>
    <n v="3946"/>
    <x v="3906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s v="theater"/>
    <x v="6"/>
    <d v="2015-02-28T08:00:00"/>
    <d v="2015-01-27T20:00:22"/>
    <d v="1905-07-07T00:00:00"/>
  </r>
  <r>
    <n v="3945"/>
    <x v="3907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s v="theater"/>
    <x v="6"/>
    <d v="2015-05-15T19:14:28"/>
    <d v="2015-04-15T19:14:28"/>
    <d v="1905-07-07T00:00:00"/>
  </r>
  <r>
    <n v="3944"/>
    <x v="3908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theater"/>
    <x v="6"/>
    <d v="2015-08-27T15:54:35"/>
    <d v="2015-07-28T15:54:35"/>
    <d v="1905-07-07T00:00:00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s v="theater"/>
    <x v="6"/>
    <d v="2015-05-10T22:59:00"/>
    <d v="2015-04-20T19:39:16"/>
    <d v="1905-07-07T00:00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s v="theater"/>
    <x v="6"/>
    <d v="2016-06-01T23:38:29"/>
    <d v="2016-05-02T23:38:29"/>
    <d v="1905-07-08T00:00:00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theater"/>
    <x v="6"/>
    <d v="2016-06-03T11:19:12"/>
    <d v="2016-05-04T11:19:12"/>
    <d v="1905-07-08T00:00:00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s v="theater"/>
    <x v="6"/>
    <d v="2014-09-11T12:39:21"/>
    <d v="2014-08-12T12:39:21"/>
    <d v="1905-07-06T00:00:00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s v="theater"/>
    <x v="6"/>
    <d v="2014-08-04T16:00:00"/>
    <d v="2014-07-23T15:57:03"/>
    <d v="1905-07-06T00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s v="theater"/>
    <x v="6"/>
    <d v="2016-01-18T00:00:00"/>
    <d v="2015-12-20T16:26:13"/>
    <d v="1905-07-07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s v="theater"/>
    <x v="6"/>
    <d v="2016-11-13T10:17:40"/>
    <d v="2016-10-14T09:17:40"/>
    <d v="1905-07-08T00:00:0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theater"/>
    <x v="6"/>
    <d v="2014-10-26T18:00:00"/>
    <d v="2014-10-14T13:00:55"/>
    <d v="1905-07-06T00:00:00"/>
  </r>
  <r>
    <n v="3943"/>
    <x v="3917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s v="theater"/>
    <x v="6"/>
    <d v="2015-11-02T16:50:00"/>
    <d v="2015-10-02T18:41:08"/>
    <d v="1905-07-07T00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s v="theater"/>
    <x v="6"/>
    <d v="2015-04-09T23:31:11"/>
    <d v="2015-03-12T23:31:11"/>
    <d v="1905-07-07T00:00:00"/>
  </r>
  <r>
    <n v="3942"/>
    <x v="3919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theater"/>
    <x v="6"/>
    <d v="2015-06-16T21:41:54"/>
    <d v="2015-04-17T21:41:54"/>
    <d v="1905-07-07T00:00:00"/>
  </r>
  <r>
    <n v="3941"/>
    <x v="3920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s v="theater"/>
    <x v="6"/>
    <d v="2014-11-25T01:00:00"/>
    <d v="2014-10-28T14:05:37"/>
    <d v="1905-07-06T00:00:00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s v="theater"/>
    <x v="6"/>
    <d v="2014-12-27T02:02:28"/>
    <d v="2014-11-27T02:02:28"/>
    <d v="1905-07-06T00:00:00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s v="theater"/>
    <x v="6"/>
    <d v="2014-08-09T06:25:04"/>
    <d v="2014-07-10T06:25:04"/>
    <d v="1905-07-06T00:00:00"/>
  </r>
  <r>
    <n v="3940"/>
    <x v="3923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s v="theater"/>
    <x v="6"/>
    <d v="2015-01-02T11:49:11"/>
    <d v="2014-11-18T11:49:11"/>
    <d v="1905-07-06T00:00:00"/>
  </r>
  <r>
    <n v="3938"/>
    <x v="3924"/>
    <s v="We Kickstarted Broken Alley Theatre in the summer of 2013. It's been an amazing two years. This year, BATx goes bigger than ever."/>
    <x v="437"/>
    <n v="397"/>
    <x v="2"/>
    <s v="US"/>
    <s v="USD"/>
    <n v="1435441454"/>
    <n v="1432763054"/>
    <b v="0"/>
    <n v="5"/>
    <b v="0"/>
    <s v="theater/plays"/>
    <n v="12"/>
    <s v="theater"/>
    <x v="6"/>
    <d v="2015-06-27T21:44:14"/>
    <d v="2015-05-27T21:44:14"/>
    <d v="1905-07-07T00:00:00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theater"/>
    <x v="6"/>
    <d v="2016-04-01T06:00:00"/>
    <d v="2016-03-04T08:07:48"/>
    <d v="1905-07-08T00:00:00"/>
  </r>
  <r>
    <n v="3937"/>
    <x v="3926"/>
    <s v="Support the artists of the new play FEVER: a story of love, friendship and sonnets. Donate to help us develop this production!"/>
    <x v="438"/>
    <n v="2485"/>
    <x v="2"/>
    <s v="US"/>
    <s v="USD"/>
    <n v="1468249760"/>
    <n v="1465830560"/>
    <b v="0"/>
    <n v="10"/>
    <b v="0"/>
    <s v="theater/plays"/>
    <n v="86"/>
    <s v="theater"/>
    <x v="6"/>
    <d v="2016-07-11T15:09:20"/>
    <d v="2016-06-13T15:09:20"/>
    <d v="1905-07-08T00:00:00"/>
  </r>
  <r>
    <n v="3936"/>
    <x v="3927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theater"/>
    <x v="6"/>
    <d v="2016-12-01T07:18:40"/>
    <d v="2016-11-01T06:18:40"/>
    <d v="1905-07-08T00:00:00"/>
  </r>
  <r>
    <n v="3934"/>
    <x v="3928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s v="theater"/>
    <x v="6"/>
    <d v="2015-10-01T13:00:00"/>
    <d v="2015-08-17T16:07:19"/>
    <d v="1905-07-07T00:00:00"/>
  </r>
  <r>
    <n v="3933"/>
    <x v="3929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s v="theater"/>
    <x v="6"/>
    <d v="2016-07-17T00:43:00"/>
    <d v="2016-06-17T23:14:22"/>
    <d v="1905-07-08T00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s v="theater"/>
    <x v="6"/>
    <d v="2015-10-04T15:45:46"/>
    <d v="2015-08-05T15:45:46"/>
    <d v="1905-07-07T00:00:00"/>
  </r>
  <r>
    <n v="3932"/>
    <x v="3931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s v="theater"/>
    <x v="6"/>
    <d v="2016-03-16T03:02:44"/>
    <d v="2016-02-15T04:02:44"/>
    <d v="1905-07-08T00:00:00"/>
  </r>
  <r>
    <n v="3931"/>
    <x v="3932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theater"/>
    <x v="6"/>
    <d v="2015-09-06T03:38:27"/>
    <d v="2015-08-12T03:38:27"/>
    <d v="1905-07-07T00:00:00"/>
  </r>
  <r>
    <n v="3929"/>
    <x v="3933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s v="theater"/>
    <x v="6"/>
    <d v="2016-09-18T19:51:05"/>
    <d v="2016-08-19T19:51:05"/>
    <d v="1905-07-08T00:00:00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s v="theater"/>
    <x v="6"/>
    <d v="2014-10-07T04:30:00"/>
    <d v="2014-10-03T09:36:19"/>
    <d v="1905-07-06T00:00:00"/>
  </r>
  <r>
    <n v="3928"/>
    <x v="3935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s v="theater"/>
    <x v="6"/>
    <d v="2015-10-16T04:59:00"/>
    <d v="2015-09-18T16:23:47"/>
    <d v="1905-07-07T00:00:00"/>
  </r>
  <r>
    <n v="3925"/>
    <x v="3936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s v="theater"/>
    <x v="6"/>
    <d v="2014-07-30T20:53:59"/>
    <d v="2014-06-30T20:53:59"/>
    <d v="1905-07-06T00:00:00"/>
  </r>
  <r>
    <n v="3924"/>
    <x v="3937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s v="theater"/>
    <x v="6"/>
    <d v="2014-06-26T23:02:02"/>
    <d v="2014-05-27T23:02:02"/>
    <d v="1905-07-06T00:00:00"/>
  </r>
  <r>
    <n v="3922"/>
    <x v="3938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s v="theater"/>
    <x v="6"/>
    <d v="2015-03-02T23:00:00"/>
    <d v="2015-01-16T18:26:50"/>
    <d v="1905-07-07T00:00:00"/>
  </r>
  <r>
    <n v="3913"/>
    <x v="3939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s v="theater"/>
    <x v="6"/>
    <d v="2015-11-30T06:04:09"/>
    <d v="2015-10-31T05:04:09"/>
    <d v="1905-07-07T00:00:00"/>
  </r>
  <r>
    <n v="3912"/>
    <x v="3940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s v="theater"/>
    <x v="6"/>
    <d v="2015-04-25T04:35:00"/>
    <d v="2015-02-24T06:28:50"/>
    <d v="1905-07-07T00:00:00"/>
  </r>
  <r>
    <n v="3911"/>
    <x v="3941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s v="theater"/>
    <x v="6"/>
    <d v="2014-11-26T20:29:37"/>
    <d v="2014-10-27T19:29:37"/>
    <d v="1905-07-06T00:00:00"/>
  </r>
  <r>
    <n v="3910"/>
    <x v="3942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s v="theater"/>
    <x v="6"/>
    <d v="2015-09-07T18:09:57"/>
    <d v="2015-08-08T18:09:57"/>
    <d v="1905-07-07T00:00:00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theater"/>
    <x v="6"/>
    <d v="2014-09-07T07:48:43"/>
    <d v="2014-07-09T07:48:43"/>
    <d v="1905-07-06T00:00:00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s v="theater"/>
    <x v="6"/>
    <d v="2015-02-11T02:53:41"/>
    <d v="2015-01-12T02:53:41"/>
    <d v="1905-07-07T00:00:00"/>
  </r>
  <r>
    <n v="3909"/>
    <x v="3945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s v="theater"/>
    <x v="6"/>
    <d v="2014-09-11T08:37:22"/>
    <d v="2014-08-12T08:37:22"/>
    <d v="1905-07-06T00:00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s v="theater"/>
    <x v="6"/>
    <d v="2016-05-03T18:49:02"/>
    <d v="2016-03-04T19:49:02"/>
    <d v="1905-07-08T00:00:00"/>
  </r>
  <r>
    <n v="3908"/>
    <x v="3947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s v="theater"/>
    <x v="6"/>
    <d v="2014-07-29T03:14:56"/>
    <d v="2014-07-14T03:14:56"/>
    <d v="1905-07-06T00:00:00"/>
  </r>
  <r>
    <n v="3907"/>
    <x v="3948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s v="theater"/>
    <x v="6"/>
    <d v="2014-10-26T20:08:00"/>
    <d v="2014-09-24T19:40:06"/>
    <d v="1905-07-06T00:00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theater"/>
    <x v="6"/>
    <d v="2014-07-14T15:37:44"/>
    <d v="2014-05-15T15:37:44"/>
    <d v="1905-07-06T00:00:00"/>
  </r>
  <r>
    <n v="3904"/>
    <x v="3950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s v="theater"/>
    <x v="6"/>
    <d v="2015-04-15T05:04:00"/>
    <d v="2015-04-01T05:30:00"/>
    <d v="1905-07-07T00:00:00"/>
  </r>
  <r>
    <n v="3903"/>
    <x v="3951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theater"/>
    <x v="6"/>
    <d v="2015-08-14T19:38:00"/>
    <d v="2015-07-01T00:16:05"/>
    <d v="1905-07-07T00:00:00"/>
  </r>
  <r>
    <n v="3901"/>
    <x v="3952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s v="theater"/>
    <x v="6"/>
    <d v="2015-12-19T19:49:59"/>
    <d v="2015-11-09T19:49:59"/>
    <d v="1905-07-07T00:00:00"/>
  </r>
  <r>
    <n v="3900"/>
    <x v="3953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s v="theater"/>
    <x v="6"/>
    <d v="2015-06-11T02:13:11"/>
    <d v="2015-05-12T02:13:11"/>
    <d v="1905-07-07T00:00:00"/>
  </r>
  <r>
    <n v="3899"/>
    <x v="395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s v="theater"/>
    <x v="6"/>
    <d v="2014-08-12T18:36:01"/>
    <d v="2014-07-23T18:36:01"/>
    <d v="1905-07-06T00:00:00"/>
  </r>
  <r>
    <n v="3896"/>
    <x v="3955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s v="theater"/>
    <x v="6"/>
    <d v="2014-06-17T04:36:18"/>
    <d v="2014-06-03T04:36:18"/>
    <d v="1905-07-06T00:00:00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s v="theater"/>
    <x v="6"/>
    <d v="2014-05-08T21:23:30"/>
    <d v="2014-04-16T21:23:30"/>
    <d v="1905-07-06T00:00:0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s v="theater"/>
    <x v="6"/>
    <d v="2015-11-28T14:54:54"/>
    <d v="2015-11-03T14:54:54"/>
    <d v="1905-07-07T00:00:00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theater"/>
    <x v="6"/>
    <d v="2015-11-18T04:41:57"/>
    <d v="2015-10-19T03:41:57"/>
    <d v="1905-07-07T00:00:00"/>
  </r>
  <r>
    <n v="3895"/>
    <x v="3959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s v="theater"/>
    <x v="6"/>
    <d v="2015-02-28T06:00:18"/>
    <d v="2015-01-28T06:00:18"/>
    <d v="1905-07-07T00:00:00"/>
  </r>
  <r>
    <n v="3894"/>
    <x v="3960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s v="theater"/>
    <x v="6"/>
    <d v="2016-12-06T04:59:00"/>
    <d v="2016-11-05T23:00:12"/>
    <d v="1905-07-08T00:00:00"/>
  </r>
  <r>
    <n v="3893"/>
    <x v="3961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s v="theater"/>
    <x v="6"/>
    <d v="2014-07-01T06:00:00"/>
    <d v="2014-05-20T15:47:20"/>
    <d v="1905-07-06T00:00:00"/>
  </r>
  <r>
    <n v="3892"/>
    <x v="3962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theater"/>
    <x v="6"/>
    <d v="2014-08-24T07:00:00"/>
    <d v="2014-08-16T15:39:17"/>
    <d v="1905-07-06T00:00:00"/>
  </r>
  <r>
    <n v="3891"/>
    <x v="3963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s v="theater"/>
    <x v="6"/>
    <d v="2015-03-23T04:59:00"/>
    <d v="2015-02-21T03:10:44"/>
    <d v="1905-07-07T00:00:00"/>
  </r>
  <r>
    <n v="3890"/>
    <x v="3964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s v="theater"/>
    <x v="6"/>
    <d v="2015-08-15T18:12:24"/>
    <d v="2015-06-16T18:12:24"/>
    <d v="1905-07-07T00:00:00"/>
  </r>
  <r>
    <n v="3889"/>
    <x v="3965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s v="theater"/>
    <x v="6"/>
    <d v="2015-01-04T23:26:00"/>
    <d v="2014-12-04T00:07:10"/>
    <d v="1905-07-06T00:00:00"/>
  </r>
  <r>
    <n v="3867"/>
    <x v="3966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s v="theater"/>
    <x v="6"/>
    <d v="2016-06-18T19:32:19"/>
    <d v="2016-05-19T19:32:19"/>
    <d v="1905-07-08T00:00:00"/>
  </r>
  <r>
    <n v="3866"/>
    <x v="3967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s v="theater"/>
    <x v="6"/>
    <d v="2016-03-23T03:29:00"/>
    <d v="2016-02-02T22:43:41"/>
    <d v="1905-07-08T00:00:00"/>
  </r>
  <r>
    <n v="3864"/>
    <x v="3968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s v="theater"/>
    <x v="6"/>
    <d v="2015-11-17T22:24:14"/>
    <d v="2015-10-18T21:24:14"/>
    <d v="1905-07-07T00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s v="theater"/>
    <x v="6"/>
    <d v="2016-06-02T13:07:28"/>
    <d v="2016-05-03T13:07:28"/>
    <d v="1905-07-08T00:00:00"/>
  </r>
  <r>
    <n v="3863"/>
    <x v="3970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theater"/>
    <x v="6"/>
    <d v="2015-11-05T16:11:45"/>
    <d v="2015-09-06T15:11:45"/>
    <d v="1905-07-07T00:00:00"/>
  </r>
  <r>
    <n v="3862"/>
    <x v="3971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s v="theater"/>
    <x v="6"/>
    <d v="2016-09-12T16:59:00"/>
    <d v="2016-08-29T06:15:56"/>
    <d v="1905-07-08T00:00:00"/>
  </r>
  <r>
    <n v="3861"/>
    <x v="3972"/>
    <s v="THE COMING OF THE LORD!"/>
    <x v="13"/>
    <n v="100"/>
    <x v="2"/>
    <s v="US"/>
    <s v="USD"/>
    <n v="1415828820"/>
    <n v="1412258977"/>
    <b v="0"/>
    <n v="1"/>
    <b v="0"/>
    <s v="theater/plays"/>
    <n v="5"/>
    <s v="theater"/>
    <x v="6"/>
    <d v="2014-11-12T21:47:00"/>
    <d v="2014-10-02T14:09:37"/>
    <d v="1905-07-06T00:00:00"/>
  </r>
  <r>
    <n v="3860"/>
    <x v="3973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s v="theater"/>
    <x v="6"/>
    <d v="2014-08-12T15:51:50"/>
    <d v="2014-07-13T15:51:50"/>
    <d v="1905-07-06T00:00:00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s v="theater"/>
    <x v="6"/>
    <d v="2015-03-29T20:00:00"/>
    <d v="2015-03-06T21:40:57"/>
    <d v="1905-07-07T00:00:00"/>
  </r>
  <r>
    <n v="3859"/>
    <x v="3975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s v="theater"/>
    <x v="6"/>
    <d v="2014-06-25T21:00:00"/>
    <d v="2014-05-30T21:26:47"/>
    <d v="1905-07-06T00:00:00"/>
  </r>
  <r>
    <n v="3857"/>
    <x v="3976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s v="theater"/>
    <x v="6"/>
    <d v="2014-08-01T17:12:00"/>
    <d v="2014-07-09T17:41:30"/>
    <d v="1905-07-06T00:00:00"/>
  </r>
  <r>
    <n v="3982"/>
    <x v="3977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s v="theater"/>
    <x v="6"/>
    <d v="2015-07-07T19:26:20"/>
    <d v="2015-05-08T19:26:20"/>
    <d v="1905-07-07T00:00:00"/>
  </r>
  <r>
    <n v="3856"/>
    <x v="3978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s v="theater"/>
    <x v="6"/>
    <d v="2015-03-08T16:50:03"/>
    <d v="2015-02-06T17:50:03"/>
    <d v="1905-07-07T00:00:00"/>
  </r>
  <r>
    <n v="3984"/>
    <x v="3979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s v="theater"/>
    <x v="6"/>
    <d v="2014-11-08T00:00:00"/>
    <d v="2014-10-08T23:07:24"/>
    <d v="1905-07-06T00:00:00"/>
  </r>
  <r>
    <n v="3855"/>
    <x v="398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s v="theater"/>
    <x v="6"/>
    <d v="2015-03-26T22:17:51"/>
    <d v="2015-02-24T23:17:51"/>
    <d v="1905-07-07T00:00:00"/>
  </r>
  <r>
    <n v="3986"/>
    <x v="3981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s v="theater"/>
    <x v="6"/>
    <d v="2016-05-06T13:04:00"/>
    <d v="2016-04-07T13:09:54"/>
    <d v="1905-07-08T00:00:00"/>
  </r>
  <r>
    <n v="3987"/>
    <x v="3982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s v="theater"/>
    <x v="6"/>
    <d v="2014-05-16T22:11:30"/>
    <d v="2014-05-06T22:11:30"/>
    <d v="1905-07-06T00:00:00"/>
  </r>
  <r>
    <n v="3854"/>
    <x v="3983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s v="theater"/>
    <x v="6"/>
    <d v="2015-05-09T21:14:18"/>
    <d v="2015-04-09T21:14:18"/>
    <d v="1905-07-07T00:00:00"/>
  </r>
  <r>
    <n v="3853"/>
    <x v="3984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s v="theater"/>
    <x v="6"/>
    <d v="2014-09-01T20:09:38"/>
    <d v="2014-07-28T20:09:38"/>
    <d v="1905-07-06T00:00:00"/>
  </r>
  <r>
    <n v="3990"/>
    <x v="3985"/>
    <s v="A book and a play. Narrated by the ghost of Will Shakespeare and the ghost of his dog Crab,  Their adventures in the afterlife..."/>
    <x v="414"/>
    <n v="69"/>
    <x v="2"/>
    <s v="GB"/>
    <s v="GBP"/>
    <n v="1456934893"/>
    <n v="1454342893"/>
    <b v="0"/>
    <n v="3"/>
    <b v="0"/>
    <s v="theater/plays"/>
    <n v="4"/>
    <s v="theater"/>
    <x v="6"/>
    <d v="2016-03-02T16:08:13"/>
    <d v="2016-02-01T16:08:13"/>
    <d v="1905-07-08T00:00:00"/>
  </r>
  <r>
    <n v="3852"/>
    <x v="3986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s v="theater"/>
    <x v="6"/>
    <d v="2015-03-27T03:34:36"/>
    <d v="2015-03-02T04:34:36"/>
    <d v="1905-07-07T00:00:00"/>
  </r>
  <r>
    <n v="3850"/>
    <x v="3987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s v="theater"/>
    <x v="6"/>
    <d v="2015-01-01T02:59:03"/>
    <d v="2014-12-02T02:59:03"/>
    <d v="1905-07-06T00:00:00"/>
  </r>
  <r>
    <n v="3848"/>
    <x v="3988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s v="theater"/>
    <x v="6"/>
    <d v="2015-10-18T19:36:29"/>
    <d v="2015-09-18T19:36:29"/>
    <d v="1905-07-07T00:00:00"/>
  </r>
  <r>
    <n v="3847"/>
    <x v="3989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s v="theater"/>
    <x v="6"/>
    <d v="2015-07-19T05:23:11"/>
    <d v="2015-06-04T05:23:11"/>
    <d v="1905-07-07T00:00:00"/>
  </r>
  <r>
    <n v="3995"/>
    <x v="3990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s v="theater"/>
    <x v="6"/>
    <d v="2015-02-14T11:27:00"/>
    <d v="2015-01-15T16:24:37"/>
    <d v="1905-07-07T00:00:00"/>
  </r>
  <r>
    <n v="3846"/>
    <x v="399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s v="theater"/>
    <x v="6"/>
    <d v="2014-10-04T06:59:00"/>
    <d v="2014-09-03T05:19:02"/>
    <d v="1905-07-06T00:00:00"/>
  </r>
  <r>
    <n v="3997"/>
    <x v="3992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theater"/>
    <x v="6"/>
    <d v="2015-04-05T08:23:41"/>
    <d v="2015-03-06T09:23:41"/>
    <d v="1905-07-07T00:00:00"/>
  </r>
  <r>
    <n v="3845"/>
    <x v="3993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s v="theater"/>
    <x v="6"/>
    <d v="2015-10-01T15:02:54"/>
    <d v="2015-09-01T15:02:54"/>
    <d v="1905-07-07T00:00:00"/>
  </r>
  <r>
    <n v="3844"/>
    <x v="3994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s v="theater"/>
    <x v="6"/>
    <d v="2014-06-03T06:59:00"/>
    <d v="2014-05-07T14:48:54"/>
    <d v="1905-07-06T00:00:00"/>
  </r>
  <r>
    <n v="3843"/>
    <x v="3995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s v="theater"/>
    <x v="6"/>
    <d v="2014-06-01T01:44:24"/>
    <d v="2014-05-07T01:44:24"/>
    <d v="1905-07-06T00:00:00"/>
  </r>
  <r>
    <n v="4001"/>
    <x v="3996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s v="theater"/>
    <x v="6"/>
    <d v="2017-03-01T19:00:00"/>
    <d v="2017-02-09T23:08:28"/>
    <d v="1905-07-09T00:00:00"/>
  </r>
  <r>
    <n v="3841"/>
    <x v="3997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s v="theater"/>
    <x v="6"/>
    <d v="2014-07-20T18:51:27"/>
    <d v="2014-05-21T18:51:27"/>
    <d v="1905-07-06T00:00:00"/>
  </r>
  <r>
    <n v="3746"/>
    <x v="3998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s v="theater"/>
    <x v="6"/>
    <d v="2016-10-08T09:20:39"/>
    <d v="2016-09-08T09:20:39"/>
    <d v="1905-07-08T00:00:00"/>
  </r>
  <r>
    <n v="3745"/>
    <x v="3999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s v="theater"/>
    <x v="6"/>
    <d v="2014-08-10T16:45:02"/>
    <d v="2014-07-11T16:45:02"/>
    <d v="1905-07-06T00:00:00"/>
  </r>
  <r>
    <n v="3744"/>
    <x v="4000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theater"/>
    <x v="6"/>
    <d v="2014-07-05T03:59:00"/>
    <d v="2014-06-03T19:32:32"/>
    <d v="1905-07-06T00:00:00"/>
  </r>
  <r>
    <n v="3743"/>
    <x v="4001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theater"/>
    <x v="6"/>
    <d v="2014-07-03T17:02:44"/>
    <d v="2014-06-03T17:02:44"/>
    <d v="1905-07-06T00:00:00"/>
  </r>
  <r>
    <n v="3742"/>
    <x v="4002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s v="theater"/>
    <x v="6"/>
    <d v="2014-09-06T05:09:04"/>
    <d v="2014-08-07T05:09:04"/>
    <d v="1905-07-06T00:00:00"/>
  </r>
  <r>
    <n v="4008"/>
    <x v="4003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s v="theater"/>
    <x v="6"/>
    <d v="2015-07-22T23:08:27"/>
    <d v="2015-06-22T23:08:27"/>
    <d v="1905-07-07T00:00:00"/>
  </r>
  <r>
    <n v="4009"/>
    <x v="4004"/>
    <s v="Against the decline of Thatcherism, the fall of the Wall, and the rise of Acid House. This comedy is a 'Withnail &amp; I' for 1993."/>
    <x v="439"/>
    <n v="75"/>
    <x v="2"/>
    <s v="GB"/>
    <s v="GBP"/>
    <n v="1410281360"/>
    <n v="1406825360"/>
    <b v="0"/>
    <n v="3"/>
    <b v="0"/>
    <s v="theater/plays"/>
    <n v="4"/>
    <s v="theater"/>
    <x v="6"/>
    <d v="2014-09-09T16:49:20"/>
    <d v="2014-07-31T16:49:20"/>
    <d v="1905-07-06T00:00:00"/>
  </r>
  <r>
    <n v="3741"/>
    <x v="4005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theater"/>
    <x v="6"/>
    <d v="2015-12-17T22:05:50"/>
    <d v="2015-11-17T22:05:50"/>
    <d v="1905-07-07T00:00:00"/>
  </r>
  <r>
    <n v="4011"/>
    <x v="4006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s v="theater"/>
    <x v="6"/>
    <d v="2015-01-28T13:04:38"/>
    <d v="2014-12-29T13:04:38"/>
    <d v="1905-07-06T00:00:00"/>
  </r>
  <r>
    <n v="4012"/>
    <x v="4007"/>
    <s v="LEELA IS A 14 YEAR OLD GIRL. JONAH IS A 56 YEAR OLD MAN. IT'S BEEN GOING ON FOR 3 YEARS. HERE COMES THE NIGHT OF VIOLENT RECKONING."/>
    <x v="440"/>
    <n v="0"/>
    <x v="2"/>
    <s v="GB"/>
    <s v="GBP"/>
    <n v="1430571849"/>
    <n v="1427979849"/>
    <b v="0"/>
    <n v="0"/>
    <b v="0"/>
    <s v="theater/plays"/>
    <n v="0"/>
    <s v="theater"/>
    <x v="6"/>
    <d v="2015-05-02T13:04:09"/>
    <d v="2015-04-02T13:04:09"/>
    <d v="1905-07-07T00:00:00"/>
  </r>
  <r>
    <n v="3740"/>
    <x v="4008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s v="theater"/>
    <x v="6"/>
    <d v="2014-08-12T01:53:58"/>
    <d v="2014-07-13T02:09:15"/>
    <d v="1905-07-06T00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s v="theater"/>
    <x v="6"/>
    <d v="2015-11-12T06:59:00"/>
    <d v="2015-10-20T16:35:03"/>
    <d v="1905-07-07T00:00:00"/>
  </r>
  <r>
    <n v="3734"/>
    <x v="4009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s v="theater"/>
    <x v="6"/>
    <d v="2015-05-25T21:38:16"/>
    <d v="2015-03-26T21:38:16"/>
    <d v="1905-07-07T00:00:00"/>
  </r>
  <r>
    <n v="4016"/>
    <x v="4010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s v="theater"/>
    <x v="6"/>
    <d v="2014-09-17T20:56:40"/>
    <d v="2014-08-18T20:56:40"/>
    <d v="1905-07-06T00:00:00"/>
  </r>
  <r>
    <n v="3733"/>
    <x v="4011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theater"/>
    <x v="6"/>
    <d v="2015-04-18T22:30:00"/>
    <d v="2015-04-09T00:35:08"/>
    <d v="1905-07-07T00:00:00"/>
  </r>
  <r>
    <n v="4018"/>
    <x v="4012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s v="theater"/>
    <x v="6"/>
    <d v="2016-10-07T21:51:48"/>
    <d v="2016-09-07T21:51:48"/>
    <d v="1905-07-08T00:00:00"/>
  </r>
  <r>
    <n v="3731"/>
    <x v="4013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s v="theater"/>
    <x v="6"/>
    <d v="2015-01-10T03:23:00"/>
    <d v="2014-12-10T18:04:06"/>
    <d v="1905-07-06T00:00:00"/>
  </r>
  <r>
    <n v="3730"/>
    <x v="4014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s v="theater"/>
    <x v="6"/>
    <d v="2015-08-17T16:15:59"/>
    <d v="2015-07-18T16:15:59"/>
    <d v="1905-07-07T00:00:00"/>
  </r>
  <r>
    <n v="3729"/>
    <x v="401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s v="theater"/>
    <x v="6"/>
    <d v="2015-03-23T03:55:12"/>
    <d v="2015-02-06T04:55:12"/>
    <d v="1905-07-07T00:00:00"/>
  </r>
  <r>
    <n v="3728"/>
    <x v="4016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s v="theater"/>
    <x v="6"/>
    <d v="2015-08-19T04:06:16"/>
    <d v="2015-07-20T04:06:16"/>
    <d v="1905-07-07T00:00:00"/>
  </r>
  <r>
    <n v="2919"/>
    <x v="4017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s v="theater"/>
    <x v="6"/>
    <d v="2014-08-05T14:52:09"/>
    <d v="2014-07-06T14:52:09"/>
    <d v="1905-07-06T00:00:00"/>
  </r>
  <r>
    <n v="2918"/>
    <x v="4018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s v="theater"/>
    <x v="6"/>
    <d v="2015-10-29T15:06:47"/>
    <d v="2015-10-01T15:06:47"/>
    <d v="1905-07-07T00:00:00"/>
  </r>
  <r>
    <n v="4025"/>
    <x v="4019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s v="theater"/>
    <x v="6"/>
    <d v="2015-07-26T05:42:16"/>
    <d v="2015-05-27T05:42:16"/>
    <d v="1905-07-07T00:00:00"/>
  </r>
  <r>
    <n v="2917"/>
    <x v="4020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s v="theater"/>
    <x v="6"/>
    <d v="2015-09-16T05:37:27"/>
    <d v="2015-08-29T05:37:27"/>
    <d v="1905-07-07T00:00:00"/>
  </r>
  <r>
    <n v="2913"/>
    <x v="4021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s v="theater"/>
    <x v="6"/>
    <d v="2014-09-06T22:08:59"/>
    <d v="2014-07-08T22:08:59"/>
    <d v="1905-07-06T00:00:00"/>
  </r>
  <r>
    <n v="2912"/>
    <x v="4022"/>
    <s v="Set in Iceland, Fair Play is a a dark comedy- a play within a play. An extravaganza, fueled by Absinthe, and touched by the Surreal."/>
    <x v="441"/>
    <n v="2030"/>
    <x v="2"/>
    <s v="US"/>
    <s v="USD"/>
    <n v="1452827374"/>
    <n v="1450235374"/>
    <b v="0"/>
    <n v="26"/>
    <b v="0"/>
    <s v="theater/plays"/>
    <n v="14"/>
    <s v="theater"/>
    <x v="6"/>
    <d v="2016-01-15T03:09:34"/>
    <d v="2015-12-16T03:09:34"/>
    <d v="1905-07-07T00:00:00"/>
  </r>
  <r>
    <n v="2911"/>
    <x v="4023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s v="theater"/>
    <x v="6"/>
    <d v="2015-06-27T18:27:06"/>
    <d v="2015-05-18T18:27:06"/>
    <d v="1905-07-07T00:00:00"/>
  </r>
  <r>
    <n v="2909"/>
    <x v="4024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s v="theater"/>
    <x v="6"/>
    <d v="2014-11-25T19:46:00"/>
    <d v="2014-10-17T06:23:21"/>
    <d v="1905-07-06T00:00:00"/>
  </r>
  <r>
    <n v="2908"/>
    <x v="4025"/>
    <s v="A dinner theatre/show about a day in the life of a Vegas &quot;Mob Boss&quot;_x000a_circa 1965- ish. It is all at once realistic,tragic, farce/comical"/>
    <x v="375"/>
    <n v="264"/>
    <x v="2"/>
    <s v="US"/>
    <s v="USD"/>
    <n v="1465407219"/>
    <n v="1462815219"/>
    <b v="0"/>
    <n v="5"/>
    <b v="0"/>
    <s v="theater/plays"/>
    <n v="3"/>
    <s v="theater"/>
    <x v="6"/>
    <d v="2016-06-08T17:33:39"/>
    <d v="2016-05-09T17:33:39"/>
    <d v="1905-07-08T00:00:00"/>
  </r>
  <r>
    <n v="2907"/>
    <x v="402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s v="theater"/>
    <x v="6"/>
    <d v="2016-05-14T21:03:57"/>
    <d v="2016-03-15T21:03:57"/>
    <d v="1905-07-08T00:00:00"/>
  </r>
  <r>
    <n v="4033"/>
    <x v="4027"/>
    <s v="Help us produce an iconic new verse play, set in the year 2020, with virtuoso acting and hauntingly beautiful words and music"/>
    <x v="442"/>
    <n v="6141.99"/>
    <x v="2"/>
    <s v="GB"/>
    <s v="GBP"/>
    <n v="1475398800"/>
    <n v="1472711224"/>
    <b v="0"/>
    <n v="94"/>
    <b v="0"/>
    <s v="theater/plays"/>
    <n v="26"/>
    <s v="theater"/>
    <x v="6"/>
    <d v="2016-10-02T09:00:00"/>
    <d v="2016-09-01T06:27:04"/>
    <d v="1905-07-08T00:00:00"/>
  </r>
  <r>
    <n v="2906"/>
    <x v="4028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s v="theater"/>
    <x v="6"/>
    <d v="2015-08-01T01:00:00"/>
    <d v="2015-07-14T15:34:26"/>
    <d v="1905-07-07T00:00:00"/>
  </r>
  <r>
    <n v="2905"/>
    <x v="4029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s v="theater"/>
    <x v="6"/>
    <d v="2016-09-07T01:21:53"/>
    <d v="2016-08-24T01:21:53"/>
    <d v="1905-07-08T00:00:00"/>
  </r>
  <r>
    <n v="2903"/>
    <x v="4030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s v="theater"/>
    <x v="6"/>
    <d v="2015-09-09T04:00:18"/>
    <d v="2015-07-11T04:00:18"/>
    <d v="1905-07-07T00:00:00"/>
  </r>
  <r>
    <n v="2902"/>
    <x v="403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s v="theater"/>
    <x v="6"/>
    <d v="2015-08-24T10:33:16"/>
    <d v="2015-07-25T10:33:16"/>
    <d v="1905-07-07T00:00:00"/>
  </r>
  <r>
    <n v="2901"/>
    <x v="4032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s v="theater"/>
    <x v="6"/>
    <d v="2015-02-07T21:42:19"/>
    <d v="2014-12-09T21:42:19"/>
    <d v="1905-07-06T00:00:00"/>
  </r>
  <r>
    <n v="2900"/>
    <x v="4033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s v="theater"/>
    <x v="6"/>
    <d v="2014-08-09T05:37:12"/>
    <d v="2014-07-10T05:37:12"/>
    <d v="1905-07-06T00:00:00"/>
  </r>
  <r>
    <n v="2899"/>
    <x v="4034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theater"/>
    <x v="6"/>
    <d v="2016-07-24T01:52:38"/>
    <d v="2016-05-25T01:52:38"/>
    <d v="1905-07-08T00:00:00"/>
  </r>
  <r>
    <n v="4041"/>
    <x v="4035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s v="theater"/>
    <x v="6"/>
    <d v="2016-09-06T11:22:34"/>
    <d v="2016-07-08T11:22:34"/>
    <d v="1905-07-08T00:00:00"/>
  </r>
  <r>
    <n v="2898"/>
    <x v="4036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s v="theater"/>
    <x v="6"/>
    <d v="2015-10-31T15:57:33"/>
    <d v="2015-10-01T15:57:33"/>
    <d v="1905-07-07T00:00:00"/>
  </r>
  <r>
    <n v="4043"/>
    <x v="4037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theater"/>
    <x v="6"/>
    <d v="2014-11-20T22:58:45"/>
    <d v="2014-11-05T22:58:45"/>
    <d v="1905-07-06T00:00:00"/>
  </r>
  <r>
    <n v="2897"/>
    <x v="4038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s v="theater"/>
    <x v="6"/>
    <d v="2015-10-11T15:29:05"/>
    <d v="2015-09-11T15:30:58"/>
    <d v="1905-07-07T00:00:00"/>
  </r>
  <r>
    <n v="4045"/>
    <x v="4039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s v="theater"/>
    <x v="6"/>
    <d v="2014-08-21T04:49:49"/>
    <d v="2014-07-22T04:49:49"/>
    <d v="1905-07-06T00:00:00"/>
  </r>
  <r>
    <n v="2896"/>
    <x v="4040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s v="theater"/>
    <x v="6"/>
    <d v="2016-12-12T06:00:00"/>
    <d v="2016-11-27T21:48:41"/>
    <d v="1905-07-08T00:00:00"/>
  </r>
  <r>
    <n v="2895"/>
    <x v="4041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s v="theater"/>
    <x v="6"/>
    <d v="2014-06-22T21:00:00"/>
    <d v="2014-06-21T13:19:52"/>
    <d v="1905-07-06T00:00:00"/>
  </r>
  <r>
    <n v="4048"/>
    <x v="4042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s v="theater"/>
    <x v="6"/>
    <d v="2016-04-11T11:13:07"/>
    <d v="2016-03-07T12:13:07"/>
    <d v="1905-07-08T00:00:00"/>
  </r>
  <r>
    <n v="2894"/>
    <x v="404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theater"/>
    <x v="6"/>
    <d v="2015-04-03T22:40:15"/>
    <d v="2015-02-02T23:40:15"/>
    <d v="1905-07-07T00:00:00"/>
  </r>
  <r>
    <n v="2893"/>
    <x v="4044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s v="theater"/>
    <x v="6"/>
    <d v="2015-01-09T02:00:00"/>
    <d v="2014-11-10T18:33:15"/>
    <d v="1905-07-06T00:00:00"/>
  </r>
  <r>
    <n v="2892"/>
    <x v="4045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s v="theater"/>
    <x v="6"/>
    <d v="2014-08-25T21:00:00"/>
    <d v="2014-08-18T17:08:24"/>
    <d v="1905-07-06T00:00:00"/>
  </r>
  <r>
    <n v="2891"/>
    <x v="4046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s v="theater"/>
    <x v="6"/>
    <d v="2016-04-15T20:12:08"/>
    <d v="2016-02-15T21:12:08"/>
    <d v="1905-07-08T00:00:00"/>
  </r>
  <r>
    <n v="4053"/>
    <x v="4047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s v="theater"/>
    <x v="6"/>
    <d v="2014-11-15T20:00:00"/>
    <d v="2014-10-16T16:33:48"/>
    <d v="1905-07-06T00:00:00"/>
  </r>
  <r>
    <n v="2890"/>
    <x v="4048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s v="theater"/>
    <x v="6"/>
    <d v="2014-08-09T03:00:00"/>
    <d v="2014-07-11T17:49:52"/>
    <d v="1905-07-06T00:00:00"/>
  </r>
  <r>
    <n v="4055"/>
    <x v="4049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s v="theater"/>
    <x v="6"/>
    <d v="2014-06-19T15:33:51"/>
    <d v="2014-05-20T15:33:51"/>
    <d v="1905-07-06T00:00:00"/>
  </r>
  <r>
    <n v="2889"/>
    <x v="4050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s v="theater"/>
    <x v="6"/>
    <d v="2014-08-29T20:43:05"/>
    <d v="2014-07-30T20:43:05"/>
    <d v="1905-07-06T00:00:00"/>
  </r>
  <r>
    <n v="4057"/>
    <x v="4051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s v="theater"/>
    <x v="6"/>
    <d v="2015-11-25T23:00:00"/>
    <d v="2015-11-02T23:14:40"/>
    <d v="1905-07-07T00:00:00"/>
  </r>
  <r>
    <n v="2888"/>
    <x v="4052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theater"/>
    <x v="6"/>
    <d v="2014-10-18T04:59:00"/>
    <d v="2014-10-10T12:50:40"/>
    <d v="1905-07-06T00:00:00"/>
  </r>
  <r>
    <n v="4059"/>
    <x v="4053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s v="theater"/>
    <x v="6"/>
    <d v="2014-09-16T03:00:00"/>
    <d v="2014-08-15T15:22:32"/>
    <d v="1905-07-06T00:00:00"/>
  </r>
  <r>
    <n v="4060"/>
    <x v="4054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s v="theater"/>
    <x v="6"/>
    <d v="2014-06-23T16:00:00"/>
    <d v="2014-05-20T16:40:56"/>
    <d v="1905-07-06T00:00:00"/>
  </r>
  <r>
    <n v="2887"/>
    <x v="4055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s v="theater"/>
    <x v="6"/>
    <d v="2015-01-11T10:15:24"/>
    <d v="2014-12-12T10:15:24"/>
    <d v="1905-07-06T00:00:00"/>
  </r>
  <r>
    <n v="2886"/>
    <x v="4056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s v="theater"/>
    <x v="6"/>
    <d v="2015-09-19T03:59:00"/>
    <d v="2015-09-14T15:11:24"/>
    <d v="1905-07-07T00:00:00"/>
  </r>
  <r>
    <n v="4063"/>
    <x v="4057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s v="theater"/>
    <x v="6"/>
    <d v="2014-06-27T16:21:24"/>
    <d v="2014-05-28T16:21:24"/>
    <d v="1905-07-06T00:00:00"/>
  </r>
  <r>
    <n v="4064"/>
    <x v="4058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s v="theater"/>
    <x v="6"/>
    <d v="2015-04-29T14:07:06"/>
    <d v="2015-03-30T14:07:06"/>
    <d v="1905-07-07T00:00:00"/>
  </r>
  <r>
    <n v="2885"/>
    <x v="4059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s v="theater"/>
    <x v="6"/>
    <d v="2015-03-14T00:50:01"/>
    <d v="2015-02-12T01:50:01"/>
    <d v="1905-07-07T00:00:00"/>
  </r>
  <r>
    <n v="2884"/>
    <x v="4060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s v="theater"/>
    <x v="6"/>
    <d v="2014-12-05T17:27:15"/>
    <d v="2014-11-05T17:27:15"/>
    <d v="1905-07-06T00:00:00"/>
  </r>
  <r>
    <n v="2883"/>
    <x v="4061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s v="theater"/>
    <x v="6"/>
    <d v="2016-02-06T04:59:00"/>
    <d v="2016-01-01T21:40:37"/>
    <d v="1905-07-08T00:00:00"/>
  </r>
  <r>
    <n v="2882"/>
    <x v="4062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s v="theater"/>
    <x v="6"/>
    <d v="2016-05-01T14:18:38"/>
    <d v="2016-04-01T14:18:38"/>
    <d v="1905-07-08T00:00:00"/>
  </r>
  <r>
    <n v="4069"/>
    <x v="4063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s v="theater"/>
    <x v="6"/>
    <d v="2015-02-28T12:00:00"/>
    <d v="2015-01-18T15:52:36"/>
    <d v="1905-07-07T00:00:00"/>
  </r>
  <r>
    <n v="2881"/>
    <x v="4064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theater"/>
    <x v="6"/>
    <d v="2014-12-03T15:20:36"/>
    <d v="2014-10-04T14:20:36"/>
    <d v="1905-07-06T00:00:00"/>
  </r>
  <r>
    <n v="4071"/>
    <x v="4065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theater"/>
    <x v="6"/>
    <d v="2016-12-26T19:18:51"/>
    <d v="2016-11-26T19:18:51"/>
    <d v="1905-07-08T00:00:00"/>
  </r>
  <r>
    <n v="4072"/>
    <x v="4066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s v="theater"/>
    <x v="6"/>
    <d v="2014-08-21T18:35:11"/>
    <d v="2014-06-22T18:35:11"/>
    <d v="1905-07-06T00:00:00"/>
  </r>
  <r>
    <n v="2880"/>
    <x v="4067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s v="theater"/>
    <x v="6"/>
    <d v="2015-08-20T17:05:00"/>
    <d v="2015-07-07T21:44:12"/>
    <d v="1905-07-07T00:00:00"/>
  </r>
  <r>
    <n v="4074"/>
    <x v="4068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s v="theater"/>
    <x v="6"/>
    <d v="2015-11-05T14:16:15"/>
    <d v="2015-10-06T13:16:15"/>
    <d v="1905-07-07T00:00:00"/>
  </r>
  <r>
    <n v="4075"/>
    <x v="4069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s v="theater"/>
    <x v="6"/>
    <d v="2014-06-30T17:28:00"/>
    <d v="2014-05-20T01:06:09"/>
    <d v="1905-07-06T00:00:00"/>
  </r>
  <r>
    <n v="2879"/>
    <x v="4070"/>
    <s v="She that fines a husband? Wait, is that right? Girl... you better check yourself, before you wreck yourself!"/>
    <x v="443"/>
    <n v="29"/>
    <x v="2"/>
    <s v="US"/>
    <s v="USD"/>
    <n v="1453310661"/>
    <n v="1450718661"/>
    <b v="0"/>
    <n v="1"/>
    <b v="0"/>
    <s v="theater/plays"/>
    <n v="0"/>
    <s v="theater"/>
    <x v="6"/>
    <d v="2016-01-20T17:24:21"/>
    <d v="2015-12-21T17:24:21"/>
    <d v="1905-07-07T00:00:00"/>
  </r>
  <r>
    <n v="2877"/>
    <x v="4071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s v="theater"/>
    <x v="6"/>
    <d v="2016-11-30T17:00:00"/>
    <d v="2016-10-29T22:55:24"/>
    <d v="1905-07-08T00:00:00"/>
  </r>
  <r>
    <n v="4078"/>
    <x v="4072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theater"/>
    <x v="6"/>
    <d v="2017-01-27T18:54:02"/>
    <d v="2016-12-28T18:54:02"/>
    <d v="1905-07-08T00:00:00"/>
  </r>
  <r>
    <n v="2876"/>
    <x v="4073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theater"/>
    <x v="6"/>
    <d v="2015-07-16T17:51:19"/>
    <d v="2015-06-16T17:51:19"/>
    <d v="1905-07-07T00:00:00"/>
  </r>
  <r>
    <n v="2875"/>
    <x v="40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s v="theater"/>
    <x v="6"/>
    <d v="2016-05-05T03:04:53"/>
    <d v="2016-04-05T03:04:53"/>
    <d v="1905-07-08T00:00:00"/>
  </r>
  <r>
    <n v="2874"/>
    <x v="4075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s v="theater"/>
    <x v="6"/>
    <d v="2017-01-17T20:16:26"/>
    <d v="2016-12-18T20:16:26"/>
    <d v="1905-07-08T00:00:00"/>
  </r>
  <r>
    <n v="2873"/>
    <x v="4076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s v="theater"/>
    <x v="6"/>
    <d v="2015-01-28T19:37:11"/>
    <d v="2014-12-29T19:37:11"/>
    <d v="1905-07-06T00:00:00"/>
  </r>
  <r>
    <n v="2872"/>
    <x v="4077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theater"/>
    <x v="6"/>
    <d v="2015-06-20T02:47:18"/>
    <d v="2015-04-21T02:47:18"/>
    <d v="1905-07-07T00:00:00"/>
  </r>
  <r>
    <n v="4084"/>
    <x v="4078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s v="theater"/>
    <x v="6"/>
    <d v="2016-10-09T10:28:26"/>
    <d v="2016-09-09T10:28:26"/>
    <d v="1905-07-08T00:00:00"/>
  </r>
  <r>
    <n v="2871"/>
    <x v="4079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s v="theater"/>
    <x v="6"/>
    <d v="2014-12-21T17:43:33"/>
    <d v="2014-12-01T17:43:33"/>
    <d v="1905-07-06T00:00:00"/>
  </r>
  <r>
    <n v="2870"/>
    <x v="4080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s v="theater"/>
    <x v="6"/>
    <d v="2014-05-17T04:32:45"/>
    <d v="2014-04-17T04:32:45"/>
    <d v="1905-07-06T00:00:00"/>
  </r>
  <r>
    <n v="2869"/>
    <x v="4081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s v="theater"/>
    <x v="6"/>
    <d v="2016-07-19T14:14:41"/>
    <d v="2016-06-19T14:14:41"/>
    <d v="1905-07-08T00:00:00"/>
  </r>
  <r>
    <n v="4088"/>
    <x v="4082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s v="theater"/>
    <x v="6"/>
    <d v="2015-01-16T10:26:00"/>
    <d v="2014-12-17T14:42:04"/>
    <d v="1905-07-06T00:00:00"/>
  </r>
  <r>
    <n v="2868"/>
    <x v="4083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s v="theater"/>
    <x v="6"/>
    <d v="2016-10-05T19:50:54"/>
    <d v="2016-09-05T19:50:54"/>
    <d v="1905-07-08T00:00:00"/>
  </r>
  <r>
    <n v="2867"/>
    <x v="3649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s v="theater"/>
    <x v="6"/>
    <d v="2016-07-04T04:00:00"/>
    <d v="2016-06-10T04:41:12"/>
    <d v="1905-07-08T00:00:00"/>
  </r>
  <r>
    <n v="2866"/>
    <x v="4084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s v="theater"/>
    <x v="6"/>
    <d v="2016-10-14T22:00:00"/>
    <d v="2016-09-14T22:55:21"/>
    <d v="1905-07-08T00:00:00"/>
  </r>
  <r>
    <n v="2865"/>
    <x v="4085"/>
    <s v="Prepare to be Swept Away. Three short plays from three master playwrights; LANDFALL, SNIPER and DANGERS of TOBACCO!"/>
    <x v="444"/>
    <n v="0"/>
    <x v="2"/>
    <s v="US"/>
    <s v="USD"/>
    <n v="1420512259"/>
    <n v="1415328259"/>
    <b v="0"/>
    <n v="0"/>
    <b v="0"/>
    <s v="theater/plays"/>
    <n v="0"/>
    <s v="theater"/>
    <x v="6"/>
    <d v="2015-01-06T02:44:19"/>
    <d v="2014-11-07T02:44:19"/>
    <d v="1905-07-06T00:00:00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s v="theater"/>
    <x v="6"/>
    <d v="2015-08-22T19:34:53"/>
    <d v="2015-06-23T19:34:53"/>
    <d v="1905-07-07T00:00:00"/>
  </r>
  <r>
    <n v="2863"/>
    <x v="4087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s v="theater"/>
    <x v="6"/>
    <d v="2014-09-09T16:12:03"/>
    <d v="2014-07-11T16:12:03"/>
    <d v="1905-07-06T00:00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s v="theater"/>
    <x v="6"/>
    <d v="2016-12-19T00:45:50"/>
    <d v="2016-11-19T00:45:50"/>
    <d v="1905-07-08T00:00:0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s v="theater"/>
    <x v="6"/>
    <d v="2017-02-28T08:51:00"/>
    <d v="2017-01-15T12:43:39"/>
    <d v="1905-07-09T00:00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theater"/>
    <x v="6"/>
    <d v="2016-01-31T23:55:00"/>
    <d v="2015-12-06T19:47:17"/>
    <d v="1905-07-07T00:00:00"/>
  </r>
  <r>
    <n v="2862"/>
    <x v="409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s v="theater"/>
    <x v="6"/>
    <d v="2014-06-24T18:57:09"/>
    <d v="2014-05-25T18:57:09"/>
    <d v="1905-07-06T00:00:00"/>
  </r>
  <r>
    <n v="2860"/>
    <x v="4092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s v="theater"/>
    <x v="6"/>
    <d v="2016-06-19T19:12:56"/>
    <d v="2016-04-20T19:12:56"/>
    <d v="1905-07-08T00:00:00"/>
  </r>
  <r>
    <n v="2856"/>
    <x v="4093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s v="theater"/>
    <x v="6"/>
    <d v="2015-08-08T21:34:00"/>
    <d v="2015-06-10T00:54:07"/>
    <d v="1905-07-07T00:00:00"/>
  </r>
  <r>
    <n v="2855"/>
    <x v="409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s v="theater"/>
    <x v="6"/>
    <d v="2016-01-29T23:34:00"/>
    <d v="2016-01-01T00:11:11"/>
    <d v="1905-07-08T00:00:00"/>
  </r>
  <r>
    <n v="2852"/>
    <x v="4095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s v="theater"/>
    <x v="6"/>
    <d v="2014-06-21T01:05:03"/>
    <d v="2014-05-22T01:05:03"/>
    <d v="1905-07-06T00:00:00"/>
  </r>
  <r>
    <n v="2850"/>
    <x v="4096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s v="theater"/>
    <x v="6"/>
    <d v="2014-09-06T00:10:11"/>
    <d v="2014-08-07T00:10:11"/>
    <d v="1905-07-06T00:00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s v="theater"/>
    <x v="6"/>
    <d v="2016-10-27T06:40:34"/>
    <d v="2016-09-27T06:40:34"/>
    <d v="1905-07-08T00:00:00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s v="theater"/>
    <x v="6"/>
    <d v="2016-12-26T00:15:09"/>
    <d v="2016-11-23T00:15:09"/>
    <d v="1905-07-08T00:00:00"/>
  </r>
  <r>
    <n v="2848"/>
    <x v="4099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s v="theater"/>
    <x v="6"/>
    <d v="2015-05-29T15:34:19"/>
    <d v="2015-04-29T15:34:19"/>
    <d v="1905-07-07T00:00:00"/>
  </r>
  <r>
    <n v="2847"/>
    <x v="4100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theater"/>
    <x v="6"/>
    <d v="2016-05-23T19:21:05"/>
    <d v="2016-03-24T19:21:05"/>
    <d v="1905-07-08T00:00:00"/>
  </r>
  <r>
    <n v="2846"/>
    <x v="4101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theater"/>
    <x v="6"/>
    <d v="2015-05-29T16:36:34"/>
    <d v="2015-04-14T16:36:34"/>
    <d v="1905-07-07T00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theater"/>
    <x v="6"/>
    <d v="2015-11-29T13:56:44"/>
    <d v="2015-10-30T12:56:44"/>
    <d v="1905-07-07T00:00:00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s v="theater"/>
    <x v="6"/>
    <d v="2016-07-21T15:02:31"/>
    <d v="2016-05-22T15:02:31"/>
    <d v="1905-07-08T00:00:00"/>
  </r>
  <r>
    <n v="2845"/>
    <x v="410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s v="theater"/>
    <x v="6"/>
    <d v="2015-06-08T00:23:53"/>
    <d v="2015-04-09T00:23:53"/>
    <d v="1905-07-07T00:00:0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s v="theater"/>
    <x v="6"/>
    <d v="2016-02-28T00:00:00"/>
    <d v="2016-01-31T22:43:06"/>
    <d v="1905-07-08T00:00:00"/>
  </r>
  <r>
    <n v="2843"/>
    <x v="4106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theater"/>
    <x v="6"/>
    <d v="2016-06-13T04:00:00"/>
    <d v="2016-05-02T17:42:30"/>
    <d v="1905-07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012AA-4B96-224B-9143-14057EC27AEE}" name="PivotTable4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552EDB-E1A9-DA41-94A9-8DF561EDDFAC}" name="PivotTable1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3" firstHeaderRow="1" firstDataRow="2" firstDataCol="1"/>
  <pivotFields count="20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CA158-C1D5-6543-9B9A-789615F58864}" name="PivotTable2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6" firstHeaderRow="1" firstDataRow="2" firstDataCol="1" rowPageCount="1" colPageCount="1"/>
  <pivotFields count="20">
    <pivotField showAll="0"/>
    <pivotField axis="axisPage" showAll="0">
      <items count="4108">
        <item x="2978"/>
        <item x="3269"/>
        <item x="3401"/>
        <item x="3151"/>
        <item x="3282"/>
        <item x="3735"/>
        <item x="2863"/>
        <item x="3256"/>
        <item x="3414"/>
        <item x="3922"/>
        <item x="3988"/>
        <item x="3536"/>
        <item x="48"/>
        <item x="3520"/>
        <item x="3451"/>
        <item x="1023"/>
        <item x="3444"/>
        <item x="3934"/>
        <item x="3915"/>
        <item x="2946"/>
        <item x="4049"/>
        <item x="4047"/>
        <item x="3243"/>
        <item x="1747"/>
        <item x="3992"/>
        <item x="486"/>
        <item x="2095"/>
        <item x="2866"/>
        <item x="1529"/>
        <item x="209"/>
        <item x="3928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5"/>
        <item x="4076"/>
        <item x="842"/>
        <item x="347"/>
        <item x="4064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997"/>
        <item x="861"/>
        <item x="3804"/>
        <item x="1394"/>
        <item x="437"/>
        <item x="1281"/>
        <item x="241"/>
        <item x="3693"/>
        <item x="3707"/>
        <item x="3591"/>
        <item x="1381"/>
        <item x="4040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42"/>
        <item x="363"/>
        <item x="4061"/>
        <item x="3678"/>
        <item x="93"/>
        <item x="2215"/>
        <item x="1628"/>
        <item x="3802"/>
        <item x="54"/>
        <item x="135"/>
        <item x="1187"/>
        <item x="3870"/>
        <item x="82"/>
        <item x="2838"/>
        <item x="2835"/>
        <item x="3985"/>
        <item x="3946"/>
        <item x="1562"/>
        <item x="113"/>
        <item x="2257"/>
        <item x="3150"/>
        <item x="467"/>
        <item x="3776"/>
        <item x="1762"/>
        <item x="3621"/>
        <item x="3740"/>
        <item x="3209"/>
        <item x="1364"/>
        <item x="1288"/>
        <item x="2783"/>
        <item x="3504"/>
        <item x="523"/>
        <item x="539"/>
        <item x="2316"/>
        <item x="2162"/>
        <item x="4025"/>
        <item x="3978"/>
        <item x="3085"/>
        <item x="1713"/>
        <item x="3679"/>
        <item x="3453"/>
        <item x="2110"/>
        <item x="1236"/>
        <item x="582"/>
        <item x="3264"/>
        <item x="2877"/>
        <item x="302"/>
        <item x="764"/>
        <item x="1025"/>
        <item x="3760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6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7"/>
        <item x="1756"/>
        <item x="906"/>
        <item x="2238"/>
        <item x="2902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2851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2864"/>
        <item x="1053"/>
        <item x="768"/>
        <item x="2571"/>
        <item x="2800"/>
        <item x="3851"/>
        <item x="1362"/>
        <item x="3967"/>
        <item x="3825"/>
        <item x="918"/>
        <item x="2580"/>
        <item x="1145"/>
        <item x="3849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6"/>
        <item x="3704"/>
        <item x="3680"/>
        <item x="1495"/>
        <item x="339"/>
        <item x="1344"/>
        <item x="3649"/>
        <item x="2944"/>
        <item x="2884"/>
        <item x="2335"/>
        <item x="264"/>
        <item x="1338"/>
        <item x="2662"/>
        <item x="1468"/>
        <item x="3021"/>
        <item x="2790"/>
        <item x="4004"/>
        <item x="581"/>
        <item x="365"/>
        <item x="3173"/>
        <item x="857"/>
        <item x="744"/>
        <item x="877"/>
        <item x="3852"/>
        <item x="1589"/>
        <item x="3014"/>
        <item x="1860"/>
        <item x="2954"/>
        <item x="3793"/>
        <item x="66"/>
        <item x="2764"/>
        <item x="3796"/>
        <item x="2258"/>
        <item x="2313"/>
        <item x="743"/>
        <item x="515"/>
        <item x="3181"/>
        <item x="3902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4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8"/>
        <item x="2074"/>
        <item x="1100"/>
        <item x="3658"/>
        <item x="1587"/>
        <item x="1883"/>
        <item x="924"/>
        <item x="1205"/>
        <item x="3813"/>
        <item x="3914"/>
        <item x="2816"/>
        <item x="1235"/>
        <item x="3653"/>
        <item x="3761"/>
        <item x="506"/>
        <item x="2870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17"/>
        <item x="1498"/>
        <item x="551"/>
        <item x="3631"/>
        <item x="4041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50"/>
        <item x="1787"/>
        <item x="369"/>
        <item x="1442"/>
        <item x="1616"/>
        <item x="3435"/>
        <item x="2542"/>
        <item x="3603"/>
        <item x="1518"/>
        <item x="2855"/>
        <item x="4080"/>
        <item x="1882"/>
        <item x="1034"/>
        <item x="1806"/>
        <item x="2888"/>
        <item x="2290"/>
        <item x="263"/>
        <item x="344"/>
        <item x="1798"/>
        <item x="2092"/>
        <item x="2459"/>
        <item x="933"/>
        <item x="3467"/>
        <item x="3440"/>
        <item x="3689"/>
        <item x="3483"/>
        <item x="321"/>
        <item x="2915"/>
        <item x="1808"/>
        <item x="1590"/>
        <item x="607"/>
        <item x="2751"/>
        <item x="4055"/>
        <item x="600"/>
        <item x="3573"/>
        <item x="3843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3726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4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4056"/>
        <item x="16"/>
        <item x="2476"/>
        <item x="3191"/>
        <item x="4052"/>
        <item x="3519"/>
        <item x="2907"/>
        <item x="2782"/>
        <item x="1981"/>
        <item x="1274"/>
        <item x="3409"/>
        <item x="2629"/>
        <item x="2193"/>
        <item x="535"/>
        <item x="3323"/>
        <item x="4065"/>
        <item x="1194"/>
        <item x="2023"/>
        <item x="746"/>
        <item x="855"/>
        <item x="1962"/>
        <item x="3923"/>
        <item x="2873"/>
        <item x="2358"/>
        <item x="289"/>
        <item x="648"/>
        <item x="952"/>
        <item x="3845"/>
        <item x="1878"/>
        <item x="3786"/>
        <item x="1652"/>
        <item x="4032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887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4016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7"/>
        <item x="1826"/>
        <item x="1264"/>
        <item x="1227"/>
        <item x="3516"/>
        <item x="99"/>
        <item x="1570"/>
        <item x="3720"/>
        <item x="1188"/>
        <item x="2535"/>
        <item x="2125"/>
        <item x="1357"/>
        <item x="1039"/>
        <item x="4083"/>
        <item x="2360"/>
        <item x="249"/>
        <item x="2456"/>
        <item x="2323"/>
        <item x="3020"/>
        <item x="3762"/>
        <item x="1300"/>
        <item x="308"/>
        <item x="1115"/>
        <item x="1454"/>
        <item x="794"/>
        <item x="3428"/>
        <item x="3357"/>
        <item x="296"/>
        <item x="4067"/>
        <item x="1332"/>
        <item x="415"/>
        <item x="1042"/>
        <item x="3143"/>
        <item x="3800"/>
        <item x="1792"/>
        <item x="2715"/>
        <item x="3006"/>
        <item x="967"/>
        <item x="2781"/>
        <item x="3163"/>
        <item x="3831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950"/>
        <item x="1482"/>
        <item x="1832"/>
        <item x="2942"/>
        <item x="124"/>
        <item x="185"/>
        <item x="3625"/>
        <item x="1151"/>
        <item x="2872"/>
        <item x="361"/>
        <item x="2265"/>
        <item x="2289"/>
        <item x="436"/>
        <item x="1574"/>
        <item x="3835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9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10"/>
        <item x="4033"/>
        <item x="24"/>
        <item x="4031"/>
        <item x="1474"/>
        <item x="3155"/>
        <item x="3741"/>
        <item x="2526"/>
        <item x="1040"/>
        <item x="499"/>
        <item x="1373"/>
        <item x="3924"/>
        <item x="3824"/>
        <item x="2181"/>
        <item x="2182"/>
        <item x="2446"/>
        <item x="3818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48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07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90"/>
        <item x="2869"/>
        <item x="81"/>
        <item x="3921"/>
        <item x="3138"/>
        <item x="3127"/>
        <item x="1678"/>
        <item x="3681"/>
        <item x="1971"/>
        <item x="1869"/>
        <item x="1619"/>
        <item x="3234"/>
        <item x="141"/>
        <item x="422"/>
        <item x="143"/>
        <item x="1571"/>
        <item x="3745"/>
        <item x="1741"/>
        <item x="2097"/>
        <item x="4038"/>
        <item x="3236"/>
        <item x="938"/>
        <item x="721"/>
        <item x="757"/>
        <item x="1667"/>
        <item x="336"/>
        <item x="389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35"/>
        <item x="218"/>
        <item x="749"/>
        <item x="1061"/>
        <item x="561"/>
        <item x="3615"/>
        <item x="1150"/>
        <item x="1014"/>
        <item x="732"/>
        <item x="1385"/>
        <item x="3670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4084"/>
        <item x="3268"/>
        <item x="2896"/>
        <item x="15"/>
        <item x="3596"/>
        <item x="976"/>
        <item x="2708"/>
        <item x="3437"/>
        <item x="2876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4071"/>
        <item x="3308"/>
        <item x="4100"/>
        <item x="3044"/>
        <item x="3214"/>
        <item x="3768"/>
        <item x="1801"/>
        <item x="3933"/>
        <item x="1564"/>
        <item x="3551"/>
        <item x="4082"/>
        <item x="2297"/>
        <item x="522"/>
        <item x="531"/>
        <item x="2499"/>
        <item x="2540"/>
        <item x="160"/>
        <item x="2200"/>
        <item x="1348"/>
        <item x="2471"/>
        <item x="1951"/>
        <item x="3701"/>
        <item x="440"/>
        <item x="147"/>
        <item x="1523"/>
        <item x="1143"/>
        <item x="4024"/>
        <item x="2690"/>
        <item x="2306"/>
        <item x="717"/>
        <item x="2486"/>
        <item x="2545"/>
        <item x="1309"/>
        <item x="3115"/>
        <item x="3695"/>
        <item x="3716"/>
        <item x="530"/>
        <item x="3331"/>
        <item x="2263"/>
        <item x="3380"/>
        <item x="1502"/>
        <item x="3167"/>
        <item x="926"/>
        <item x="3821"/>
        <item x="3744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1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6"/>
        <item x="109"/>
        <item x="830"/>
        <item x="2136"/>
        <item x="520"/>
        <item x="1831"/>
        <item x="3525"/>
        <item x="460"/>
        <item x="3336"/>
        <item x="4008"/>
        <item x="1414"/>
        <item x="1033"/>
        <item x="2847"/>
        <item x="2551"/>
        <item x="3823"/>
        <item x="995"/>
        <item x="3952"/>
        <item x="458"/>
        <item x="817"/>
        <item x="1376"/>
        <item x="793"/>
        <item x="2159"/>
        <item x="102"/>
        <item x="3684"/>
        <item x="1759"/>
        <item x="1847"/>
        <item x="823"/>
        <item x="1693"/>
        <item x="2199"/>
        <item x="3047"/>
        <item x="682"/>
        <item x="3190"/>
        <item x="39"/>
        <item x="2871"/>
        <item x="2899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4029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2883"/>
        <item x="2678"/>
        <item x="1071"/>
        <item x="281"/>
        <item x="272"/>
        <item x="1679"/>
        <item x="2126"/>
        <item x="3872"/>
        <item x="2968"/>
        <item x="3683"/>
        <item x="3676"/>
        <item x="3698"/>
        <item x="812"/>
        <item x="1528"/>
        <item x="604"/>
        <item x="771"/>
        <item x="761"/>
        <item x="2696"/>
        <item x="2340"/>
        <item x="4001"/>
        <item x="3318"/>
        <item x="560"/>
        <item x="1481"/>
        <item x="3906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70"/>
        <item x="3792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6"/>
        <item x="2591"/>
        <item x="3301"/>
        <item x="703"/>
        <item x="178"/>
        <item x="1017"/>
        <item x="752"/>
        <item x="3729"/>
        <item x="4020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27"/>
        <item x="3180"/>
        <item x="1421"/>
        <item x="1291"/>
        <item x="3919"/>
        <item x="4087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1"/>
        <item x="1563"/>
        <item x="929"/>
        <item x="2015"/>
        <item x="1515"/>
        <item x="3218"/>
        <item x="3811"/>
        <item x="2346"/>
        <item x="950"/>
        <item x="602"/>
        <item x="3203"/>
        <item x="3066"/>
        <item x="3527"/>
        <item x="1537"/>
        <item x="1580"/>
        <item x="1212"/>
        <item x="228"/>
        <item x="3794"/>
        <item x="4022"/>
        <item x="572"/>
        <item x="360"/>
        <item x="2521"/>
        <item x="3321"/>
        <item x="169"/>
        <item x="1387"/>
        <item x="1"/>
        <item x="3979"/>
        <item x="3528"/>
        <item x="248"/>
        <item x="1089"/>
        <item x="3834"/>
        <item x="231"/>
        <item x="1321"/>
        <item x="1003"/>
        <item x="1864"/>
        <item x="2694"/>
        <item x="2965"/>
        <item x="447"/>
        <item x="1067"/>
        <item x="3671"/>
        <item x="3160"/>
        <item x="544"/>
        <item x="2423"/>
        <item x="3577"/>
        <item x="186"/>
        <item x="3820"/>
        <item x="1369"/>
        <item x="310"/>
        <item x="3497"/>
        <item x="3860"/>
        <item x="1438"/>
        <item x="2216"/>
        <item x="3926"/>
        <item x="3899"/>
        <item x="2785"/>
        <item x="1687"/>
        <item x="235"/>
        <item x="1810"/>
        <item x="2520"/>
        <item x="239"/>
        <item x="1063"/>
        <item x="3911"/>
        <item x="4019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7"/>
        <item x="2377"/>
        <item x="2011"/>
        <item x="1689"/>
        <item x="1128"/>
        <item x="871"/>
        <item x="1448"/>
        <item x="3850"/>
        <item x="1583"/>
        <item x="243"/>
        <item x="2425"/>
        <item x="1370"/>
        <item x="2594"/>
        <item x="1154"/>
        <item x="2412"/>
        <item x="2438"/>
        <item x="3459"/>
        <item x="2920"/>
        <item x="3855"/>
        <item x="1412"/>
        <item x="2247"/>
        <item x="2929"/>
        <item x="1005"/>
        <item x="533"/>
        <item x="157"/>
        <item x="320"/>
        <item x="2918"/>
        <item x="3842"/>
        <item x="1303"/>
        <item x="898"/>
        <item x="3925"/>
        <item x="1267"/>
        <item x="2180"/>
        <item x="1214"/>
        <item x="1284"/>
        <item x="1169"/>
        <item x="3553"/>
        <item x="4095"/>
        <item x="1957"/>
        <item x="2934"/>
        <item x="2434"/>
        <item x="3338"/>
        <item x="1183"/>
        <item x="318"/>
        <item x="4085"/>
        <item x="3889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7"/>
        <item x="3651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4036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884"/>
        <item x="858"/>
        <item x="1532"/>
        <item x="1706"/>
        <item x="1408"/>
        <item x="3697"/>
        <item x="2470"/>
        <item x="286"/>
        <item x="3478"/>
        <item x="3819"/>
        <item x="3994"/>
        <item x="2273"/>
        <item x="617"/>
        <item x="3579"/>
        <item x="2087"/>
        <item x="3289"/>
        <item x="589"/>
        <item x="1609"/>
        <item x="1844"/>
        <item x="3225"/>
        <item x="1692"/>
        <item x="4091"/>
        <item x="3297"/>
        <item x="4030"/>
        <item x="3748"/>
        <item x="1663"/>
        <item x="3885"/>
        <item x="1388"/>
        <item x="2607"/>
        <item x="3540"/>
        <item x="2276"/>
        <item x="2664"/>
        <item x="2990"/>
        <item x="888"/>
        <item x="0"/>
        <item x="4070"/>
        <item x="3775"/>
        <item x="1845"/>
        <item x="1818"/>
        <item x="1174"/>
        <item x="1884"/>
        <item x="1821"/>
        <item x="1340"/>
        <item x="3179"/>
        <item x="108"/>
        <item x="2895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4"/>
        <item x="964"/>
        <item x="104"/>
        <item x="3555"/>
        <item x="4054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968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4104"/>
        <item x="240"/>
        <item x="583"/>
        <item x="2663"/>
        <item x="1833"/>
        <item x="2503"/>
        <item x="2329"/>
        <item x="4050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4"/>
        <item x="2797"/>
        <item x="427"/>
        <item x="3910"/>
        <item x="896"/>
        <item x="2356"/>
        <item x="242"/>
        <item x="1156"/>
        <item x="3737"/>
        <item x="213"/>
        <item x="479"/>
        <item x="1160"/>
        <item x="710"/>
        <item x="910"/>
        <item x="407"/>
        <item x="2143"/>
        <item x="942"/>
        <item x="3990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3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80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2"/>
        <item x="1670"/>
        <item x="3996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36"/>
        <item x="3060"/>
        <item x="2882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8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1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3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3"/>
        <item x="911"/>
        <item x="1131"/>
        <item x="701"/>
        <item x="2078"/>
        <item x="1350"/>
        <item x="1367"/>
        <item x="2709"/>
        <item x="4043"/>
        <item x="2745"/>
        <item x="2761"/>
        <item x="675"/>
        <item x="258"/>
        <item x="3559"/>
        <item x="4051"/>
        <item x="3723"/>
        <item x="2350"/>
        <item x="3953"/>
        <item x="2050"/>
        <item x="1783"/>
        <item x="2140"/>
        <item x="127"/>
        <item x="3524"/>
        <item x="17"/>
        <item x="2217"/>
        <item x="4099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8"/>
        <item x="3976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60"/>
        <item x="2679"/>
        <item x="2390"/>
        <item x="993"/>
        <item x="4062"/>
        <item x="33"/>
        <item x="2964"/>
        <item x="2365"/>
        <item x="181"/>
        <item x="3554"/>
        <item x="2034"/>
        <item x="3931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5"/>
        <item x="2104"/>
        <item x="3891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844"/>
        <item x="1926"/>
        <item x="1886"/>
        <item x="1201"/>
        <item x="1322"/>
        <item x="215"/>
        <item x="3759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3"/>
        <item x="1209"/>
        <item x="2632"/>
        <item x="1507"/>
        <item x="3709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91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90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40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9"/>
        <item x="2255"/>
        <item x="1336"/>
        <item x="767"/>
        <item x="4006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951"/>
        <item x="2047"/>
        <item x="52"/>
        <item x="280"/>
        <item x="2327"/>
        <item x="2725"/>
        <item x="1661"/>
        <item x="934"/>
        <item x="3668"/>
        <item x="2036"/>
        <item x="2592"/>
        <item x="2859"/>
        <item x="114"/>
        <item x="74"/>
        <item x="268"/>
        <item x="220"/>
        <item x="2196"/>
        <item x="1544"/>
        <item x="3717"/>
        <item x="184"/>
        <item x="2834"/>
        <item x="548"/>
        <item x="3095"/>
        <item x="2544"/>
        <item x="322"/>
        <item x="1038"/>
        <item x="2137"/>
        <item x="1578"/>
        <item x="2186"/>
        <item x="4011"/>
        <item x="3258"/>
        <item x="2600"/>
        <item x="2116"/>
        <item x="2368"/>
        <item x="2105"/>
        <item x="1856"/>
        <item x="433"/>
        <item x="1413"/>
        <item x="2165"/>
        <item x="4075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5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286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2912"/>
        <item x="1891"/>
        <item x="585"/>
        <item x="2031"/>
        <item x="1339"/>
        <item x="1234"/>
        <item x="1031"/>
        <item x="4046"/>
        <item x="1907"/>
        <item x="428"/>
        <item x="2230"/>
        <item x="459"/>
        <item x="2089"/>
        <item x="4026"/>
        <item x="1909"/>
        <item x="2703"/>
        <item x="3751"/>
        <item x="1889"/>
        <item x="1585"/>
        <item x="2862"/>
        <item x="869"/>
        <item x="1793"/>
        <item x="331"/>
        <item x="2578"/>
        <item x="3677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4077"/>
        <item x="3430"/>
        <item x="326"/>
        <item x="3447"/>
        <item x="1984"/>
        <item x="811"/>
        <item x="1750"/>
        <item x="3315"/>
        <item x="4003"/>
        <item x="1640"/>
        <item x="2020"/>
        <item x="1922"/>
        <item x="2738"/>
        <item x="1318"/>
        <item x="1558"/>
        <item x="3755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71"/>
        <item x="2687"/>
        <item x="3265"/>
        <item x="4092"/>
        <item x="3482"/>
        <item x="1906"/>
        <item x="461"/>
        <item x="1646"/>
        <item x="3989"/>
        <item x="559"/>
        <item x="3960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9"/>
        <item x="969"/>
        <item x="2284"/>
        <item x="2818"/>
        <item x="3077"/>
        <item x="314"/>
        <item x="237"/>
        <item x="3361"/>
        <item x="1279"/>
        <item x="1386"/>
        <item x="3743"/>
        <item x="3319"/>
        <item x="3890"/>
        <item x="3718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993"/>
        <item x="2534"/>
        <item x="4014"/>
        <item x="555"/>
        <item x="134"/>
        <item x="2618"/>
        <item x="3758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2854"/>
        <item x="1655"/>
        <item x="2722"/>
        <item x="3312"/>
        <item x="3172"/>
        <item x="3777"/>
        <item x="1867"/>
        <item x="3672"/>
        <item x="766"/>
        <item x="4010"/>
        <item x="3586"/>
        <item x="3877"/>
        <item x="1729"/>
        <item x="1240"/>
        <item x="2897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2"/>
        <item x="2364"/>
        <item x="695"/>
        <item x="2235"/>
        <item x="3941"/>
        <item x="3734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858"/>
        <item x="2653"/>
        <item x="3548"/>
        <item x="2655"/>
        <item x="69"/>
        <item x="392"/>
        <item x="2515"/>
        <item x="3888"/>
        <item x="887"/>
        <item x="156"/>
        <item x="3688"/>
        <item x="3645"/>
        <item x="257"/>
        <item x="656"/>
        <item x="1855"/>
        <item x="2493"/>
        <item x="288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5"/>
        <item x="3918"/>
        <item x="2740"/>
        <item x="2819"/>
        <item x="3705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991"/>
        <item x="1407"/>
        <item x="1084"/>
        <item x="3639"/>
        <item x="3961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2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2910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4028"/>
        <item x="3779"/>
        <item x="358"/>
        <item x="2177"/>
        <item x="1137"/>
        <item x="685"/>
        <item x="2705"/>
        <item x="1559"/>
        <item x="1349"/>
        <item x="4037"/>
        <item x="3281"/>
        <item x="3491"/>
        <item x="3200"/>
        <item x="1280"/>
        <item x="3093"/>
        <item x="1173"/>
        <item x="1051"/>
        <item x="3848"/>
        <item x="1953"/>
        <item x="3351"/>
        <item x="2001"/>
        <item x="384"/>
        <item x="3157"/>
        <item x="2209"/>
        <item x="236"/>
        <item x="2351"/>
        <item x="2892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6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4005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2879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963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6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2"/>
        <item x="2158"/>
        <item x="2533"/>
        <item x="3205"/>
        <item x="3072"/>
        <item x="1440"/>
        <item x="1152"/>
        <item x="4097"/>
        <item x="3366"/>
        <item x="3773"/>
        <item x="809"/>
        <item x="3606"/>
        <item x="2891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401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739"/>
        <item x="2277"/>
        <item x="1781"/>
        <item x="2349"/>
        <item x="1642"/>
        <item x="3749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2881"/>
        <item x="2886"/>
        <item x="1710"/>
        <item x="3102"/>
        <item x="2875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6"/>
        <item x="2043"/>
        <item x="1709"/>
        <item x="1110"/>
        <item x="1579"/>
        <item x="3719"/>
        <item x="3783"/>
        <item x="3640"/>
        <item x="1961"/>
        <item x="3466"/>
        <item x="758"/>
        <item x="1490"/>
        <item x="1431"/>
        <item x="1969"/>
        <item x="2952"/>
        <item x="2963"/>
        <item x="2487"/>
        <item x="3715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857"/>
        <item x="2024"/>
        <item x="1097"/>
        <item x="2497"/>
        <item x="2069"/>
        <item x="1514"/>
        <item x="1467"/>
        <item x="1852"/>
        <item x="833"/>
        <item x="2981"/>
        <item x="3954"/>
        <item x="1073"/>
        <item x="3394"/>
        <item x="128"/>
        <item x="25"/>
        <item x="760"/>
        <item x="3686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972"/>
        <item x="1418"/>
        <item x="1060"/>
        <item x="3656"/>
        <item x="2386"/>
        <item x="3580"/>
        <item x="1203"/>
        <item x="3700"/>
        <item x="3474"/>
        <item x="2844"/>
        <item x="1740"/>
        <item x="3314"/>
        <item x="3600"/>
        <item x="471"/>
        <item x="3369"/>
        <item x="345"/>
        <item x="1711"/>
        <item x="84"/>
        <item x="1625"/>
        <item x="4044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2"/>
        <item x="1790"/>
        <item x="1062"/>
        <item x="3826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40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986"/>
        <item x="2568"/>
        <item x="270"/>
        <item x="1399"/>
        <item x="295"/>
        <item x="2398"/>
        <item x="3506"/>
        <item x="53"/>
        <item x="597"/>
        <item x="139"/>
        <item x="140"/>
        <item x="3807"/>
        <item x="3175"/>
        <item x="3912"/>
        <item x="3854"/>
        <item x="4096"/>
        <item x="3317"/>
        <item x="2099"/>
        <item x="2164"/>
        <item x="3376"/>
        <item x="159"/>
        <item x="3244"/>
        <item x="3418"/>
        <item x="2597"/>
        <item x="3667"/>
        <item x="343"/>
        <item x="1634"/>
        <item x="895"/>
        <item x="1391"/>
        <item x="813"/>
        <item x="755"/>
        <item x="566"/>
        <item x="3827"/>
        <item x="1273"/>
        <item x="776"/>
        <item x="1812"/>
        <item x="1102"/>
        <item x="915"/>
        <item x="991"/>
        <item x="1513"/>
        <item x="3966"/>
        <item x="1943"/>
        <item x="799"/>
        <item x="2498"/>
        <item x="889"/>
        <item x="1504"/>
        <item x="2274"/>
        <item x="616"/>
        <item x="977"/>
        <item x="2408"/>
        <item x="2846"/>
        <item x="2625"/>
        <item x="2282"/>
        <item x="894"/>
        <item x="1731"/>
        <item x="1649"/>
        <item x="142"/>
        <item x="1022"/>
        <item x="835"/>
        <item x="2275"/>
        <item x="1654"/>
        <item x="3699"/>
        <item x="886"/>
        <item x="1368"/>
        <item x="2241"/>
        <item x="2919"/>
        <item x="3809"/>
        <item x="3033"/>
        <item x="3003"/>
        <item x="2639"/>
        <item x="3122"/>
        <item x="3059"/>
        <item x="3089"/>
        <item x="3035"/>
        <item x="3108"/>
        <item x="3270"/>
        <item x="3829"/>
        <item x="2839"/>
        <item x="3886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9"/>
        <item x="2094"/>
        <item x="2563"/>
        <item x="1292"/>
        <item x="3503"/>
        <item x="86"/>
        <item x="2831"/>
        <item x="2887"/>
        <item x="547"/>
        <item x="713"/>
        <item x="611"/>
        <item x="3612"/>
        <item x="162"/>
        <item x="2379"/>
        <item x="2822"/>
        <item x="553"/>
        <item x="956"/>
        <item x="3721"/>
        <item x="3782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4009"/>
        <item x="1420"/>
        <item x="3731"/>
        <item x="3508"/>
        <item x="2960"/>
        <item x="3830"/>
        <item x="538"/>
        <item x="3908"/>
        <item x="3895"/>
        <item x="3543"/>
        <item x="3619"/>
        <item x="3916"/>
        <item x="3839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965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4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4101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5"/>
        <item x="2469"/>
        <item x="3629"/>
        <item x="815"/>
        <item x="2511"/>
        <item x="4045"/>
        <item x="674"/>
        <item x="3964"/>
        <item x="1456"/>
        <item x="705"/>
        <item x="518"/>
        <item x="2280"/>
        <item x="3757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742"/>
        <item x="2517"/>
        <item x="2572"/>
        <item x="412"/>
        <item x="2880"/>
        <item x="558"/>
        <item x="2617"/>
        <item x="2623"/>
        <item x="148"/>
        <item x="2152"/>
        <item x="2645"/>
        <item x="655"/>
        <item x="2017"/>
        <item x="312"/>
        <item x="1956"/>
        <item x="2916"/>
        <item x="3062"/>
        <item x="2191"/>
        <item x="3492"/>
        <item x="62"/>
        <item x="294"/>
        <item x="126"/>
        <item x="4042"/>
        <item x="2636"/>
        <item x="545"/>
        <item x="2214"/>
        <item x="3556"/>
        <item x="3788"/>
        <item x="552"/>
        <item x="3397"/>
        <item x="12"/>
        <item x="2948"/>
        <item x="61"/>
        <item x="3114"/>
        <item x="3464"/>
        <item x="3637"/>
        <item x="3801"/>
        <item x="1094"/>
        <item x="2404"/>
        <item x="2993"/>
        <item x="2742"/>
        <item x="2587"/>
        <item x="1888"/>
        <item x="3154"/>
        <item x="3998"/>
        <item x="2868"/>
        <item x="4094"/>
        <item x="3648"/>
        <item x="3859"/>
        <item x="3032"/>
        <item x="2832"/>
        <item x="150"/>
        <item x="125"/>
        <item x="76"/>
        <item x="3724"/>
        <item x="2635"/>
        <item x="3747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32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10"/>
        <item x="3602"/>
        <item x="2808"/>
        <item x="2474"/>
        <item x="4106"/>
        <item x="2660"/>
        <item x="3156"/>
        <item x="1669"/>
        <item x="2113"/>
        <item x="778"/>
        <item x="1085"/>
        <item x="1324"/>
        <item x="1543"/>
        <item x="2917"/>
        <item x="454"/>
        <item x="1162"/>
        <item x="2491"/>
        <item x="3882"/>
        <item x="2775"/>
        <item x="2201"/>
        <item x="3388"/>
        <item x="3909"/>
        <item x="2700"/>
        <item x="1057"/>
        <item x="3832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3"/>
        <item x="3379"/>
        <item x="1082"/>
        <item x="981"/>
        <item x="2693"/>
        <item x="2830"/>
        <item x="2949"/>
        <item x="1496"/>
        <item x="837"/>
        <item x="4103"/>
        <item x="2900"/>
        <item x="939"/>
        <item x="580"/>
        <item x="3856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846"/>
        <item x="3654"/>
        <item x="2905"/>
        <item x="1372"/>
        <item x="1114"/>
        <item x="1392"/>
        <item x="3696"/>
        <item x="1345"/>
        <item x="3905"/>
        <item x="1019"/>
        <item x="3973"/>
        <item x="868"/>
        <item x="3197"/>
        <item x="3152"/>
        <item x="1130"/>
        <item x="5"/>
        <item x="3838"/>
        <item x="3892"/>
        <item x="2187"/>
        <item x="2135"/>
        <item x="2229"/>
        <item x="2658"/>
        <item x="1815"/>
        <item x="2991"/>
        <item x="3073"/>
        <item x="3903"/>
        <item x="3657"/>
        <item x="2833"/>
        <item x="3601"/>
        <item x="2791"/>
        <item x="2733"/>
        <item x="1924"/>
        <item x="2865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5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4079"/>
        <item x="3673"/>
        <item x="3049"/>
        <item x="2845"/>
        <item x="172"/>
        <item x="3207"/>
        <item x="2772"/>
        <item x="1058"/>
        <item x="3025"/>
        <item x="373"/>
        <item x="3669"/>
        <item x="1623"/>
        <item x="1483"/>
        <item x="3238"/>
        <item x="1219"/>
        <item x="3589"/>
        <item x="1896"/>
        <item x="2894"/>
        <item x="3633"/>
        <item x="300"/>
        <item x="2974"/>
        <item x="4007"/>
        <item x="480"/>
        <item x="1533"/>
        <item x="2516"/>
        <item x="3812"/>
        <item x="354"/>
        <item x="1470"/>
        <item x="3983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3738"/>
        <item x="3971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3"/>
        <item x="4023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840"/>
        <item x="4034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8"/>
        <item x="3373"/>
        <item x="1743"/>
        <item x="455"/>
        <item x="429"/>
        <item x="2342"/>
        <item x="2250"/>
        <item x="4000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04"/>
        <item x="144"/>
        <item x="3939"/>
        <item x="1493"/>
        <item x="1675"/>
        <item x="494"/>
        <item x="4086"/>
        <item x="1492"/>
        <item x="489"/>
        <item x="2102"/>
        <item x="3980"/>
        <item x="3382"/>
        <item x="405"/>
        <item x="1715"/>
        <item x="1753"/>
        <item x="3692"/>
        <item x="3220"/>
        <item x="1432"/>
        <item x="3563"/>
        <item x="4039"/>
        <item x="990"/>
        <item x="2893"/>
        <item x="2337"/>
        <item x="3274"/>
        <item x="2055"/>
        <item x="3798"/>
        <item x="187"/>
        <item x="3455"/>
        <item x="3242"/>
        <item x="3712"/>
        <item x="234"/>
        <item x="3617"/>
        <item x="3309"/>
        <item x="4002"/>
        <item x="29"/>
        <item x="922"/>
        <item x="4093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2898"/>
        <item x="3766"/>
        <item x="3206"/>
        <item x="2911"/>
        <item x="448"/>
        <item x="404"/>
        <item x="466"/>
        <item x="2178"/>
        <item x="485"/>
        <item x="2465"/>
        <item x="36"/>
        <item x="334"/>
        <item x="3074"/>
        <item x="4060"/>
        <item x="1469"/>
        <item x="862"/>
        <item x="1599"/>
        <item x="1472"/>
        <item x="2904"/>
        <item x="3583"/>
        <item x="409"/>
        <item x="3799"/>
        <item x="50"/>
        <item x="2903"/>
        <item x="2426"/>
        <item x="3568"/>
        <item x="940"/>
        <item x="3937"/>
        <item x="3298"/>
        <item x="729"/>
        <item x="3391"/>
        <item x="3490"/>
        <item x="273"/>
        <item x="214"/>
        <item x="3514"/>
        <item x="2908"/>
        <item x="1358"/>
        <item x="3864"/>
        <item x="1602"/>
        <item x="271"/>
        <item x="1171"/>
        <item x="3808"/>
        <item x="3725"/>
        <item x="132"/>
        <item x="3250"/>
        <item x="808"/>
        <item x="2695"/>
        <item x="2548"/>
        <item x="4053"/>
        <item x="2661"/>
        <item x="2648"/>
        <item x="2906"/>
        <item x="421"/>
        <item x="3164"/>
        <item x="1103"/>
        <item x="688"/>
        <item x="2755"/>
        <item x="2604"/>
        <item x="3446"/>
        <item x="3547"/>
        <item x="1539"/>
        <item x="3774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984"/>
        <item x="3343"/>
        <item x="3024"/>
        <item x="2531"/>
        <item x="1916"/>
        <item x="1541"/>
        <item x="442"/>
        <item x="223"/>
        <item x="395"/>
        <item x="2901"/>
        <item x="4063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3"/>
        <item x="1068"/>
        <item x="4013"/>
        <item x="2114"/>
        <item x="1190"/>
        <item x="88"/>
        <item x="1873"/>
        <item x="2710"/>
        <item x="3529"/>
        <item x="3306"/>
        <item x="180"/>
        <item x="1757"/>
        <item x="3893"/>
        <item x="3803"/>
        <item x="362"/>
        <item x="1588"/>
        <item x="3730"/>
        <item x="1463"/>
        <item x="2823"/>
        <item x="2248"/>
        <item x="3706"/>
        <item x="3371"/>
        <item x="1865"/>
        <item x="353"/>
        <item x="2108"/>
        <item x="4021"/>
        <item x="3333"/>
        <item x="4048"/>
        <item x="882"/>
        <item x="1606"/>
        <item x="3962"/>
        <item x="3182"/>
        <item x="3228"/>
        <item x="2259"/>
        <item x="1499"/>
        <item x="3420"/>
        <item x="316"/>
        <item x="2352"/>
        <item x="3862"/>
        <item x="1027"/>
        <item x="2210"/>
        <item x="3880"/>
        <item x="3112"/>
        <item x="1581"/>
        <item x="2593"/>
        <item x="1800"/>
        <item x="3538"/>
        <item x="3913"/>
        <item x="4073"/>
        <item x="3841"/>
        <item x="2048"/>
        <item x="2564"/>
        <item x="1055"/>
        <item x="2867"/>
        <item x="3240"/>
        <item x="3408"/>
        <item x="89"/>
        <item x="1255"/>
        <item x="1890"/>
        <item x="1480"/>
        <item x="311"/>
        <item x="3664"/>
        <item x="2769"/>
        <item x="626"/>
        <item x="3957"/>
        <item x="1631"/>
        <item x="3969"/>
        <item x="122"/>
        <item x="1686"/>
        <item x="1596"/>
        <item x="2842"/>
        <item x="3581"/>
        <item x="3685"/>
        <item x="3652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987"/>
        <item x="1248"/>
        <item x="1592"/>
        <item x="3493"/>
        <item x="2115"/>
        <item x="1990"/>
        <item x="2711"/>
        <item x="839"/>
        <item x="2878"/>
        <item x="1517"/>
        <item x="251"/>
        <item x="4059"/>
        <item x="3313"/>
        <item x="1198"/>
        <item x="3767"/>
        <item x="3432"/>
        <item x="3168"/>
        <item x="3898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8"/>
        <item x="432"/>
        <item x="652"/>
        <item x="3123"/>
        <item x="3067"/>
        <item x="3874"/>
        <item x="3101"/>
        <item x="4089"/>
        <item x="534"/>
        <item x="2821"/>
        <item x="4072"/>
        <item x="3092"/>
        <item x="4081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3727"/>
        <item x="138"/>
        <item x="3133"/>
        <item x="3691"/>
        <item x="3929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2890"/>
        <item x="2264"/>
        <item x="196"/>
        <item x="1694"/>
        <item x="1913"/>
        <item x="3433"/>
        <item x="2091"/>
        <item x="3176"/>
        <item x="3805"/>
        <item x="2301"/>
        <item x="120"/>
        <item x="4012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4"/>
        <item x="3545"/>
        <item x="3837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2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2889"/>
        <item x="3938"/>
        <item x="1520"/>
        <item x="2670"/>
        <item x="3817"/>
        <item x="463"/>
        <item x="3513"/>
        <item x="3539"/>
        <item x="3533"/>
        <item x="3814"/>
        <item x="2433"/>
        <item x="3224"/>
        <item x="3920"/>
        <item x="2333"/>
        <item x="3682"/>
        <item x="100"/>
        <item x="3999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970"/>
        <item x="1462"/>
        <item x="371"/>
        <item x="3461"/>
        <item x="267"/>
        <item x="2874"/>
        <item x="3947"/>
        <item x="1359"/>
        <item x="738"/>
        <item x="1575"/>
        <item x="163"/>
        <item x="1697"/>
        <item x="3958"/>
        <item x="3765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861"/>
        <item x="1897"/>
        <item x="3564"/>
        <item x="834"/>
        <item x="1784"/>
        <item x="3944"/>
        <item x="802"/>
        <item x="2574"/>
        <item x="2443"/>
        <item x="1983"/>
        <item x="2003"/>
        <item x="3995"/>
        <item x="2395"/>
        <item x="1794"/>
        <item x="3465"/>
        <item x="1666"/>
        <item x="3165"/>
        <item x="3736"/>
        <item x="1013"/>
        <item x="2739"/>
        <item x="3959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50"/>
        <item x="992"/>
        <item x="2436"/>
        <item x="3395"/>
        <item x="587"/>
        <item x="3216"/>
        <item x="532"/>
        <item x="4078"/>
        <item x="2244"/>
        <item x="1148"/>
        <item x="2411"/>
        <item x="1744"/>
        <item x="1439"/>
        <item x="2677"/>
        <item x="3847"/>
        <item x="3158"/>
        <item x="1466"/>
        <item x="1354"/>
        <item x="1536"/>
        <item x="621"/>
        <item x="3728"/>
        <item x="1637"/>
        <item x="1398"/>
        <item x="1285"/>
        <item x="245"/>
        <item x="1144"/>
        <item x="3159"/>
        <item x="3687"/>
        <item x="3275"/>
        <item x="3425"/>
        <item x="3647"/>
        <item x="653"/>
        <item x="2849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975"/>
        <item x="1733"/>
        <item x="736"/>
        <item x="3785"/>
        <item x="623"/>
        <item x="1163"/>
        <item x="4018"/>
        <item x="204"/>
        <item x="378"/>
        <item x="762"/>
        <item x="4017"/>
        <item x="4057"/>
        <item x="1772"/>
        <item x="323"/>
        <item x="3781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45"/>
        <item x="3732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2"/>
        <item x="2394"/>
        <item x="820"/>
        <item x="3609"/>
        <item x="1099"/>
        <item x="2947"/>
        <item x="255"/>
        <item x="1968"/>
        <item x="1329"/>
        <item x="618"/>
        <item x="2729"/>
        <item x="3896"/>
        <item x="2512"/>
        <item x="1758"/>
        <item x="1016"/>
        <item x="3248"/>
        <item x="850"/>
        <item x="351"/>
        <item x="2455"/>
        <item x="3955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8"/>
        <item x="252"/>
        <item x="304"/>
        <item x="342"/>
        <item x="325"/>
        <item x="326"/>
        <item x="212"/>
        <item x="48"/>
        <item x="426"/>
        <item x="424"/>
        <item x="49"/>
        <item x="374"/>
        <item x="293"/>
        <item x="43"/>
        <item x="420"/>
        <item x="427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378"/>
        <item x="373"/>
        <item x="131"/>
        <item x="440"/>
        <item x="20"/>
        <item x="425"/>
        <item x="81"/>
        <item x="246"/>
        <item x="302"/>
        <item x="418"/>
        <item x="431"/>
        <item x="176"/>
        <item x="422"/>
        <item x="353"/>
        <item x="47"/>
        <item x="419"/>
        <item x="403"/>
        <item x="153"/>
        <item x="134"/>
        <item x="357"/>
        <item x="16"/>
        <item x="42"/>
        <item x="232"/>
        <item x="359"/>
        <item x="417"/>
        <item x="413"/>
        <item x="117"/>
        <item x="28"/>
        <item x="132"/>
        <item x="410"/>
        <item x="358"/>
        <item x="184"/>
        <item x="76"/>
        <item x="146"/>
        <item x="38"/>
        <item x="21"/>
        <item x="46"/>
        <item x="209"/>
        <item x="388"/>
        <item x="315"/>
        <item x="416"/>
        <item x="123"/>
        <item x="187"/>
        <item x="15"/>
        <item x="207"/>
        <item x="415"/>
        <item x="351"/>
        <item x="311"/>
        <item x="183"/>
        <item x="414"/>
        <item x="243"/>
        <item x="180"/>
        <item x="257"/>
        <item x="40"/>
        <item x="383"/>
        <item x="272"/>
        <item x="168"/>
        <item x="439"/>
        <item x="421"/>
        <item x="338"/>
        <item x="369"/>
        <item x="13"/>
        <item x="356"/>
        <item x="190"/>
        <item x="41"/>
        <item x="173"/>
        <item x="376"/>
        <item x="268"/>
        <item x="98"/>
        <item x="267"/>
        <item x="262"/>
        <item x="432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5"/>
        <item x="428"/>
        <item x="283"/>
        <item x="438"/>
        <item x="444"/>
        <item x="193"/>
        <item x="174"/>
        <item x="68"/>
        <item x="9"/>
        <item x="384"/>
        <item x="189"/>
        <item x="50"/>
        <item x="53"/>
        <item x="437"/>
        <item x="282"/>
        <item x="370"/>
        <item x="126"/>
        <item x="273"/>
        <item x="295"/>
        <item x="104"/>
        <item x="147"/>
        <item x="77"/>
        <item x="377"/>
        <item x="8"/>
        <item x="429"/>
        <item x="172"/>
        <item x="352"/>
        <item x="250"/>
        <item x="192"/>
        <item x="179"/>
        <item x="191"/>
        <item x="276"/>
        <item x="148"/>
        <item x="411"/>
        <item x="195"/>
        <item x="366"/>
        <item x="333"/>
        <item x="5"/>
        <item x="23"/>
        <item x="394"/>
        <item x="398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7"/>
        <item x="10"/>
        <item x="280"/>
        <item x="279"/>
        <item x="221"/>
        <item x="26"/>
        <item x="105"/>
        <item x="327"/>
        <item x="62"/>
        <item x="291"/>
        <item x="380"/>
        <item x="238"/>
        <item x="399"/>
        <item x="405"/>
        <item x="245"/>
        <item x="368"/>
        <item x="12"/>
        <item x="382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9"/>
        <item x="51"/>
        <item x="208"/>
        <item x="231"/>
        <item x="412"/>
        <item x="198"/>
        <item x="278"/>
        <item x="6"/>
        <item x="331"/>
        <item x="169"/>
        <item x="391"/>
        <item x="33"/>
        <item x="0"/>
        <item x="35"/>
        <item x="222"/>
        <item x="188"/>
        <item x="379"/>
        <item x="129"/>
        <item x="113"/>
        <item x="7"/>
        <item x="354"/>
        <item x="297"/>
        <item x="219"/>
        <item x="196"/>
        <item x="375"/>
        <item x="112"/>
        <item x="336"/>
        <item x="97"/>
        <item x="204"/>
        <item x="3"/>
        <item x="284"/>
        <item x="241"/>
        <item x="1"/>
        <item x="124"/>
        <item x="339"/>
        <item x="390"/>
        <item x="34"/>
        <item x="430"/>
        <item x="151"/>
        <item x="443"/>
        <item x="108"/>
        <item x="236"/>
        <item x="409"/>
        <item x="158"/>
        <item x="14"/>
        <item x="145"/>
        <item x="271"/>
        <item x="406"/>
        <item x="120"/>
        <item x="78"/>
        <item x="235"/>
        <item x="83"/>
        <item x="122"/>
        <item x="215"/>
        <item x="93"/>
        <item x="433"/>
        <item x="381"/>
        <item x="154"/>
        <item x="32"/>
        <item x="441"/>
        <item x="107"/>
        <item x="396"/>
        <item x="36"/>
        <item x="289"/>
        <item x="194"/>
        <item x="226"/>
        <item x="229"/>
        <item x="281"/>
        <item x="227"/>
        <item x="347"/>
        <item x="73"/>
        <item x="423"/>
        <item x="182"/>
        <item x="178"/>
        <item x="436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42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7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400"/>
        <item x="74"/>
        <item x="206"/>
        <item x="387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5"/>
        <item x="149"/>
        <item x="65"/>
        <item x="318"/>
        <item x="361"/>
        <item x="82"/>
        <item x="163"/>
        <item x="90"/>
        <item x="323"/>
        <item x="434"/>
        <item x="66"/>
        <item x="303"/>
        <item x="307"/>
        <item x="157"/>
        <item x="239"/>
        <item x="340"/>
        <item x="69"/>
        <item x="345"/>
        <item x="137"/>
        <item x="402"/>
        <item x="343"/>
        <item x="203"/>
        <item x="216"/>
        <item x="80"/>
        <item x="401"/>
        <item x="393"/>
        <item x="67"/>
        <item x="86"/>
        <item x="71"/>
        <item x="156"/>
        <item x="392"/>
        <item x="404"/>
        <item x="385"/>
        <item x="87"/>
        <item x="364"/>
        <item x="139"/>
        <item x="259"/>
        <item x="386"/>
        <item x="55"/>
        <item t="default"/>
      </items>
    </pivotField>
    <pivotField numFmtId="11" showAll="0"/>
    <pivotField axis="axisCol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4" showAll="0"/>
    <pivotField numFmtId="164" showAll="0"/>
    <pivotField numFmtId="164" showAll="0"/>
  </pivotFields>
  <rowFields count="1">
    <field x="16"/>
  </rowFields>
  <rowItems count="1">
    <i t="grand">
      <x/>
    </i>
  </rowItems>
  <colFields count="1">
    <field x="5"/>
  </colFields>
  <colItems count="1">
    <i t="grand">
      <x/>
    </i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9C27C-8074-2341-9BB2-BF1E8CFED668}" name="PivotTable1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13">
    <chartFormat chart="0" format="2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9A70D-3DB8-0645-812F-D018073FD812}" name="PivotTable2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6" hier="-1"/>
  </pageFields>
  <dataFields count="1">
    <dataField name="Count of outcomes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37">
            <x v="0"/>
            <x v="1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6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12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71A76-69D4-9E4F-A837-607AD0B8AE54}" name="PivotTable3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1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C0646-06B1-0B4C-8FA3-DC5EF059D88F}" name="PivotTable1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64" showAll="0"/>
    <pivotField name="date"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02375B-F241-634B-AF2E-906BA04314CE}" name="Table1" displayName="Table1" ref="A1:Q2" insertRow="1" totalsRowShown="0">
  <autoFilter ref="A1:Q2" xr:uid="{B81D375E-A578-0D43-931F-29CD0129FE1A}"/>
  <tableColumns count="17">
    <tableColumn id="1" xr3:uid="{E4B2828B-E87D-6342-9838-98C217A3E738}" name="id"/>
    <tableColumn id="2" xr3:uid="{6D4CEA98-FC23-6847-9F9A-B9040CD11D8E}" name="name"/>
    <tableColumn id="3" xr3:uid="{B14E5145-7594-2F47-9660-9B96F297F693}" name="blurb"/>
    <tableColumn id="4" xr3:uid="{5F73E9FE-56ED-8243-98DF-71F277D248C4}" name="goal"/>
    <tableColumn id="5" xr3:uid="{A7167D0F-4CB1-2547-BC7B-7AB0B0DC2986}" name="pledged"/>
    <tableColumn id="6" xr3:uid="{F6FB9D7B-F044-6846-BE98-E011CEBFDCA3}" name="outcomes"/>
    <tableColumn id="7" xr3:uid="{83B408E3-8632-7F41-8B80-C13D64E5F3E6}" name="country"/>
    <tableColumn id="8" xr3:uid="{BED6AB05-29E9-124A-BF9E-E9A00D9657DA}" name="currency"/>
    <tableColumn id="9" xr3:uid="{D88FC13B-E24E-6749-B9FB-BD6A94B4CCAC}" name="deadline"/>
    <tableColumn id="10" xr3:uid="{0473633B-3986-6E4E-A490-F9331CA260DC}" name="launched_at"/>
    <tableColumn id="11" xr3:uid="{C6043B54-7D6E-DF40-BDDA-E465F0E4BA51}" name="staff_pick"/>
    <tableColumn id="12" xr3:uid="{8A48DF3E-677D-BF4E-82AA-162BE7A7A9FD}" name="backers_count"/>
    <tableColumn id="13" xr3:uid="{62B1F0B5-947A-3C46-8FCA-F5D82963546E}" name="spotlight"/>
    <tableColumn id="14" xr3:uid="{6D487A0C-41B0-B744-ACA0-10CC884798B0}" name="Category and Subcategory"/>
    <tableColumn id="15" xr3:uid="{8803C867-770F-B041-9E1D-34AEF008CF12}" name="Percentage Funded"/>
    <tableColumn id="16" xr3:uid="{39431A27-F1AB-5A4A-B09D-44857BBF0A94}" name="Category"/>
    <tableColumn id="17" xr3:uid="{29BC4AFD-36C4-F844-8E7C-B6466C9AAFCD}" name="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452AB-7A63-6642-8BFE-9FBB2838D8FF}">
  <sheetPr codeName="Sheet1"/>
  <dimension ref="A3:C20"/>
  <sheetViews>
    <sheetView workbookViewId="0">
      <selection activeCell="F39" sqref="F39"/>
    </sheetView>
  </sheetViews>
  <sheetFormatPr baseColWidth="10" defaultRowHeight="15" x14ac:dyDescent="0.2"/>
  <sheetData>
    <row r="3" spans="1:3" x14ac:dyDescent="0.2">
      <c r="A3" s="13"/>
      <c r="B3" s="14"/>
      <c r="C3" s="15"/>
    </row>
    <row r="4" spans="1:3" x14ac:dyDescent="0.2">
      <c r="A4" s="16"/>
      <c r="B4" s="17"/>
      <c r="C4" s="18"/>
    </row>
    <row r="5" spans="1:3" x14ac:dyDescent="0.2">
      <c r="A5" s="16"/>
      <c r="B5" s="17"/>
      <c r="C5" s="18"/>
    </row>
    <row r="6" spans="1:3" x14ac:dyDescent="0.2">
      <c r="A6" s="16"/>
      <c r="B6" s="17"/>
      <c r="C6" s="18"/>
    </row>
    <row r="7" spans="1:3" x14ac:dyDescent="0.2">
      <c r="A7" s="16"/>
      <c r="B7" s="17"/>
      <c r="C7" s="18"/>
    </row>
    <row r="8" spans="1:3" x14ac:dyDescent="0.2">
      <c r="A8" s="16"/>
      <c r="B8" s="17"/>
      <c r="C8" s="18"/>
    </row>
    <row r="9" spans="1:3" x14ac:dyDescent="0.2">
      <c r="A9" s="16"/>
      <c r="B9" s="17"/>
      <c r="C9" s="18"/>
    </row>
    <row r="10" spans="1:3" x14ac:dyDescent="0.2">
      <c r="A10" s="16"/>
      <c r="B10" s="17"/>
      <c r="C10" s="18"/>
    </row>
    <row r="11" spans="1:3" x14ac:dyDescent="0.2">
      <c r="A11" s="16"/>
      <c r="B11" s="17"/>
      <c r="C11" s="18"/>
    </row>
    <row r="12" spans="1:3" x14ac:dyDescent="0.2">
      <c r="A12" s="16"/>
      <c r="B12" s="17"/>
      <c r="C12" s="18"/>
    </row>
    <row r="13" spans="1:3" x14ac:dyDescent="0.2">
      <c r="A13" s="16"/>
      <c r="B13" s="17"/>
      <c r="C13" s="18"/>
    </row>
    <row r="14" spans="1:3" x14ac:dyDescent="0.2">
      <c r="A14" s="16"/>
      <c r="B14" s="17"/>
      <c r="C14" s="18"/>
    </row>
    <row r="15" spans="1:3" x14ac:dyDescent="0.2">
      <c r="A15" s="16"/>
      <c r="B15" s="17"/>
      <c r="C15" s="18"/>
    </row>
    <row r="16" spans="1:3" x14ac:dyDescent="0.2">
      <c r="A16" s="16"/>
      <c r="B16" s="17"/>
      <c r="C16" s="18"/>
    </row>
    <row r="17" spans="1:3" x14ac:dyDescent="0.2">
      <c r="A17" s="16"/>
      <c r="B17" s="17"/>
      <c r="C17" s="18"/>
    </row>
    <row r="18" spans="1:3" x14ac:dyDescent="0.2">
      <c r="A18" s="16"/>
      <c r="B18" s="17"/>
      <c r="C18" s="18"/>
    </row>
    <row r="19" spans="1:3" x14ac:dyDescent="0.2">
      <c r="A19" s="16"/>
      <c r="B19" s="17"/>
      <c r="C19" s="18"/>
    </row>
    <row r="20" spans="1:3" x14ac:dyDescent="0.2">
      <c r="A20" s="19"/>
      <c r="B20" s="20"/>
      <c r="C20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13985-3ECF-264B-84A5-C45ACC843EFA}">
  <sheetPr codeName="Sheet2"/>
  <dimension ref="A1:F3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B1" s="10" t="s">
        <v>8360</v>
      </c>
    </row>
    <row r="2" spans="1:6" x14ac:dyDescent="0.2"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">
      <c r="A3" t="s">
        <v>8359</v>
      </c>
      <c r="B3" s="9">
        <v>349</v>
      </c>
      <c r="C3" s="9">
        <v>1530</v>
      </c>
      <c r="D3" s="9">
        <v>50</v>
      </c>
      <c r="E3" s="9">
        <v>2185</v>
      </c>
      <c r="F3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2183D-B366-9544-B2A9-CC9827CC6097}">
  <sheetPr codeName="Sheet3"/>
  <dimension ref="A2:B6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4" bestFit="1" customWidth="1"/>
    <col min="4" max="4" width="32.6640625" bestFit="1" customWidth="1"/>
    <col min="5" max="6" width="10" bestFit="1" customWidth="1"/>
    <col min="7" max="41" width="14.83203125" bestFit="1" customWidth="1"/>
    <col min="42" max="42" width="10" bestFit="1" customWidth="1"/>
    <col min="43" max="82" width="17.6640625" bestFit="1" customWidth="1"/>
    <col min="83" max="83" width="22" bestFit="1" customWidth="1"/>
    <col min="84" max="84" width="14" bestFit="1" customWidth="1"/>
  </cols>
  <sheetData>
    <row r="2" spans="1:2" x14ac:dyDescent="0.2">
      <c r="A2" s="10" t="s">
        <v>1</v>
      </c>
      <c r="B2" t="s">
        <v>8364</v>
      </c>
    </row>
    <row r="4" spans="1:2" x14ac:dyDescent="0.2">
      <c r="B4" s="10" t="s">
        <v>8360</v>
      </c>
    </row>
    <row r="5" spans="1:2" x14ac:dyDescent="0.2">
      <c r="A5" s="10" t="s">
        <v>8362</v>
      </c>
      <c r="B5" t="s">
        <v>8361</v>
      </c>
    </row>
    <row r="6" spans="1:2" x14ac:dyDescent="0.2">
      <c r="A6" s="11" t="s">
        <v>8361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D1" zoomScale="95" zoomScaleNormal="95" workbookViewId="0">
      <pane ySplit="1" topLeftCell="A2" activePane="bottomLeft" state="frozen"/>
      <selection pane="bottomLeft"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.5" style="33" customWidth="1"/>
    <col min="5" max="5" width="17.5" style="6" customWidth="1"/>
    <col min="6" max="6" width="13.5" customWidth="1"/>
    <col min="7" max="7" width="8.5" customWidth="1"/>
    <col min="8" max="8" width="6.6640625" customWidth="1"/>
    <col min="9" max="9" width="19.33203125" customWidth="1"/>
    <col min="10" max="10" width="21.83203125" customWidth="1"/>
    <col min="11" max="11" width="15.5" customWidth="1"/>
    <col min="12" max="12" width="14.6640625" customWidth="1"/>
    <col min="13" max="13" width="23.1640625" customWidth="1"/>
    <col min="14" max="14" width="19.33203125" customWidth="1"/>
    <col min="15" max="15" width="17.6640625" style="31" customWidth="1"/>
    <col min="16" max="16" width="16.6640625" customWidth="1"/>
    <col min="17" max="17" width="15.5" customWidth="1"/>
    <col min="18" max="18" width="25" customWidth="1"/>
    <col min="19" max="20" width="25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32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9" t="s">
        <v>8306</v>
      </c>
      <c r="P1" s="7" t="s">
        <v>8357</v>
      </c>
      <c r="Q1" s="1" t="s">
        <v>8358</v>
      </c>
      <c r="R1" s="1" t="s">
        <v>8366</v>
      </c>
      <c r="S1" s="1" t="s">
        <v>8365</v>
      </c>
      <c r="T1" s="1" t="s">
        <v>8397</v>
      </c>
    </row>
    <row r="2" spans="1:20" ht="48" x14ac:dyDescent="0.2">
      <c r="A2">
        <v>0</v>
      </c>
      <c r="B2" s="3" t="s">
        <v>2</v>
      </c>
      <c r="C2" s="3" t="s">
        <v>4111</v>
      </c>
      <c r="D2" s="33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8" t="s">
        <v>8320</v>
      </c>
      <c r="Q2" t="s">
        <v>8331</v>
      </c>
      <c r="R2" s="12">
        <f t="shared" ref="R2:R65" si="1">(((I2/60)/60/24)+DATE(1970,1,1))</f>
        <v>42208.125</v>
      </c>
      <c r="S2" s="12">
        <f>(((J2/60)/60/24)+DATE(1970,1,1))</f>
        <v>42177.007071759261</v>
      </c>
      <c r="T2" s="12">
        <f>YEAR(S2)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33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8" t="s">
        <v>8320</v>
      </c>
      <c r="Q3" t="s">
        <v>8331</v>
      </c>
      <c r="R3" s="12">
        <f t="shared" si="1"/>
        <v>42796.600497685184</v>
      </c>
      <c r="S3" s="12">
        <f t="shared" ref="S3:S65" si="2">(((J3/60)/60/24)+DATE(1970,1,1))</f>
        <v>42766.600497685184</v>
      </c>
      <c r="T3" s="12">
        <f t="shared" ref="T3:T66" si="3">YEAR(S3)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33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 t="s">
        <v>8320</v>
      </c>
      <c r="Q4" t="s">
        <v>8331</v>
      </c>
      <c r="R4" s="12">
        <f t="shared" si="1"/>
        <v>42415.702349537038</v>
      </c>
      <c r="S4" s="12">
        <f t="shared" si="2"/>
        <v>42405.702349537038</v>
      </c>
      <c r="T4" s="12">
        <f t="shared" si="3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33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 t="s">
        <v>8320</v>
      </c>
      <c r="Q5" t="s">
        <v>8331</v>
      </c>
      <c r="R5" s="12">
        <f t="shared" si="1"/>
        <v>41858.515127314815</v>
      </c>
      <c r="S5" s="12">
        <f t="shared" si="2"/>
        <v>41828.515127314815</v>
      </c>
      <c r="T5" s="12">
        <f t="shared" si="3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33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 t="s">
        <v>8320</v>
      </c>
      <c r="Q6" t="s">
        <v>8331</v>
      </c>
      <c r="R6" s="12">
        <f t="shared" si="1"/>
        <v>42357.834247685183</v>
      </c>
      <c r="S6" s="12">
        <f t="shared" si="2"/>
        <v>42327.834247685183</v>
      </c>
      <c r="T6" s="12">
        <f t="shared" si="3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33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 t="s">
        <v>8320</v>
      </c>
      <c r="Q7" t="s">
        <v>8331</v>
      </c>
      <c r="R7" s="12">
        <f t="shared" si="1"/>
        <v>42580.232638888891</v>
      </c>
      <c r="S7" s="12">
        <f t="shared" si="2"/>
        <v>42563.932951388888</v>
      </c>
      <c r="T7" s="12">
        <f t="shared" si="3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33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 t="s">
        <v>8320</v>
      </c>
      <c r="Q8" t="s">
        <v>8331</v>
      </c>
      <c r="R8" s="12">
        <f t="shared" si="1"/>
        <v>41804.072337962964</v>
      </c>
      <c r="S8" s="12">
        <f t="shared" si="2"/>
        <v>41794.072337962964</v>
      </c>
      <c r="T8" s="12">
        <f t="shared" si="3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33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 t="s">
        <v>8320</v>
      </c>
      <c r="Q9" t="s">
        <v>8331</v>
      </c>
      <c r="R9" s="12">
        <f t="shared" si="1"/>
        <v>42556.047071759262</v>
      </c>
      <c r="S9" s="12">
        <f t="shared" si="2"/>
        <v>42516.047071759262</v>
      </c>
      <c r="T9" s="12">
        <f t="shared" si="3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33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 t="s">
        <v>8320</v>
      </c>
      <c r="Q10" t="s">
        <v>8331</v>
      </c>
      <c r="R10" s="12">
        <f t="shared" si="1"/>
        <v>42475.875</v>
      </c>
      <c r="S10" s="12">
        <f t="shared" si="2"/>
        <v>42468.94458333333</v>
      </c>
      <c r="T10" s="12">
        <f t="shared" si="3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33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 t="s">
        <v>8320</v>
      </c>
      <c r="Q11" t="s">
        <v>8331</v>
      </c>
      <c r="R11" s="12">
        <f t="shared" si="1"/>
        <v>42477.103518518517</v>
      </c>
      <c r="S11" s="12">
        <f t="shared" si="2"/>
        <v>42447.103518518517</v>
      </c>
      <c r="T11" s="12">
        <f t="shared" si="3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33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 t="s">
        <v>8320</v>
      </c>
      <c r="Q12" t="s">
        <v>8331</v>
      </c>
      <c r="R12" s="12">
        <f t="shared" si="1"/>
        <v>41815.068043981482</v>
      </c>
      <c r="S12" s="12">
        <f t="shared" si="2"/>
        <v>41780.068043981482</v>
      </c>
      <c r="T12" s="12">
        <f t="shared" si="3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33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 t="s">
        <v>8320</v>
      </c>
      <c r="Q13" t="s">
        <v>8331</v>
      </c>
      <c r="R13" s="12">
        <f t="shared" si="1"/>
        <v>42604.125</v>
      </c>
      <c r="S13" s="12">
        <f t="shared" si="2"/>
        <v>42572.778495370367</v>
      </c>
      <c r="T13" s="12">
        <f t="shared" si="3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33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 t="s">
        <v>8320</v>
      </c>
      <c r="Q14" t="s">
        <v>8331</v>
      </c>
      <c r="R14" s="12">
        <f t="shared" si="1"/>
        <v>41836.125</v>
      </c>
      <c r="S14" s="12">
        <f t="shared" si="2"/>
        <v>41791.713252314818</v>
      </c>
      <c r="T14" s="12">
        <f t="shared" si="3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33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 t="s">
        <v>8320</v>
      </c>
      <c r="Q15" t="s">
        <v>8331</v>
      </c>
      <c r="R15" s="12">
        <f t="shared" si="1"/>
        <v>42544.852083333331</v>
      </c>
      <c r="S15" s="12">
        <f t="shared" si="2"/>
        <v>42508.677187499998</v>
      </c>
      <c r="T15" s="12">
        <f t="shared" si="3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33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 t="s">
        <v>8320</v>
      </c>
      <c r="Q16" t="s">
        <v>8331</v>
      </c>
      <c r="R16" s="12">
        <f t="shared" si="1"/>
        <v>41833.582638888889</v>
      </c>
      <c r="S16" s="12">
        <f t="shared" si="2"/>
        <v>41808.02648148148</v>
      </c>
      <c r="T16" s="12">
        <f t="shared" si="3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33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 t="s">
        <v>8320</v>
      </c>
      <c r="Q17" t="s">
        <v>8331</v>
      </c>
      <c r="R17" s="12">
        <f t="shared" si="1"/>
        <v>42274.843055555553</v>
      </c>
      <c r="S17" s="12">
        <f t="shared" si="2"/>
        <v>42256.391875000001</v>
      </c>
      <c r="T17" s="12">
        <f t="shared" si="3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33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 t="s">
        <v>8320</v>
      </c>
      <c r="Q18" t="s">
        <v>8331</v>
      </c>
      <c r="R18" s="12">
        <f t="shared" si="1"/>
        <v>41806.229166666664</v>
      </c>
      <c r="S18" s="12">
        <f t="shared" si="2"/>
        <v>41760.796423611115</v>
      </c>
      <c r="T18" s="12">
        <f t="shared" si="3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33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 t="s">
        <v>8320</v>
      </c>
      <c r="Q19" t="s">
        <v>8331</v>
      </c>
      <c r="R19" s="12">
        <f t="shared" si="1"/>
        <v>41947.773402777777</v>
      </c>
      <c r="S19" s="12">
        <f t="shared" si="2"/>
        <v>41917.731736111113</v>
      </c>
      <c r="T19" s="12">
        <f t="shared" si="3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33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 t="s">
        <v>8320</v>
      </c>
      <c r="Q20" t="s">
        <v>8331</v>
      </c>
      <c r="R20" s="12">
        <f t="shared" si="1"/>
        <v>41899.542314814818</v>
      </c>
      <c r="S20" s="12">
        <f t="shared" si="2"/>
        <v>41869.542314814818</v>
      </c>
      <c r="T20" s="12">
        <f t="shared" si="3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33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 t="s">
        <v>8320</v>
      </c>
      <c r="Q21" t="s">
        <v>8331</v>
      </c>
      <c r="R21" s="12">
        <f t="shared" si="1"/>
        <v>42205.816365740742</v>
      </c>
      <c r="S21" s="12">
        <f t="shared" si="2"/>
        <v>42175.816365740742</v>
      </c>
      <c r="T21" s="12">
        <f t="shared" si="3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33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 t="s">
        <v>8320</v>
      </c>
      <c r="Q22" t="s">
        <v>8331</v>
      </c>
      <c r="R22" s="12">
        <f t="shared" si="1"/>
        <v>42260.758240740746</v>
      </c>
      <c r="S22" s="12">
        <f t="shared" si="2"/>
        <v>42200.758240740746</v>
      </c>
      <c r="T22" s="12">
        <f t="shared" si="3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33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 t="s">
        <v>8320</v>
      </c>
      <c r="Q23" t="s">
        <v>8331</v>
      </c>
      <c r="R23" s="12">
        <f t="shared" si="1"/>
        <v>41908.627187500002</v>
      </c>
      <c r="S23" s="12">
        <f t="shared" si="2"/>
        <v>41878.627187500002</v>
      </c>
      <c r="T23" s="12">
        <f t="shared" si="3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33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 t="s">
        <v>8320</v>
      </c>
      <c r="Q24" t="s">
        <v>8331</v>
      </c>
      <c r="R24" s="12">
        <f t="shared" si="1"/>
        <v>42005.332638888889</v>
      </c>
      <c r="S24" s="12">
        <f t="shared" si="2"/>
        <v>41989.91134259259</v>
      </c>
      <c r="T24" s="12">
        <f t="shared" si="3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33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 t="s">
        <v>8320</v>
      </c>
      <c r="Q25" t="s">
        <v>8331</v>
      </c>
      <c r="R25" s="12">
        <f t="shared" si="1"/>
        <v>42124.638888888891</v>
      </c>
      <c r="S25" s="12">
        <f t="shared" si="2"/>
        <v>42097.778946759259</v>
      </c>
      <c r="T25" s="12">
        <f t="shared" si="3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33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 t="s">
        <v>8320</v>
      </c>
      <c r="Q26" t="s">
        <v>8331</v>
      </c>
      <c r="R26" s="12">
        <f t="shared" si="1"/>
        <v>42262.818750000006</v>
      </c>
      <c r="S26" s="12">
        <f t="shared" si="2"/>
        <v>42229.820173611108</v>
      </c>
      <c r="T26" s="12">
        <f t="shared" si="3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33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 t="s">
        <v>8320</v>
      </c>
      <c r="Q27" t="s">
        <v>8331</v>
      </c>
      <c r="R27" s="12">
        <f t="shared" si="1"/>
        <v>42378.025011574078</v>
      </c>
      <c r="S27" s="12">
        <f t="shared" si="2"/>
        <v>42318.025011574078</v>
      </c>
      <c r="T27" s="12">
        <f t="shared" si="3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33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 t="s">
        <v>8320</v>
      </c>
      <c r="Q28" t="s">
        <v>8331</v>
      </c>
      <c r="R28" s="12">
        <f t="shared" si="1"/>
        <v>41868.515555555554</v>
      </c>
      <c r="S28" s="12">
        <f t="shared" si="2"/>
        <v>41828.515555555554</v>
      </c>
      <c r="T28" s="12">
        <f t="shared" si="3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33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 t="s">
        <v>8320</v>
      </c>
      <c r="Q29" t="s">
        <v>8331</v>
      </c>
      <c r="R29" s="12">
        <f t="shared" si="1"/>
        <v>41959.206400462965</v>
      </c>
      <c r="S29" s="12">
        <f t="shared" si="2"/>
        <v>41929.164733796293</v>
      </c>
      <c r="T29" s="12">
        <f t="shared" si="3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33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 t="s">
        <v>8320</v>
      </c>
      <c r="Q30" t="s">
        <v>8331</v>
      </c>
      <c r="R30" s="12">
        <f t="shared" si="1"/>
        <v>42354.96393518518</v>
      </c>
      <c r="S30" s="12">
        <f t="shared" si="2"/>
        <v>42324.96393518518</v>
      </c>
      <c r="T30" s="12">
        <f t="shared" si="3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33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 t="s">
        <v>8320</v>
      </c>
      <c r="Q31" t="s">
        <v>8331</v>
      </c>
      <c r="R31" s="12">
        <f t="shared" si="1"/>
        <v>41842.67324074074</v>
      </c>
      <c r="S31" s="12">
        <f t="shared" si="2"/>
        <v>41812.67324074074</v>
      </c>
      <c r="T31" s="12">
        <f t="shared" si="3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33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 t="s">
        <v>8320</v>
      </c>
      <c r="Q32" t="s">
        <v>8331</v>
      </c>
      <c r="R32" s="12">
        <f t="shared" si="1"/>
        <v>41872.292997685188</v>
      </c>
      <c r="S32" s="12">
        <f t="shared" si="2"/>
        <v>41842.292997685188</v>
      </c>
      <c r="T32" s="12">
        <f t="shared" si="3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33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 t="s">
        <v>8320</v>
      </c>
      <c r="Q33" t="s">
        <v>8331</v>
      </c>
      <c r="R33" s="12">
        <f t="shared" si="1"/>
        <v>42394.79206018518</v>
      </c>
      <c r="S33" s="12">
        <f t="shared" si="2"/>
        <v>42376.79206018518</v>
      </c>
      <c r="T33" s="12">
        <f t="shared" si="3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33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 t="s">
        <v>8320</v>
      </c>
      <c r="Q34" t="s">
        <v>8331</v>
      </c>
      <c r="R34" s="12">
        <f t="shared" si="1"/>
        <v>42503.165972222225</v>
      </c>
      <c r="S34" s="12">
        <f t="shared" si="2"/>
        <v>42461.627511574072</v>
      </c>
      <c r="T34" s="12">
        <f t="shared" si="3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33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 t="s">
        <v>8320</v>
      </c>
      <c r="Q35" t="s">
        <v>8331</v>
      </c>
      <c r="R35" s="12">
        <f t="shared" si="1"/>
        <v>42316.702557870376</v>
      </c>
      <c r="S35" s="12">
        <f t="shared" si="2"/>
        <v>42286.660891203705</v>
      </c>
      <c r="T35" s="12">
        <f t="shared" si="3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33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 t="s">
        <v>8320</v>
      </c>
      <c r="Q36" t="s">
        <v>8331</v>
      </c>
      <c r="R36" s="12">
        <f t="shared" si="1"/>
        <v>41856.321770833332</v>
      </c>
      <c r="S36" s="12">
        <f t="shared" si="2"/>
        <v>41841.321770833332</v>
      </c>
      <c r="T36" s="12">
        <f t="shared" si="3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33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 t="s">
        <v>8320</v>
      </c>
      <c r="Q37" t="s">
        <v>8331</v>
      </c>
      <c r="R37" s="12">
        <f t="shared" si="1"/>
        <v>42122</v>
      </c>
      <c r="S37" s="12">
        <f t="shared" si="2"/>
        <v>42098.291828703703</v>
      </c>
      <c r="T37" s="12">
        <f t="shared" si="3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33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 t="s">
        <v>8320</v>
      </c>
      <c r="Q38" t="s">
        <v>8331</v>
      </c>
      <c r="R38" s="12">
        <f t="shared" si="1"/>
        <v>42098.265335648146</v>
      </c>
      <c r="S38" s="12">
        <f t="shared" si="2"/>
        <v>42068.307002314818</v>
      </c>
      <c r="T38" s="12">
        <f t="shared" si="3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33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 t="s">
        <v>8320</v>
      </c>
      <c r="Q39" t="s">
        <v>8331</v>
      </c>
      <c r="R39" s="12">
        <f t="shared" si="1"/>
        <v>42062.693043981482</v>
      </c>
      <c r="S39" s="12">
        <f t="shared" si="2"/>
        <v>42032.693043981482</v>
      </c>
      <c r="T39" s="12">
        <f t="shared" si="3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33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 t="s">
        <v>8320</v>
      </c>
      <c r="Q40" t="s">
        <v>8331</v>
      </c>
      <c r="R40" s="12">
        <f t="shared" si="1"/>
        <v>41405.057222222218</v>
      </c>
      <c r="S40" s="12">
        <f t="shared" si="2"/>
        <v>41375.057222222218</v>
      </c>
      <c r="T40" s="12">
        <f t="shared" si="3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33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 t="s">
        <v>8320</v>
      </c>
      <c r="Q41" t="s">
        <v>8331</v>
      </c>
      <c r="R41" s="12">
        <f t="shared" si="1"/>
        <v>41784.957638888889</v>
      </c>
      <c r="S41" s="12">
        <f t="shared" si="2"/>
        <v>41754.047083333331</v>
      </c>
      <c r="T41" s="12">
        <f t="shared" si="3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33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 t="s">
        <v>8320</v>
      </c>
      <c r="Q42" t="s">
        <v>8331</v>
      </c>
      <c r="R42" s="12">
        <f t="shared" si="1"/>
        <v>41809.166666666664</v>
      </c>
      <c r="S42" s="12">
        <f t="shared" si="2"/>
        <v>41789.21398148148</v>
      </c>
      <c r="T42" s="12">
        <f t="shared" si="3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33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 t="s">
        <v>8320</v>
      </c>
      <c r="Q43" t="s">
        <v>8331</v>
      </c>
      <c r="R43" s="12">
        <f t="shared" si="1"/>
        <v>41917.568912037037</v>
      </c>
      <c r="S43" s="12">
        <f t="shared" si="2"/>
        <v>41887.568912037037</v>
      </c>
      <c r="T43" s="12">
        <f t="shared" si="3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33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 t="s">
        <v>8320</v>
      </c>
      <c r="Q44" t="s">
        <v>8331</v>
      </c>
      <c r="R44" s="12">
        <f t="shared" si="1"/>
        <v>42001.639189814814</v>
      </c>
      <c r="S44" s="12">
        <f t="shared" si="2"/>
        <v>41971.639189814814</v>
      </c>
      <c r="T44" s="12">
        <f t="shared" si="3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33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 t="s">
        <v>8320</v>
      </c>
      <c r="Q45" t="s">
        <v>8331</v>
      </c>
      <c r="R45" s="12">
        <f t="shared" si="1"/>
        <v>41833</v>
      </c>
      <c r="S45" s="12">
        <f t="shared" si="2"/>
        <v>41802.790347222224</v>
      </c>
      <c r="T45" s="12">
        <f t="shared" si="3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33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 t="s">
        <v>8320</v>
      </c>
      <c r="Q46" t="s">
        <v>8331</v>
      </c>
      <c r="R46" s="12">
        <f t="shared" si="1"/>
        <v>41919.098807870374</v>
      </c>
      <c r="S46" s="12">
        <f t="shared" si="2"/>
        <v>41874.098807870374</v>
      </c>
      <c r="T46" s="12">
        <f t="shared" si="3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33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 t="s">
        <v>8320</v>
      </c>
      <c r="Q47" t="s">
        <v>8331</v>
      </c>
      <c r="R47" s="12">
        <f t="shared" si="1"/>
        <v>42487.623923611114</v>
      </c>
      <c r="S47" s="12">
        <f t="shared" si="2"/>
        <v>42457.623923611114</v>
      </c>
      <c r="T47" s="12">
        <f t="shared" si="3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33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 t="s">
        <v>8320</v>
      </c>
      <c r="Q48" t="s">
        <v>8331</v>
      </c>
      <c r="R48" s="12">
        <f t="shared" si="1"/>
        <v>42353.964976851858</v>
      </c>
      <c r="S48" s="12">
        <f t="shared" si="2"/>
        <v>42323.964976851858</v>
      </c>
      <c r="T48" s="12">
        <f t="shared" si="3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33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 t="s">
        <v>8320</v>
      </c>
      <c r="Q49" t="s">
        <v>8331</v>
      </c>
      <c r="R49" s="12">
        <f t="shared" si="1"/>
        <v>41992.861192129625</v>
      </c>
      <c r="S49" s="12">
        <f t="shared" si="2"/>
        <v>41932.819525462961</v>
      </c>
      <c r="T49" s="12">
        <f t="shared" si="3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33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 t="s">
        <v>8320</v>
      </c>
      <c r="Q50" t="s">
        <v>8331</v>
      </c>
      <c r="R50" s="12">
        <f t="shared" si="1"/>
        <v>42064.5</v>
      </c>
      <c r="S50" s="12">
        <f t="shared" si="2"/>
        <v>42033.516898148147</v>
      </c>
      <c r="T50" s="12">
        <f t="shared" si="3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33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 t="s">
        <v>8320</v>
      </c>
      <c r="Q51" t="s">
        <v>8331</v>
      </c>
      <c r="R51" s="12">
        <f t="shared" si="1"/>
        <v>42301.176446759258</v>
      </c>
      <c r="S51" s="12">
        <f t="shared" si="2"/>
        <v>42271.176446759258</v>
      </c>
      <c r="T51" s="12">
        <f t="shared" si="3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33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 t="s">
        <v>8320</v>
      </c>
      <c r="Q52" t="s">
        <v>8331</v>
      </c>
      <c r="R52" s="12">
        <f t="shared" si="1"/>
        <v>42034.708333333328</v>
      </c>
      <c r="S52" s="12">
        <f t="shared" si="2"/>
        <v>41995.752986111111</v>
      </c>
      <c r="T52" s="12">
        <f t="shared" si="3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33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 t="s">
        <v>8320</v>
      </c>
      <c r="Q53" t="s">
        <v>8331</v>
      </c>
      <c r="R53" s="12">
        <f t="shared" si="1"/>
        <v>42226.928668981483</v>
      </c>
      <c r="S53" s="12">
        <f t="shared" si="2"/>
        <v>42196.928668981483</v>
      </c>
      <c r="T53" s="12">
        <f t="shared" si="3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33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 t="s">
        <v>8320</v>
      </c>
      <c r="Q54" t="s">
        <v>8331</v>
      </c>
      <c r="R54" s="12">
        <f t="shared" si="1"/>
        <v>41837.701921296299</v>
      </c>
      <c r="S54" s="12">
        <f t="shared" si="2"/>
        <v>41807.701921296299</v>
      </c>
      <c r="T54" s="12">
        <f t="shared" si="3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33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 t="s">
        <v>8320</v>
      </c>
      <c r="Q55" t="s">
        <v>8331</v>
      </c>
      <c r="R55" s="12">
        <f t="shared" si="1"/>
        <v>41733.916666666664</v>
      </c>
      <c r="S55" s="12">
        <f t="shared" si="2"/>
        <v>41719.549131944441</v>
      </c>
      <c r="T55" s="12">
        <f t="shared" si="3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33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 t="s">
        <v>8320</v>
      </c>
      <c r="Q56" t="s">
        <v>8331</v>
      </c>
      <c r="R56" s="12">
        <f t="shared" si="1"/>
        <v>42363.713206018518</v>
      </c>
      <c r="S56" s="12">
        <f t="shared" si="2"/>
        <v>42333.713206018518</v>
      </c>
      <c r="T56" s="12">
        <f t="shared" si="3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33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 t="s">
        <v>8320</v>
      </c>
      <c r="Q57" t="s">
        <v>8331</v>
      </c>
      <c r="R57" s="12">
        <f t="shared" si="1"/>
        <v>42517.968935185185</v>
      </c>
      <c r="S57" s="12">
        <f t="shared" si="2"/>
        <v>42496.968935185185</v>
      </c>
      <c r="T57" s="12">
        <f t="shared" si="3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33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 t="s">
        <v>8320</v>
      </c>
      <c r="Q58" t="s">
        <v>8331</v>
      </c>
      <c r="R58" s="12">
        <f t="shared" si="1"/>
        <v>42163.666666666672</v>
      </c>
      <c r="S58" s="12">
        <f t="shared" si="2"/>
        <v>42149.548888888887</v>
      </c>
      <c r="T58" s="12">
        <f t="shared" si="3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33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 t="s">
        <v>8320</v>
      </c>
      <c r="Q59" t="s">
        <v>8331</v>
      </c>
      <c r="R59" s="12">
        <f t="shared" si="1"/>
        <v>42119.83289351852</v>
      </c>
      <c r="S59" s="12">
        <f t="shared" si="2"/>
        <v>42089.83289351852</v>
      </c>
      <c r="T59" s="12">
        <f t="shared" si="3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33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 t="s">
        <v>8320</v>
      </c>
      <c r="Q60" t="s">
        <v>8331</v>
      </c>
      <c r="R60" s="12">
        <f t="shared" si="1"/>
        <v>41962.786712962959</v>
      </c>
      <c r="S60" s="12">
        <f t="shared" si="2"/>
        <v>41932.745046296295</v>
      </c>
      <c r="T60" s="12">
        <f t="shared" si="3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33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 t="s">
        <v>8320</v>
      </c>
      <c r="Q61" t="s">
        <v>8331</v>
      </c>
      <c r="R61" s="12">
        <f t="shared" si="1"/>
        <v>42261.875</v>
      </c>
      <c r="S61" s="12">
        <f t="shared" si="2"/>
        <v>42230.23583333334</v>
      </c>
      <c r="T61" s="12">
        <f t="shared" si="3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33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 t="s">
        <v>8320</v>
      </c>
      <c r="Q62" t="s">
        <v>8342</v>
      </c>
      <c r="R62" s="12">
        <f t="shared" si="1"/>
        <v>41721</v>
      </c>
      <c r="S62" s="12">
        <f t="shared" si="2"/>
        <v>41701.901817129627</v>
      </c>
      <c r="T62" s="12">
        <f t="shared" si="3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33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 t="s">
        <v>8320</v>
      </c>
      <c r="Q63" t="s">
        <v>8342</v>
      </c>
      <c r="R63" s="12">
        <f t="shared" si="1"/>
        <v>41431.814317129632</v>
      </c>
      <c r="S63" s="12">
        <f t="shared" si="2"/>
        <v>41409.814317129632</v>
      </c>
      <c r="T63" s="12">
        <f t="shared" si="3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33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 t="s">
        <v>8320</v>
      </c>
      <c r="Q64" t="s">
        <v>8342</v>
      </c>
      <c r="R64" s="12">
        <f t="shared" si="1"/>
        <v>41336.799513888887</v>
      </c>
      <c r="S64" s="12">
        <f t="shared" si="2"/>
        <v>41311.799513888887</v>
      </c>
      <c r="T64" s="12">
        <f t="shared" si="3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33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 t="s">
        <v>8320</v>
      </c>
      <c r="Q65" t="s">
        <v>8342</v>
      </c>
      <c r="R65" s="12">
        <f t="shared" si="1"/>
        <v>41636.207638888889</v>
      </c>
      <c r="S65" s="12">
        <f t="shared" si="2"/>
        <v>41612.912187499998</v>
      </c>
      <c r="T65" s="12">
        <f t="shared" si="3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33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8" t="s">
        <v>8320</v>
      </c>
      <c r="Q66" t="s">
        <v>8342</v>
      </c>
      <c r="R66" s="12">
        <f t="shared" ref="R66:R129" si="5">(((I66/60)/60/24)+DATE(1970,1,1))</f>
        <v>41463.01829861111</v>
      </c>
      <c r="S66" s="12">
        <f t="shared" ref="S66:S129" si="6">(((J66/60)/60/24)+DATE(1970,1,1))</f>
        <v>41433.01829861111</v>
      </c>
      <c r="T66" s="12">
        <f t="shared" si="3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33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8" t="s">
        <v>8320</v>
      </c>
      <c r="Q67" t="s">
        <v>8342</v>
      </c>
      <c r="R67" s="12">
        <f t="shared" si="5"/>
        <v>41862.249305555553</v>
      </c>
      <c r="S67" s="12">
        <f t="shared" si="6"/>
        <v>41835.821226851855</v>
      </c>
      <c r="T67" s="12">
        <f t="shared" ref="T67:T130" si="7">YEAR(S67)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33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 t="s">
        <v>8320</v>
      </c>
      <c r="Q68" t="s">
        <v>8342</v>
      </c>
      <c r="R68" s="12">
        <f t="shared" si="5"/>
        <v>42569.849768518514</v>
      </c>
      <c r="S68" s="12">
        <f t="shared" si="6"/>
        <v>42539.849768518514</v>
      </c>
      <c r="T68" s="12">
        <f t="shared" si="7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33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 t="s">
        <v>8320</v>
      </c>
      <c r="Q69" t="s">
        <v>8342</v>
      </c>
      <c r="R69" s="12">
        <f t="shared" si="5"/>
        <v>41105.583379629628</v>
      </c>
      <c r="S69" s="12">
        <f t="shared" si="6"/>
        <v>41075.583379629628</v>
      </c>
      <c r="T69" s="12">
        <f t="shared" si="7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33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 t="s">
        <v>8320</v>
      </c>
      <c r="Q70" t="s">
        <v>8342</v>
      </c>
      <c r="R70" s="12">
        <f t="shared" si="5"/>
        <v>41693.569340277776</v>
      </c>
      <c r="S70" s="12">
        <f t="shared" si="6"/>
        <v>41663.569340277776</v>
      </c>
      <c r="T70" s="12">
        <f t="shared" si="7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33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 t="s">
        <v>8320</v>
      </c>
      <c r="Q71" t="s">
        <v>8342</v>
      </c>
      <c r="R71" s="12">
        <f t="shared" si="5"/>
        <v>40818.290972222225</v>
      </c>
      <c r="S71" s="12">
        <f t="shared" si="6"/>
        <v>40786.187789351854</v>
      </c>
      <c r="T71" s="12">
        <f t="shared" si="7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33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 t="s">
        <v>8320</v>
      </c>
      <c r="Q72" t="s">
        <v>8342</v>
      </c>
      <c r="R72" s="12">
        <f t="shared" si="5"/>
        <v>40790.896354166667</v>
      </c>
      <c r="S72" s="12">
        <f t="shared" si="6"/>
        <v>40730.896354166667</v>
      </c>
      <c r="T72" s="12">
        <f t="shared" si="7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33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 t="s">
        <v>8320</v>
      </c>
      <c r="Q73" t="s">
        <v>8342</v>
      </c>
      <c r="R73" s="12">
        <f t="shared" si="5"/>
        <v>41057.271493055552</v>
      </c>
      <c r="S73" s="12">
        <f t="shared" si="6"/>
        <v>40997.271493055552</v>
      </c>
      <c r="T73" s="12">
        <f t="shared" si="7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33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 t="s">
        <v>8320</v>
      </c>
      <c r="Q74" t="s">
        <v>8342</v>
      </c>
      <c r="R74" s="12">
        <f t="shared" si="5"/>
        <v>41228</v>
      </c>
      <c r="S74" s="12">
        <f t="shared" si="6"/>
        <v>41208.010196759256</v>
      </c>
      <c r="T74" s="12">
        <f t="shared" si="7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33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 t="s">
        <v>8320</v>
      </c>
      <c r="Q75" t="s">
        <v>8342</v>
      </c>
      <c r="R75" s="12">
        <f t="shared" si="5"/>
        <v>40666.165972222225</v>
      </c>
      <c r="S75" s="12">
        <f t="shared" si="6"/>
        <v>40587.75675925926</v>
      </c>
      <c r="T75" s="12">
        <f t="shared" si="7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33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 t="s">
        <v>8320</v>
      </c>
      <c r="Q76" t="s">
        <v>8342</v>
      </c>
      <c r="R76" s="12">
        <f t="shared" si="5"/>
        <v>42390.487210648149</v>
      </c>
      <c r="S76" s="12">
        <f t="shared" si="6"/>
        <v>42360.487210648149</v>
      </c>
      <c r="T76" s="12">
        <f t="shared" si="7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33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 t="s">
        <v>8320</v>
      </c>
      <c r="Q77" t="s">
        <v>8342</v>
      </c>
      <c r="R77" s="12">
        <f t="shared" si="5"/>
        <v>41387.209166666667</v>
      </c>
      <c r="S77" s="12">
        <f t="shared" si="6"/>
        <v>41357.209166666667</v>
      </c>
      <c r="T77" s="12">
        <f t="shared" si="7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33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 t="s">
        <v>8320</v>
      </c>
      <c r="Q78" t="s">
        <v>8342</v>
      </c>
      <c r="R78" s="12">
        <f t="shared" si="5"/>
        <v>40904.733310185184</v>
      </c>
      <c r="S78" s="12">
        <f t="shared" si="6"/>
        <v>40844.691643518519</v>
      </c>
      <c r="T78" s="12">
        <f t="shared" si="7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33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 t="s">
        <v>8320</v>
      </c>
      <c r="Q79" t="s">
        <v>8342</v>
      </c>
      <c r="R79" s="12">
        <f t="shared" si="5"/>
        <v>41050.124305555553</v>
      </c>
      <c r="S79" s="12">
        <f t="shared" si="6"/>
        <v>40997.144872685189</v>
      </c>
      <c r="T79" s="12">
        <f t="shared" si="7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33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 t="s">
        <v>8320</v>
      </c>
      <c r="Q80" t="s">
        <v>8342</v>
      </c>
      <c r="R80" s="12">
        <f t="shared" si="5"/>
        <v>42614.730567129634</v>
      </c>
      <c r="S80" s="12">
        <f t="shared" si="6"/>
        <v>42604.730567129634</v>
      </c>
      <c r="T80" s="12">
        <f t="shared" si="7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33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 t="s">
        <v>8320</v>
      </c>
      <c r="Q81" t="s">
        <v>8342</v>
      </c>
      <c r="R81" s="12">
        <f t="shared" si="5"/>
        <v>41754.776539351849</v>
      </c>
      <c r="S81" s="12">
        <f t="shared" si="6"/>
        <v>41724.776539351849</v>
      </c>
      <c r="T81" s="12">
        <f t="shared" si="7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33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 t="s">
        <v>8320</v>
      </c>
      <c r="Q82" t="s">
        <v>8342</v>
      </c>
      <c r="R82" s="12">
        <f t="shared" si="5"/>
        <v>41618.083981481483</v>
      </c>
      <c r="S82" s="12">
        <f t="shared" si="6"/>
        <v>41583.083981481483</v>
      </c>
      <c r="T82" s="12">
        <f t="shared" si="7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33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 t="s">
        <v>8320</v>
      </c>
      <c r="Q83" t="s">
        <v>8342</v>
      </c>
      <c r="R83" s="12">
        <f t="shared" si="5"/>
        <v>41104.126388888886</v>
      </c>
      <c r="S83" s="12">
        <f t="shared" si="6"/>
        <v>41100.158877314818</v>
      </c>
      <c r="T83" s="12">
        <f t="shared" si="7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33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 t="s">
        <v>8320</v>
      </c>
      <c r="Q84" t="s">
        <v>8342</v>
      </c>
      <c r="R84" s="12">
        <f t="shared" si="5"/>
        <v>40825.820150462961</v>
      </c>
      <c r="S84" s="12">
        <f t="shared" si="6"/>
        <v>40795.820150462961</v>
      </c>
      <c r="T84" s="12">
        <f t="shared" si="7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33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 t="s">
        <v>8320</v>
      </c>
      <c r="Q85" t="s">
        <v>8342</v>
      </c>
      <c r="R85" s="12">
        <f t="shared" si="5"/>
        <v>42057.479166666672</v>
      </c>
      <c r="S85" s="12">
        <f t="shared" si="6"/>
        <v>42042.615613425922</v>
      </c>
      <c r="T85" s="12">
        <f t="shared" si="7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33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 t="s">
        <v>8320</v>
      </c>
      <c r="Q86" t="s">
        <v>8342</v>
      </c>
      <c r="R86" s="12">
        <f t="shared" si="5"/>
        <v>40678.757939814815</v>
      </c>
      <c r="S86" s="12">
        <f t="shared" si="6"/>
        <v>40648.757939814815</v>
      </c>
      <c r="T86" s="12">
        <f t="shared" si="7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33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 t="s">
        <v>8320</v>
      </c>
      <c r="Q87" t="s">
        <v>8342</v>
      </c>
      <c r="R87" s="12">
        <f t="shared" si="5"/>
        <v>40809.125428240739</v>
      </c>
      <c r="S87" s="12">
        <f t="shared" si="6"/>
        <v>40779.125428240739</v>
      </c>
      <c r="T87" s="12">
        <f t="shared" si="7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33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 t="s">
        <v>8320</v>
      </c>
      <c r="Q88" t="s">
        <v>8342</v>
      </c>
      <c r="R88" s="12">
        <f t="shared" si="5"/>
        <v>42365.59774305555</v>
      </c>
      <c r="S88" s="12">
        <f t="shared" si="6"/>
        <v>42291.556076388893</v>
      </c>
      <c r="T88" s="12">
        <f t="shared" si="7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33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 t="s">
        <v>8320</v>
      </c>
      <c r="Q89" t="s">
        <v>8342</v>
      </c>
      <c r="R89" s="12">
        <f t="shared" si="5"/>
        <v>40332.070138888892</v>
      </c>
      <c r="S89" s="12">
        <f t="shared" si="6"/>
        <v>40322.53938657407</v>
      </c>
      <c r="T89" s="12">
        <f t="shared" si="7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33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 t="s">
        <v>8320</v>
      </c>
      <c r="Q90" t="s">
        <v>8342</v>
      </c>
      <c r="R90" s="12">
        <f t="shared" si="5"/>
        <v>41812.65892361111</v>
      </c>
      <c r="S90" s="12">
        <f t="shared" si="6"/>
        <v>41786.65892361111</v>
      </c>
      <c r="T90" s="12">
        <f t="shared" si="7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33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 t="s">
        <v>8320</v>
      </c>
      <c r="Q91" t="s">
        <v>8342</v>
      </c>
      <c r="R91" s="12">
        <f t="shared" si="5"/>
        <v>41427.752222222225</v>
      </c>
      <c r="S91" s="12">
        <f t="shared" si="6"/>
        <v>41402.752222222225</v>
      </c>
      <c r="T91" s="12">
        <f t="shared" si="7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33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 t="s">
        <v>8320</v>
      </c>
      <c r="Q92" t="s">
        <v>8342</v>
      </c>
      <c r="R92" s="12">
        <f t="shared" si="5"/>
        <v>40736.297442129631</v>
      </c>
      <c r="S92" s="12">
        <f t="shared" si="6"/>
        <v>40706.297442129631</v>
      </c>
      <c r="T92" s="12">
        <f t="shared" si="7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33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 t="s">
        <v>8320</v>
      </c>
      <c r="Q93" t="s">
        <v>8342</v>
      </c>
      <c r="R93" s="12">
        <f t="shared" si="5"/>
        <v>40680.402361111112</v>
      </c>
      <c r="S93" s="12">
        <f t="shared" si="6"/>
        <v>40619.402361111112</v>
      </c>
      <c r="T93" s="12">
        <f t="shared" si="7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33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 t="s">
        <v>8320</v>
      </c>
      <c r="Q94" t="s">
        <v>8342</v>
      </c>
      <c r="R94" s="12">
        <f t="shared" si="5"/>
        <v>42767.333333333328</v>
      </c>
      <c r="S94" s="12">
        <f t="shared" si="6"/>
        <v>42721.198877314819</v>
      </c>
      <c r="T94" s="12">
        <f t="shared" si="7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33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 t="s">
        <v>8320</v>
      </c>
      <c r="Q95" t="s">
        <v>8342</v>
      </c>
      <c r="R95" s="12">
        <f t="shared" si="5"/>
        <v>41093.875</v>
      </c>
      <c r="S95" s="12">
        <f t="shared" si="6"/>
        <v>41065.858067129629</v>
      </c>
      <c r="T95" s="12">
        <f t="shared" si="7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33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 t="s">
        <v>8320</v>
      </c>
      <c r="Q96" t="s">
        <v>8342</v>
      </c>
      <c r="R96" s="12">
        <f t="shared" si="5"/>
        <v>41736.717847222222</v>
      </c>
      <c r="S96" s="12">
        <f t="shared" si="6"/>
        <v>41716.717847222222</v>
      </c>
      <c r="T96" s="12">
        <f t="shared" si="7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33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 t="s">
        <v>8320</v>
      </c>
      <c r="Q97" t="s">
        <v>8342</v>
      </c>
      <c r="R97" s="12">
        <f t="shared" si="5"/>
        <v>40965.005104166667</v>
      </c>
      <c r="S97" s="12">
        <f t="shared" si="6"/>
        <v>40935.005104166667</v>
      </c>
      <c r="T97" s="12">
        <f t="shared" si="7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33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 t="s">
        <v>8320</v>
      </c>
      <c r="Q98" t="s">
        <v>8342</v>
      </c>
      <c r="R98" s="12">
        <f t="shared" si="5"/>
        <v>40391.125</v>
      </c>
      <c r="S98" s="12">
        <f t="shared" si="6"/>
        <v>40324.662511574075</v>
      </c>
      <c r="T98" s="12">
        <f t="shared" si="7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33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 t="s">
        <v>8320</v>
      </c>
      <c r="Q99" t="s">
        <v>8342</v>
      </c>
      <c r="R99" s="12">
        <f t="shared" si="5"/>
        <v>40736.135208333333</v>
      </c>
      <c r="S99" s="12">
        <f t="shared" si="6"/>
        <v>40706.135208333333</v>
      </c>
      <c r="T99" s="12">
        <f t="shared" si="7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33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 t="s">
        <v>8320</v>
      </c>
      <c r="Q100" t="s">
        <v>8342</v>
      </c>
      <c r="R100" s="12">
        <f t="shared" si="5"/>
        <v>41250.979166666664</v>
      </c>
      <c r="S100" s="12">
        <f t="shared" si="6"/>
        <v>41214.79483796296</v>
      </c>
      <c r="T100" s="12">
        <f t="shared" si="7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33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 t="s">
        <v>8320</v>
      </c>
      <c r="Q101" t="s">
        <v>8342</v>
      </c>
      <c r="R101" s="12">
        <f t="shared" si="5"/>
        <v>41661.902766203704</v>
      </c>
      <c r="S101" s="12">
        <f t="shared" si="6"/>
        <v>41631.902766203704</v>
      </c>
      <c r="T101" s="12">
        <f t="shared" si="7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33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 t="s">
        <v>8320</v>
      </c>
      <c r="Q102" t="s">
        <v>8342</v>
      </c>
      <c r="R102" s="12">
        <f t="shared" si="5"/>
        <v>41217.794976851852</v>
      </c>
      <c r="S102" s="12">
        <f t="shared" si="6"/>
        <v>41197.753310185188</v>
      </c>
      <c r="T102" s="12">
        <f t="shared" si="7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33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 t="s">
        <v>8320</v>
      </c>
      <c r="Q103" t="s">
        <v>8342</v>
      </c>
      <c r="R103" s="12">
        <f t="shared" si="5"/>
        <v>41298.776736111111</v>
      </c>
      <c r="S103" s="12">
        <f t="shared" si="6"/>
        <v>41274.776736111111</v>
      </c>
      <c r="T103" s="12">
        <f t="shared" si="7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33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 t="s">
        <v>8320</v>
      </c>
      <c r="Q104" t="s">
        <v>8342</v>
      </c>
      <c r="R104" s="12">
        <f t="shared" si="5"/>
        <v>40535.131168981483</v>
      </c>
      <c r="S104" s="12">
        <f t="shared" si="6"/>
        <v>40505.131168981483</v>
      </c>
      <c r="T104" s="12">
        <f t="shared" si="7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33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 t="s">
        <v>8320</v>
      </c>
      <c r="Q105" t="s">
        <v>8342</v>
      </c>
      <c r="R105" s="12">
        <f t="shared" si="5"/>
        <v>41705.805902777778</v>
      </c>
      <c r="S105" s="12">
        <f t="shared" si="6"/>
        <v>41682.805902777778</v>
      </c>
      <c r="T105" s="12">
        <f t="shared" si="7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33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 t="s">
        <v>8320</v>
      </c>
      <c r="Q106" t="s">
        <v>8342</v>
      </c>
      <c r="R106" s="12">
        <f t="shared" si="5"/>
        <v>40636.041666666664</v>
      </c>
      <c r="S106" s="12">
        <f t="shared" si="6"/>
        <v>40612.695208333331</v>
      </c>
      <c r="T106" s="12">
        <f t="shared" si="7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33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 t="s">
        <v>8320</v>
      </c>
      <c r="Q107" t="s">
        <v>8342</v>
      </c>
      <c r="R107" s="12">
        <f t="shared" si="5"/>
        <v>42504</v>
      </c>
      <c r="S107" s="12">
        <f t="shared" si="6"/>
        <v>42485.724768518514</v>
      </c>
      <c r="T107" s="12">
        <f t="shared" si="7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33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 t="s">
        <v>8320</v>
      </c>
      <c r="Q108" t="s">
        <v>8342</v>
      </c>
      <c r="R108" s="12">
        <f t="shared" si="5"/>
        <v>41001.776631944449</v>
      </c>
      <c r="S108" s="12">
        <f t="shared" si="6"/>
        <v>40987.776631944449</v>
      </c>
      <c r="T108" s="12">
        <f t="shared" si="7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33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 t="s">
        <v>8320</v>
      </c>
      <c r="Q109" t="s">
        <v>8342</v>
      </c>
      <c r="R109" s="12">
        <f t="shared" si="5"/>
        <v>40657.982488425929</v>
      </c>
      <c r="S109" s="12">
        <f t="shared" si="6"/>
        <v>40635.982488425929</v>
      </c>
      <c r="T109" s="12">
        <f t="shared" si="7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33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 t="s">
        <v>8320</v>
      </c>
      <c r="Q110" t="s">
        <v>8342</v>
      </c>
      <c r="R110" s="12">
        <f t="shared" si="5"/>
        <v>41425.613078703704</v>
      </c>
      <c r="S110" s="12">
        <f t="shared" si="6"/>
        <v>41365.613078703704</v>
      </c>
      <c r="T110" s="12">
        <f t="shared" si="7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33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 t="s">
        <v>8320</v>
      </c>
      <c r="Q111" t="s">
        <v>8342</v>
      </c>
      <c r="R111" s="12">
        <f t="shared" si="5"/>
        <v>40600.025810185187</v>
      </c>
      <c r="S111" s="12">
        <f t="shared" si="6"/>
        <v>40570.025810185187</v>
      </c>
      <c r="T111" s="12">
        <f t="shared" si="7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33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 t="s">
        <v>8320</v>
      </c>
      <c r="Q112" t="s">
        <v>8342</v>
      </c>
      <c r="R112" s="12">
        <f t="shared" si="5"/>
        <v>41592.249305555553</v>
      </c>
      <c r="S112" s="12">
        <f t="shared" si="6"/>
        <v>41557.949687500004</v>
      </c>
      <c r="T112" s="12">
        <f t="shared" si="7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33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 t="s">
        <v>8320</v>
      </c>
      <c r="Q113" t="s">
        <v>8342</v>
      </c>
      <c r="R113" s="12">
        <f t="shared" si="5"/>
        <v>42155.333182870367</v>
      </c>
      <c r="S113" s="12">
        <f t="shared" si="6"/>
        <v>42125.333182870367</v>
      </c>
      <c r="T113" s="12">
        <f t="shared" si="7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33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 t="s">
        <v>8320</v>
      </c>
      <c r="Q114" t="s">
        <v>8342</v>
      </c>
      <c r="R114" s="12">
        <f t="shared" si="5"/>
        <v>41742.083333333336</v>
      </c>
      <c r="S114" s="12">
        <f t="shared" si="6"/>
        <v>41718.043032407404</v>
      </c>
      <c r="T114" s="12">
        <f t="shared" si="7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33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 t="s">
        <v>8320</v>
      </c>
      <c r="Q115" t="s">
        <v>8342</v>
      </c>
      <c r="R115" s="12">
        <f t="shared" si="5"/>
        <v>40761.625</v>
      </c>
      <c r="S115" s="12">
        <f t="shared" si="6"/>
        <v>40753.758425925924</v>
      </c>
      <c r="T115" s="12">
        <f t="shared" si="7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33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 t="s">
        <v>8320</v>
      </c>
      <c r="Q116" t="s">
        <v>8342</v>
      </c>
      <c r="R116" s="12">
        <f t="shared" si="5"/>
        <v>40921.27416666667</v>
      </c>
      <c r="S116" s="12">
        <f t="shared" si="6"/>
        <v>40861.27416666667</v>
      </c>
      <c r="T116" s="12">
        <f t="shared" si="7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33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 t="s">
        <v>8320</v>
      </c>
      <c r="Q117" t="s">
        <v>8342</v>
      </c>
      <c r="R117" s="12">
        <f t="shared" si="5"/>
        <v>40943.738935185182</v>
      </c>
      <c r="S117" s="12">
        <f t="shared" si="6"/>
        <v>40918.738935185182</v>
      </c>
      <c r="T117" s="12">
        <f t="shared" si="7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33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 t="s">
        <v>8320</v>
      </c>
      <c r="Q118" t="s">
        <v>8342</v>
      </c>
      <c r="R118" s="12">
        <f t="shared" si="5"/>
        <v>40641.455497685187</v>
      </c>
      <c r="S118" s="12">
        <f t="shared" si="6"/>
        <v>40595.497164351851</v>
      </c>
      <c r="T118" s="12">
        <f t="shared" si="7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33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 t="s">
        <v>8320</v>
      </c>
      <c r="Q119" t="s">
        <v>8342</v>
      </c>
      <c r="R119" s="12">
        <f t="shared" si="5"/>
        <v>40338.791666666664</v>
      </c>
      <c r="S119" s="12">
        <f t="shared" si="6"/>
        <v>40248.834999999999</v>
      </c>
      <c r="T119" s="12">
        <f t="shared" si="7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33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 t="s">
        <v>8320</v>
      </c>
      <c r="Q120" t="s">
        <v>8342</v>
      </c>
      <c r="R120" s="12">
        <f t="shared" si="5"/>
        <v>40753.053657407407</v>
      </c>
      <c r="S120" s="12">
        <f t="shared" si="6"/>
        <v>40723.053657407407</v>
      </c>
      <c r="T120" s="12">
        <f t="shared" si="7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33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 t="s">
        <v>8320</v>
      </c>
      <c r="Q121" t="s">
        <v>8342</v>
      </c>
      <c r="R121" s="12">
        <f t="shared" si="5"/>
        <v>40768.958333333336</v>
      </c>
      <c r="S121" s="12">
        <f t="shared" si="6"/>
        <v>40739.069282407407</v>
      </c>
      <c r="T121" s="12">
        <f t="shared" si="7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33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 t="s">
        <v>8320</v>
      </c>
      <c r="Q122" t="s">
        <v>8336</v>
      </c>
      <c r="R122" s="12">
        <f t="shared" si="5"/>
        <v>42646.049849537041</v>
      </c>
      <c r="S122" s="12">
        <f t="shared" si="6"/>
        <v>42616.049849537041</v>
      </c>
      <c r="T122" s="12">
        <f t="shared" si="7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33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 t="s">
        <v>8320</v>
      </c>
      <c r="Q123" t="s">
        <v>8336</v>
      </c>
      <c r="R123" s="12">
        <f t="shared" si="5"/>
        <v>42112.427777777775</v>
      </c>
      <c r="S123" s="12">
        <f t="shared" si="6"/>
        <v>42096.704976851848</v>
      </c>
      <c r="T123" s="12">
        <f t="shared" si="7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33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 t="s">
        <v>8320</v>
      </c>
      <c r="Q124" t="s">
        <v>8336</v>
      </c>
      <c r="R124" s="12">
        <f t="shared" si="5"/>
        <v>42653.431793981479</v>
      </c>
      <c r="S124" s="12">
        <f t="shared" si="6"/>
        <v>42593.431793981479</v>
      </c>
      <c r="T124" s="12">
        <f t="shared" si="7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33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 t="s">
        <v>8320</v>
      </c>
      <c r="Q125" t="s">
        <v>8336</v>
      </c>
      <c r="R125" s="12">
        <f t="shared" si="5"/>
        <v>41940.916666666664</v>
      </c>
      <c r="S125" s="12">
        <f t="shared" si="6"/>
        <v>41904.781990740739</v>
      </c>
      <c r="T125" s="12">
        <f t="shared" si="7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33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 t="s">
        <v>8320</v>
      </c>
      <c r="Q126" t="s">
        <v>8336</v>
      </c>
      <c r="R126" s="12">
        <f t="shared" si="5"/>
        <v>42139.928726851853</v>
      </c>
      <c r="S126" s="12">
        <f t="shared" si="6"/>
        <v>42114.928726851853</v>
      </c>
      <c r="T126" s="12">
        <f t="shared" si="7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33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 t="s">
        <v>8320</v>
      </c>
      <c r="Q127" t="s">
        <v>8336</v>
      </c>
      <c r="R127" s="12">
        <f t="shared" si="5"/>
        <v>42769.993981481486</v>
      </c>
      <c r="S127" s="12">
        <f t="shared" si="6"/>
        <v>42709.993981481486</v>
      </c>
      <c r="T127" s="12">
        <f t="shared" si="7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33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 t="s">
        <v>8320</v>
      </c>
      <c r="Q128" t="s">
        <v>8336</v>
      </c>
      <c r="R128" s="12">
        <f t="shared" si="5"/>
        <v>42166.083333333328</v>
      </c>
      <c r="S128" s="12">
        <f t="shared" si="6"/>
        <v>42135.589548611111</v>
      </c>
      <c r="T128" s="12">
        <f t="shared" si="7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33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 t="s">
        <v>8320</v>
      </c>
      <c r="Q129" t="s">
        <v>8336</v>
      </c>
      <c r="R129" s="12">
        <f t="shared" si="5"/>
        <v>42097.582650462966</v>
      </c>
      <c r="S129" s="12">
        <f t="shared" si="6"/>
        <v>42067.62431712963</v>
      </c>
      <c r="T129" s="12">
        <f t="shared" si="7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33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8" t="s">
        <v>8320</v>
      </c>
      <c r="Q130" t="s">
        <v>8336</v>
      </c>
      <c r="R130" s="12">
        <f t="shared" ref="R130:R193" si="9">(((I130/60)/60/24)+DATE(1970,1,1))</f>
        <v>42663.22792824074</v>
      </c>
      <c r="S130" s="12">
        <f t="shared" ref="S130:S193" si="10">(((J130/60)/60/24)+DATE(1970,1,1))</f>
        <v>42628.22792824074</v>
      </c>
      <c r="T130" s="12">
        <f t="shared" si="7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33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8" t="s">
        <v>8320</v>
      </c>
      <c r="Q131" t="s">
        <v>8336</v>
      </c>
      <c r="R131" s="12">
        <f t="shared" si="9"/>
        <v>41942.937303240738</v>
      </c>
      <c r="S131" s="12">
        <f t="shared" si="10"/>
        <v>41882.937303240738</v>
      </c>
      <c r="T131" s="12">
        <f t="shared" ref="T131:T194" si="11">YEAR(S131)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33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 t="s">
        <v>8320</v>
      </c>
      <c r="Q132" t="s">
        <v>8336</v>
      </c>
      <c r="R132" s="12">
        <f t="shared" si="9"/>
        <v>41806.844444444447</v>
      </c>
      <c r="S132" s="12">
        <f t="shared" si="10"/>
        <v>41778.915416666663</v>
      </c>
      <c r="T132" s="12">
        <f t="shared" si="11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33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 t="s">
        <v>8320</v>
      </c>
      <c r="Q133" t="s">
        <v>8336</v>
      </c>
      <c r="R133" s="12">
        <f t="shared" si="9"/>
        <v>42557</v>
      </c>
      <c r="S133" s="12">
        <f t="shared" si="10"/>
        <v>42541.837511574078</v>
      </c>
      <c r="T133" s="12">
        <f t="shared" si="11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33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 t="s">
        <v>8320</v>
      </c>
      <c r="Q134" t="s">
        <v>8336</v>
      </c>
      <c r="R134" s="12">
        <f t="shared" si="9"/>
        <v>41950.854247685187</v>
      </c>
      <c r="S134" s="12">
        <f t="shared" si="10"/>
        <v>41905.812581018516</v>
      </c>
      <c r="T134" s="12">
        <f t="shared" si="11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33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 t="s">
        <v>8320</v>
      </c>
      <c r="Q135" t="s">
        <v>8336</v>
      </c>
      <c r="R135" s="12">
        <f t="shared" si="9"/>
        <v>42521.729861111111</v>
      </c>
      <c r="S135" s="12">
        <f t="shared" si="10"/>
        <v>42491.80768518518</v>
      </c>
      <c r="T135" s="12">
        <f t="shared" si="11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33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 t="s">
        <v>8320</v>
      </c>
      <c r="Q136" t="s">
        <v>8336</v>
      </c>
      <c r="R136" s="12">
        <f t="shared" si="9"/>
        <v>42251.708333333328</v>
      </c>
      <c r="S136" s="12">
        <f t="shared" si="10"/>
        <v>42221.909930555557</v>
      </c>
      <c r="T136" s="12">
        <f t="shared" si="11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33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 t="s">
        <v>8320</v>
      </c>
      <c r="Q137" t="s">
        <v>8336</v>
      </c>
      <c r="R137" s="12">
        <f t="shared" si="9"/>
        <v>41821.791666666664</v>
      </c>
      <c r="S137" s="12">
        <f t="shared" si="10"/>
        <v>41788.381909722222</v>
      </c>
      <c r="T137" s="12">
        <f t="shared" si="11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33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 t="s">
        <v>8320</v>
      </c>
      <c r="Q138" t="s">
        <v>8336</v>
      </c>
      <c r="R138" s="12">
        <f t="shared" si="9"/>
        <v>42140.427777777775</v>
      </c>
      <c r="S138" s="12">
        <f t="shared" si="10"/>
        <v>42096.410115740742</v>
      </c>
      <c r="T138" s="12">
        <f t="shared" si="11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33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 t="s">
        <v>8320</v>
      </c>
      <c r="Q139" t="s">
        <v>8336</v>
      </c>
      <c r="R139" s="12">
        <f t="shared" si="9"/>
        <v>42289.573993055557</v>
      </c>
      <c r="S139" s="12">
        <f t="shared" si="10"/>
        <v>42239.573993055557</v>
      </c>
      <c r="T139" s="12">
        <f t="shared" si="11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33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 t="s">
        <v>8320</v>
      </c>
      <c r="Q140" t="s">
        <v>8336</v>
      </c>
      <c r="R140" s="12">
        <f t="shared" si="9"/>
        <v>42217.207638888889</v>
      </c>
      <c r="S140" s="12">
        <f t="shared" si="10"/>
        <v>42186.257418981477</v>
      </c>
      <c r="T140" s="12">
        <f t="shared" si="11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33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 t="s">
        <v>8320</v>
      </c>
      <c r="Q141" t="s">
        <v>8336</v>
      </c>
      <c r="R141" s="12">
        <f t="shared" si="9"/>
        <v>42197.920972222222</v>
      </c>
      <c r="S141" s="12">
        <f t="shared" si="10"/>
        <v>42187.920972222222</v>
      </c>
      <c r="T141" s="12">
        <f t="shared" si="11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33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 t="s">
        <v>8320</v>
      </c>
      <c r="Q142" t="s">
        <v>8336</v>
      </c>
      <c r="R142" s="12">
        <f t="shared" si="9"/>
        <v>42083.15662037037</v>
      </c>
      <c r="S142" s="12">
        <f t="shared" si="10"/>
        <v>42053.198287037041</v>
      </c>
      <c r="T142" s="12">
        <f t="shared" si="11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33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 t="s">
        <v>8320</v>
      </c>
      <c r="Q143" t="s">
        <v>8336</v>
      </c>
      <c r="R143" s="12">
        <f t="shared" si="9"/>
        <v>42155.153043981481</v>
      </c>
      <c r="S143" s="12">
        <f t="shared" si="10"/>
        <v>42110.153043981481</v>
      </c>
      <c r="T143" s="12">
        <f t="shared" si="11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33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 t="s">
        <v>8320</v>
      </c>
      <c r="Q144" t="s">
        <v>8336</v>
      </c>
      <c r="R144" s="12">
        <f t="shared" si="9"/>
        <v>41959.934930555552</v>
      </c>
      <c r="S144" s="12">
        <f t="shared" si="10"/>
        <v>41938.893263888887</v>
      </c>
      <c r="T144" s="12">
        <f t="shared" si="11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33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 t="s">
        <v>8320</v>
      </c>
      <c r="Q145" t="s">
        <v>8336</v>
      </c>
      <c r="R145" s="12">
        <f t="shared" si="9"/>
        <v>42616.246527777781</v>
      </c>
      <c r="S145" s="12">
        <f t="shared" si="10"/>
        <v>42559.064143518524</v>
      </c>
      <c r="T145" s="12">
        <f t="shared" si="11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33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 t="s">
        <v>8320</v>
      </c>
      <c r="Q146" t="s">
        <v>8336</v>
      </c>
      <c r="R146" s="12">
        <f t="shared" si="9"/>
        <v>42107.72074074074</v>
      </c>
      <c r="S146" s="12">
        <f t="shared" si="10"/>
        <v>42047.762407407412</v>
      </c>
      <c r="T146" s="12">
        <f t="shared" si="11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33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 t="s">
        <v>8320</v>
      </c>
      <c r="Q147" t="s">
        <v>8336</v>
      </c>
      <c r="R147" s="12">
        <f t="shared" si="9"/>
        <v>42227.542268518519</v>
      </c>
      <c r="S147" s="12">
        <f t="shared" si="10"/>
        <v>42200.542268518519</v>
      </c>
      <c r="T147" s="12">
        <f t="shared" si="11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33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 t="s">
        <v>8320</v>
      </c>
      <c r="Q148" t="s">
        <v>8336</v>
      </c>
      <c r="R148" s="12">
        <f t="shared" si="9"/>
        <v>42753.016180555554</v>
      </c>
      <c r="S148" s="12">
        <f t="shared" si="10"/>
        <v>42693.016180555554</v>
      </c>
      <c r="T148" s="12">
        <f t="shared" si="11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33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 t="s">
        <v>8320</v>
      </c>
      <c r="Q149" t="s">
        <v>8336</v>
      </c>
      <c r="R149" s="12">
        <f t="shared" si="9"/>
        <v>42012.762499999997</v>
      </c>
      <c r="S149" s="12">
        <f t="shared" si="10"/>
        <v>41969.767824074079</v>
      </c>
      <c r="T149" s="12">
        <f t="shared" si="11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33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 t="s">
        <v>8320</v>
      </c>
      <c r="Q150" t="s">
        <v>8336</v>
      </c>
      <c r="R150" s="12">
        <f t="shared" si="9"/>
        <v>42427.281666666662</v>
      </c>
      <c r="S150" s="12">
        <f t="shared" si="10"/>
        <v>42397.281666666662</v>
      </c>
      <c r="T150" s="12">
        <f t="shared" si="11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33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 t="s">
        <v>8320</v>
      </c>
      <c r="Q151" t="s">
        <v>8336</v>
      </c>
      <c r="R151" s="12">
        <f t="shared" si="9"/>
        <v>41998.333333333328</v>
      </c>
      <c r="S151" s="12">
        <f t="shared" si="10"/>
        <v>41968.172106481477</v>
      </c>
      <c r="T151" s="12">
        <f t="shared" si="11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33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 t="s">
        <v>8320</v>
      </c>
      <c r="Q152" t="s">
        <v>8336</v>
      </c>
      <c r="R152" s="12">
        <f t="shared" si="9"/>
        <v>42150.161828703705</v>
      </c>
      <c r="S152" s="12">
        <f t="shared" si="10"/>
        <v>42090.161828703705</v>
      </c>
      <c r="T152" s="12">
        <f t="shared" si="11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33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 t="s">
        <v>8320</v>
      </c>
      <c r="Q153" t="s">
        <v>8336</v>
      </c>
      <c r="R153" s="12">
        <f t="shared" si="9"/>
        <v>42173.550821759258</v>
      </c>
      <c r="S153" s="12">
        <f t="shared" si="10"/>
        <v>42113.550821759258</v>
      </c>
      <c r="T153" s="12">
        <f t="shared" si="11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33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 t="s">
        <v>8320</v>
      </c>
      <c r="Q154" t="s">
        <v>8336</v>
      </c>
      <c r="R154" s="12">
        <f t="shared" si="9"/>
        <v>41905.077546296299</v>
      </c>
      <c r="S154" s="12">
        <f t="shared" si="10"/>
        <v>41875.077546296299</v>
      </c>
      <c r="T154" s="12">
        <f t="shared" si="11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33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 t="s">
        <v>8320</v>
      </c>
      <c r="Q155" t="s">
        <v>8336</v>
      </c>
      <c r="R155" s="12">
        <f t="shared" si="9"/>
        <v>41975.627824074079</v>
      </c>
      <c r="S155" s="12">
        <f t="shared" si="10"/>
        <v>41933.586157407408</v>
      </c>
      <c r="T155" s="12">
        <f t="shared" si="11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33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 t="s">
        <v>8320</v>
      </c>
      <c r="Q156" t="s">
        <v>8336</v>
      </c>
      <c r="R156" s="12">
        <f t="shared" si="9"/>
        <v>42158.547395833331</v>
      </c>
      <c r="S156" s="12">
        <f t="shared" si="10"/>
        <v>42115.547395833331</v>
      </c>
      <c r="T156" s="12">
        <f t="shared" si="11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33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 t="s">
        <v>8320</v>
      </c>
      <c r="Q157" t="s">
        <v>8336</v>
      </c>
      <c r="R157" s="12">
        <f t="shared" si="9"/>
        <v>42208.559432870374</v>
      </c>
      <c r="S157" s="12">
        <f t="shared" si="10"/>
        <v>42168.559432870374</v>
      </c>
      <c r="T157" s="12">
        <f t="shared" si="11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33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 t="s">
        <v>8320</v>
      </c>
      <c r="Q158" t="s">
        <v>8336</v>
      </c>
      <c r="R158" s="12">
        <f t="shared" si="9"/>
        <v>41854.124953703707</v>
      </c>
      <c r="S158" s="12">
        <f t="shared" si="10"/>
        <v>41794.124953703707</v>
      </c>
      <c r="T158" s="12">
        <f t="shared" si="11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33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 t="s">
        <v>8320</v>
      </c>
      <c r="Q159" t="s">
        <v>8336</v>
      </c>
      <c r="R159" s="12">
        <f t="shared" si="9"/>
        <v>42426.911712962959</v>
      </c>
      <c r="S159" s="12">
        <f t="shared" si="10"/>
        <v>42396.911712962959</v>
      </c>
      <c r="T159" s="12">
        <f t="shared" si="11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33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 t="s">
        <v>8320</v>
      </c>
      <c r="Q160" t="s">
        <v>8336</v>
      </c>
      <c r="R160" s="12">
        <f t="shared" si="9"/>
        <v>41934.07671296296</v>
      </c>
      <c r="S160" s="12">
        <f t="shared" si="10"/>
        <v>41904.07671296296</v>
      </c>
      <c r="T160" s="12">
        <f t="shared" si="11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33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 t="s">
        <v>8320</v>
      </c>
      <c r="Q161" t="s">
        <v>8336</v>
      </c>
      <c r="R161" s="12">
        <f t="shared" si="9"/>
        <v>42554.434548611112</v>
      </c>
      <c r="S161" s="12">
        <f t="shared" si="10"/>
        <v>42514.434548611112</v>
      </c>
      <c r="T161" s="12">
        <f t="shared" si="11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33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 t="s">
        <v>8320</v>
      </c>
      <c r="Q162" t="s">
        <v>8324</v>
      </c>
      <c r="R162" s="12">
        <f t="shared" si="9"/>
        <v>42231.913090277783</v>
      </c>
      <c r="S162" s="12">
        <f t="shared" si="10"/>
        <v>42171.913090277783</v>
      </c>
      <c r="T162" s="12">
        <f t="shared" si="11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33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 t="s">
        <v>8320</v>
      </c>
      <c r="Q163" t="s">
        <v>8324</v>
      </c>
      <c r="R163" s="12">
        <f t="shared" si="9"/>
        <v>41822.687442129631</v>
      </c>
      <c r="S163" s="12">
        <f t="shared" si="10"/>
        <v>41792.687442129631</v>
      </c>
      <c r="T163" s="12">
        <f t="shared" si="11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33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 t="s">
        <v>8320</v>
      </c>
      <c r="Q164" t="s">
        <v>8324</v>
      </c>
      <c r="R164" s="12">
        <f t="shared" si="9"/>
        <v>41867.987500000003</v>
      </c>
      <c r="S164" s="12">
        <f t="shared" si="10"/>
        <v>41835.126805555556</v>
      </c>
      <c r="T164" s="12">
        <f t="shared" si="11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33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 t="s">
        <v>8320</v>
      </c>
      <c r="Q165" t="s">
        <v>8324</v>
      </c>
      <c r="R165" s="12">
        <f t="shared" si="9"/>
        <v>42278</v>
      </c>
      <c r="S165" s="12">
        <f t="shared" si="10"/>
        <v>42243.961273148147</v>
      </c>
      <c r="T165" s="12">
        <f t="shared" si="11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33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 t="s">
        <v>8320</v>
      </c>
      <c r="Q166" t="s">
        <v>8324</v>
      </c>
      <c r="R166" s="12">
        <f t="shared" si="9"/>
        <v>41901.762743055559</v>
      </c>
      <c r="S166" s="12">
        <f t="shared" si="10"/>
        <v>41841.762743055559</v>
      </c>
      <c r="T166" s="12">
        <f t="shared" si="11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33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 t="s">
        <v>8320</v>
      </c>
      <c r="Q167" t="s">
        <v>8324</v>
      </c>
      <c r="R167" s="12">
        <f t="shared" si="9"/>
        <v>42381.658842592587</v>
      </c>
      <c r="S167" s="12">
        <f t="shared" si="10"/>
        <v>42351.658842592587</v>
      </c>
      <c r="T167" s="12">
        <f t="shared" si="11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33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 t="s">
        <v>8320</v>
      </c>
      <c r="Q168" t="s">
        <v>8324</v>
      </c>
      <c r="R168" s="12">
        <f t="shared" si="9"/>
        <v>42751.075949074075</v>
      </c>
      <c r="S168" s="12">
        <f t="shared" si="10"/>
        <v>42721.075949074075</v>
      </c>
      <c r="T168" s="12">
        <f t="shared" si="11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33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 t="s">
        <v>8320</v>
      </c>
      <c r="Q169" t="s">
        <v>8324</v>
      </c>
      <c r="R169" s="12">
        <f t="shared" si="9"/>
        <v>42220.927488425921</v>
      </c>
      <c r="S169" s="12">
        <f t="shared" si="10"/>
        <v>42160.927488425921</v>
      </c>
      <c r="T169" s="12">
        <f t="shared" si="11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33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 t="s">
        <v>8320</v>
      </c>
      <c r="Q170" t="s">
        <v>8324</v>
      </c>
      <c r="R170" s="12">
        <f t="shared" si="9"/>
        <v>42082.793634259258</v>
      </c>
      <c r="S170" s="12">
        <f t="shared" si="10"/>
        <v>42052.83530092593</v>
      </c>
      <c r="T170" s="12">
        <f t="shared" si="11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33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 t="s">
        <v>8320</v>
      </c>
      <c r="Q171" t="s">
        <v>8324</v>
      </c>
      <c r="R171" s="12">
        <f t="shared" si="9"/>
        <v>41930.505312499998</v>
      </c>
      <c r="S171" s="12">
        <f t="shared" si="10"/>
        <v>41900.505312499998</v>
      </c>
      <c r="T171" s="12">
        <f t="shared" si="11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33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 t="s">
        <v>8320</v>
      </c>
      <c r="Q172" t="s">
        <v>8324</v>
      </c>
      <c r="R172" s="12">
        <f t="shared" si="9"/>
        <v>42246.227777777778</v>
      </c>
      <c r="S172" s="12">
        <f t="shared" si="10"/>
        <v>42216.977812500001</v>
      </c>
      <c r="T172" s="12">
        <f t="shared" si="11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33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 t="s">
        <v>8320</v>
      </c>
      <c r="Q173" t="s">
        <v>8324</v>
      </c>
      <c r="R173" s="12">
        <f t="shared" si="9"/>
        <v>42594.180717592593</v>
      </c>
      <c r="S173" s="12">
        <f t="shared" si="10"/>
        <v>42534.180717592593</v>
      </c>
      <c r="T173" s="12">
        <f t="shared" si="11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33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 t="s">
        <v>8320</v>
      </c>
      <c r="Q174" t="s">
        <v>8324</v>
      </c>
      <c r="R174" s="12">
        <f t="shared" si="9"/>
        <v>42082.353275462956</v>
      </c>
      <c r="S174" s="12">
        <f t="shared" si="10"/>
        <v>42047.394942129627</v>
      </c>
      <c r="T174" s="12">
        <f t="shared" si="11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33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 t="s">
        <v>8320</v>
      </c>
      <c r="Q175" t="s">
        <v>8324</v>
      </c>
      <c r="R175" s="12">
        <f t="shared" si="9"/>
        <v>42063.573009259257</v>
      </c>
      <c r="S175" s="12">
        <f t="shared" si="10"/>
        <v>42033.573009259257</v>
      </c>
      <c r="T175" s="12">
        <f t="shared" si="11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33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 t="s">
        <v>8320</v>
      </c>
      <c r="Q176" t="s">
        <v>8324</v>
      </c>
      <c r="R176" s="12">
        <f t="shared" si="9"/>
        <v>42132.758981481486</v>
      </c>
      <c r="S176" s="12">
        <f t="shared" si="10"/>
        <v>42072.758981481486</v>
      </c>
      <c r="T176" s="12">
        <f t="shared" si="11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33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 t="s">
        <v>8320</v>
      </c>
      <c r="Q177" t="s">
        <v>8324</v>
      </c>
      <c r="R177" s="12">
        <f t="shared" si="9"/>
        <v>41880.777905092589</v>
      </c>
      <c r="S177" s="12">
        <f t="shared" si="10"/>
        <v>41855.777905092589</v>
      </c>
      <c r="T177" s="12">
        <f t="shared" si="11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33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 t="s">
        <v>8320</v>
      </c>
      <c r="Q178" t="s">
        <v>8324</v>
      </c>
      <c r="R178" s="12">
        <f t="shared" si="9"/>
        <v>42221.824062500003</v>
      </c>
      <c r="S178" s="12">
        <f t="shared" si="10"/>
        <v>42191.824062500003</v>
      </c>
      <c r="T178" s="12">
        <f t="shared" si="11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33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 t="s">
        <v>8320</v>
      </c>
      <c r="Q179" t="s">
        <v>8324</v>
      </c>
      <c r="R179" s="12">
        <f t="shared" si="9"/>
        <v>42087.00608796296</v>
      </c>
      <c r="S179" s="12">
        <f t="shared" si="10"/>
        <v>42070.047754629632</v>
      </c>
      <c r="T179" s="12">
        <f t="shared" si="11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33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 t="s">
        <v>8320</v>
      </c>
      <c r="Q180" t="s">
        <v>8324</v>
      </c>
      <c r="R180" s="12">
        <f t="shared" si="9"/>
        <v>42334.997048611112</v>
      </c>
      <c r="S180" s="12">
        <f t="shared" si="10"/>
        <v>42304.955381944441</v>
      </c>
      <c r="T180" s="12">
        <f t="shared" si="11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33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 t="s">
        <v>8320</v>
      </c>
      <c r="Q181" t="s">
        <v>8324</v>
      </c>
      <c r="R181" s="12">
        <f t="shared" si="9"/>
        <v>42433.080497685187</v>
      </c>
      <c r="S181" s="12">
        <f t="shared" si="10"/>
        <v>42403.080497685187</v>
      </c>
      <c r="T181" s="12">
        <f t="shared" si="11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33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 t="s">
        <v>8320</v>
      </c>
      <c r="Q182" t="s">
        <v>8324</v>
      </c>
      <c r="R182" s="12">
        <f t="shared" si="9"/>
        <v>42107.791666666672</v>
      </c>
      <c r="S182" s="12">
        <f t="shared" si="10"/>
        <v>42067.991238425922</v>
      </c>
      <c r="T182" s="12">
        <f t="shared" si="11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33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 t="s">
        <v>8320</v>
      </c>
      <c r="Q183" t="s">
        <v>8324</v>
      </c>
      <c r="R183" s="12">
        <f t="shared" si="9"/>
        <v>42177.741840277777</v>
      </c>
      <c r="S183" s="12">
        <f t="shared" si="10"/>
        <v>42147.741840277777</v>
      </c>
      <c r="T183" s="12">
        <f t="shared" si="11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33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 t="s">
        <v>8320</v>
      </c>
      <c r="Q184" t="s">
        <v>8324</v>
      </c>
      <c r="R184" s="12">
        <f t="shared" si="9"/>
        <v>42742.011944444443</v>
      </c>
      <c r="S184" s="12">
        <f t="shared" si="10"/>
        <v>42712.011944444443</v>
      </c>
      <c r="T184" s="12">
        <f t="shared" si="11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33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 t="s">
        <v>8320</v>
      </c>
      <c r="Q185" t="s">
        <v>8324</v>
      </c>
      <c r="R185" s="12">
        <f t="shared" si="9"/>
        <v>41969.851967592593</v>
      </c>
      <c r="S185" s="12">
        <f t="shared" si="10"/>
        <v>41939.810300925928</v>
      </c>
      <c r="T185" s="12">
        <f t="shared" si="11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33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 t="s">
        <v>8320</v>
      </c>
      <c r="Q186" t="s">
        <v>8324</v>
      </c>
      <c r="R186" s="12">
        <f t="shared" si="9"/>
        <v>41883.165972222225</v>
      </c>
      <c r="S186" s="12">
        <f t="shared" si="10"/>
        <v>41825.791226851856</v>
      </c>
      <c r="T186" s="12">
        <f t="shared" si="11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33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 t="s">
        <v>8320</v>
      </c>
      <c r="Q187" t="s">
        <v>8324</v>
      </c>
      <c r="R187" s="12">
        <f t="shared" si="9"/>
        <v>42600.91133101852</v>
      </c>
      <c r="S187" s="12">
        <f t="shared" si="10"/>
        <v>42570.91133101852</v>
      </c>
      <c r="T187" s="12">
        <f t="shared" si="11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33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 t="s">
        <v>8320</v>
      </c>
      <c r="Q188" t="s">
        <v>8324</v>
      </c>
      <c r="R188" s="12">
        <f t="shared" si="9"/>
        <v>42797.833333333328</v>
      </c>
      <c r="S188" s="12">
        <f t="shared" si="10"/>
        <v>42767.812893518523</v>
      </c>
      <c r="T188" s="12">
        <f t="shared" si="11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33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 t="s">
        <v>8320</v>
      </c>
      <c r="Q189" t="s">
        <v>8324</v>
      </c>
      <c r="R189" s="12">
        <f t="shared" si="9"/>
        <v>42206.290972222225</v>
      </c>
      <c r="S189" s="12">
        <f t="shared" si="10"/>
        <v>42182.234456018516</v>
      </c>
      <c r="T189" s="12">
        <f t="shared" si="11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33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 t="s">
        <v>8320</v>
      </c>
      <c r="Q190" t="s">
        <v>8324</v>
      </c>
      <c r="R190" s="12">
        <f t="shared" si="9"/>
        <v>41887.18304398148</v>
      </c>
      <c r="S190" s="12">
        <f t="shared" si="10"/>
        <v>41857.18304398148</v>
      </c>
      <c r="T190" s="12">
        <f t="shared" si="11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33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 t="s">
        <v>8320</v>
      </c>
      <c r="Q191" t="s">
        <v>8324</v>
      </c>
      <c r="R191" s="12">
        <f t="shared" si="9"/>
        <v>42616.690706018519</v>
      </c>
      <c r="S191" s="12">
        <f t="shared" si="10"/>
        <v>42556.690706018519</v>
      </c>
      <c r="T191" s="12">
        <f t="shared" si="11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33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 t="s">
        <v>8320</v>
      </c>
      <c r="Q192" t="s">
        <v>8324</v>
      </c>
      <c r="R192" s="12">
        <f t="shared" si="9"/>
        <v>42537.650995370372</v>
      </c>
      <c r="S192" s="12">
        <f t="shared" si="10"/>
        <v>42527.650995370372</v>
      </c>
      <c r="T192" s="12">
        <f t="shared" si="11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33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 t="s">
        <v>8320</v>
      </c>
      <c r="Q193" t="s">
        <v>8324</v>
      </c>
      <c r="R193" s="12">
        <f t="shared" si="9"/>
        <v>42279.441412037035</v>
      </c>
      <c r="S193" s="12">
        <f t="shared" si="10"/>
        <v>42239.441412037035</v>
      </c>
      <c r="T193" s="12">
        <f t="shared" si="11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33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8" t="s">
        <v>8320</v>
      </c>
      <c r="Q194" t="s">
        <v>8324</v>
      </c>
      <c r="R194" s="12">
        <f t="shared" ref="R194:R257" si="13">(((I194/60)/60/24)+DATE(1970,1,1))</f>
        <v>41929.792037037041</v>
      </c>
      <c r="S194" s="12">
        <f t="shared" ref="S194:S257" si="14">(((J194/60)/60/24)+DATE(1970,1,1))</f>
        <v>41899.792037037041</v>
      </c>
      <c r="T194" s="12">
        <f t="shared" si="11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33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8" t="s">
        <v>8320</v>
      </c>
      <c r="Q195" t="s">
        <v>8324</v>
      </c>
      <c r="R195" s="12">
        <f t="shared" si="13"/>
        <v>41971.976458333331</v>
      </c>
      <c r="S195" s="12">
        <f t="shared" si="14"/>
        <v>41911.934791666667</v>
      </c>
      <c r="T195" s="12">
        <f t="shared" ref="T195:T258" si="15">YEAR(S195)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33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 t="s">
        <v>8320</v>
      </c>
      <c r="Q196" t="s">
        <v>8324</v>
      </c>
      <c r="R196" s="12">
        <f t="shared" si="13"/>
        <v>42435.996886574074</v>
      </c>
      <c r="S196" s="12">
        <f t="shared" si="14"/>
        <v>42375.996886574074</v>
      </c>
      <c r="T196" s="12">
        <f t="shared" si="15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33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 t="s">
        <v>8320</v>
      </c>
      <c r="Q197" t="s">
        <v>8324</v>
      </c>
      <c r="R197" s="12">
        <f t="shared" si="13"/>
        <v>42195.67050925926</v>
      </c>
      <c r="S197" s="12">
        <f t="shared" si="14"/>
        <v>42135.67050925926</v>
      </c>
      <c r="T197" s="12">
        <f t="shared" si="15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33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 t="s">
        <v>8320</v>
      </c>
      <c r="Q198" t="s">
        <v>8324</v>
      </c>
      <c r="R198" s="12">
        <f t="shared" si="13"/>
        <v>42287.875</v>
      </c>
      <c r="S198" s="12">
        <f t="shared" si="14"/>
        <v>42259.542800925927</v>
      </c>
      <c r="T198" s="12">
        <f t="shared" si="15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33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 t="s">
        <v>8320</v>
      </c>
      <c r="Q199" t="s">
        <v>8324</v>
      </c>
      <c r="R199" s="12">
        <f t="shared" si="13"/>
        <v>42783.875</v>
      </c>
      <c r="S199" s="12">
        <f t="shared" si="14"/>
        <v>42741.848379629635</v>
      </c>
      <c r="T199" s="12">
        <f t="shared" si="15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33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 t="s">
        <v>8320</v>
      </c>
      <c r="Q200" t="s">
        <v>8324</v>
      </c>
      <c r="R200" s="12">
        <f t="shared" si="13"/>
        <v>41917.383356481485</v>
      </c>
      <c r="S200" s="12">
        <f t="shared" si="14"/>
        <v>41887.383356481485</v>
      </c>
      <c r="T200" s="12">
        <f t="shared" si="15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33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 t="s">
        <v>8320</v>
      </c>
      <c r="Q201" t="s">
        <v>8324</v>
      </c>
      <c r="R201" s="12">
        <f t="shared" si="13"/>
        <v>42614.123865740738</v>
      </c>
      <c r="S201" s="12">
        <f t="shared" si="14"/>
        <v>42584.123865740738</v>
      </c>
      <c r="T201" s="12">
        <f t="shared" si="15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33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 t="s">
        <v>8320</v>
      </c>
      <c r="Q202" t="s">
        <v>8324</v>
      </c>
      <c r="R202" s="12">
        <f t="shared" si="13"/>
        <v>41897.083368055559</v>
      </c>
      <c r="S202" s="12">
        <f t="shared" si="14"/>
        <v>41867.083368055559</v>
      </c>
      <c r="T202" s="12">
        <f t="shared" si="15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33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 t="s">
        <v>8320</v>
      </c>
      <c r="Q203" t="s">
        <v>8324</v>
      </c>
      <c r="R203" s="12">
        <f t="shared" si="13"/>
        <v>42043.818622685183</v>
      </c>
      <c r="S203" s="12">
        <f t="shared" si="14"/>
        <v>42023.818622685183</v>
      </c>
      <c r="T203" s="12">
        <f t="shared" si="15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33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 t="s">
        <v>8320</v>
      </c>
      <c r="Q204" t="s">
        <v>8324</v>
      </c>
      <c r="R204" s="12">
        <f t="shared" si="13"/>
        <v>42285.874305555553</v>
      </c>
      <c r="S204" s="12">
        <f t="shared" si="14"/>
        <v>42255.927824074075</v>
      </c>
      <c r="T204" s="12">
        <f t="shared" si="15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33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 t="s">
        <v>8320</v>
      </c>
      <c r="Q205" t="s">
        <v>8324</v>
      </c>
      <c r="R205" s="12">
        <f t="shared" si="13"/>
        <v>42033.847962962958</v>
      </c>
      <c r="S205" s="12">
        <f t="shared" si="14"/>
        <v>41973.847962962958</v>
      </c>
      <c r="T205" s="12">
        <f t="shared" si="15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33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 t="s">
        <v>8320</v>
      </c>
      <c r="Q206" t="s">
        <v>8324</v>
      </c>
      <c r="R206" s="12">
        <f t="shared" si="13"/>
        <v>42586.583368055552</v>
      </c>
      <c r="S206" s="12">
        <f t="shared" si="14"/>
        <v>42556.583368055552</v>
      </c>
      <c r="T206" s="12">
        <f t="shared" si="15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33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 t="s">
        <v>8320</v>
      </c>
      <c r="Q207" t="s">
        <v>8324</v>
      </c>
      <c r="R207" s="12">
        <f t="shared" si="13"/>
        <v>42283.632199074069</v>
      </c>
      <c r="S207" s="12">
        <f t="shared" si="14"/>
        <v>42248.632199074069</v>
      </c>
      <c r="T207" s="12">
        <f t="shared" si="15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33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 t="s">
        <v>8320</v>
      </c>
      <c r="Q208" t="s">
        <v>8324</v>
      </c>
      <c r="R208" s="12">
        <f t="shared" si="13"/>
        <v>42588.004432870366</v>
      </c>
      <c r="S208" s="12">
        <f t="shared" si="14"/>
        <v>42567.004432870366</v>
      </c>
      <c r="T208" s="12">
        <f t="shared" si="15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33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 t="s">
        <v>8320</v>
      </c>
      <c r="Q209" t="s">
        <v>8324</v>
      </c>
      <c r="R209" s="12">
        <f t="shared" si="13"/>
        <v>42008.197199074071</v>
      </c>
      <c r="S209" s="12">
        <f t="shared" si="14"/>
        <v>41978.197199074071</v>
      </c>
      <c r="T209" s="12">
        <f t="shared" si="15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33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 t="s">
        <v>8320</v>
      </c>
      <c r="Q210" t="s">
        <v>8324</v>
      </c>
      <c r="R210" s="12">
        <f t="shared" si="13"/>
        <v>41989.369988425926</v>
      </c>
      <c r="S210" s="12">
        <f t="shared" si="14"/>
        <v>41959.369988425926</v>
      </c>
      <c r="T210" s="12">
        <f t="shared" si="15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33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 t="s">
        <v>8320</v>
      </c>
      <c r="Q211" t="s">
        <v>8324</v>
      </c>
      <c r="R211" s="12">
        <f t="shared" si="13"/>
        <v>42195.922858796301</v>
      </c>
      <c r="S211" s="12">
        <f t="shared" si="14"/>
        <v>42165.922858796301</v>
      </c>
      <c r="T211" s="12">
        <f t="shared" si="15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33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 t="s">
        <v>8320</v>
      </c>
      <c r="Q212" t="s">
        <v>8324</v>
      </c>
      <c r="R212" s="12">
        <f t="shared" si="13"/>
        <v>42278.208333333328</v>
      </c>
      <c r="S212" s="12">
        <f t="shared" si="14"/>
        <v>42249.064722222218</v>
      </c>
      <c r="T212" s="12">
        <f t="shared" si="15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33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 t="s">
        <v>8320</v>
      </c>
      <c r="Q213" t="s">
        <v>8324</v>
      </c>
      <c r="R213" s="12">
        <f t="shared" si="13"/>
        <v>42266.159918981488</v>
      </c>
      <c r="S213" s="12">
        <f t="shared" si="14"/>
        <v>42236.159918981488</v>
      </c>
      <c r="T213" s="12">
        <f t="shared" si="15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33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 t="s">
        <v>8320</v>
      </c>
      <c r="Q214" t="s">
        <v>8324</v>
      </c>
      <c r="R214" s="12">
        <f t="shared" si="13"/>
        <v>42476.839351851857</v>
      </c>
      <c r="S214" s="12">
        <f t="shared" si="14"/>
        <v>42416.881018518514</v>
      </c>
      <c r="T214" s="12">
        <f t="shared" si="15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33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 t="s">
        <v>8320</v>
      </c>
      <c r="Q215" t="s">
        <v>8324</v>
      </c>
      <c r="R215" s="12">
        <f t="shared" si="13"/>
        <v>42232.587974537033</v>
      </c>
      <c r="S215" s="12">
        <f t="shared" si="14"/>
        <v>42202.594293981485</v>
      </c>
      <c r="T215" s="12">
        <f t="shared" si="15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33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 t="s">
        <v>8320</v>
      </c>
      <c r="Q216" t="s">
        <v>8324</v>
      </c>
      <c r="R216" s="12">
        <f t="shared" si="13"/>
        <v>42069.64061342593</v>
      </c>
      <c r="S216" s="12">
        <f t="shared" si="14"/>
        <v>42009.64061342593</v>
      </c>
      <c r="T216" s="12">
        <f t="shared" si="15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33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 t="s">
        <v>8320</v>
      </c>
      <c r="Q217" t="s">
        <v>8324</v>
      </c>
      <c r="R217" s="12">
        <f t="shared" si="13"/>
        <v>42417.999305555553</v>
      </c>
      <c r="S217" s="12">
        <f t="shared" si="14"/>
        <v>42375.230115740742</v>
      </c>
      <c r="T217" s="12">
        <f t="shared" si="15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33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 t="s">
        <v>8320</v>
      </c>
      <c r="Q218" t="s">
        <v>8324</v>
      </c>
      <c r="R218" s="12">
        <f t="shared" si="13"/>
        <v>42116.917094907403</v>
      </c>
      <c r="S218" s="12">
        <f t="shared" si="14"/>
        <v>42066.958761574075</v>
      </c>
      <c r="T218" s="12">
        <f t="shared" si="15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33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 t="s">
        <v>8320</v>
      </c>
      <c r="Q219" t="s">
        <v>8324</v>
      </c>
      <c r="R219" s="12">
        <f t="shared" si="13"/>
        <v>42001.64061342593</v>
      </c>
      <c r="S219" s="12">
        <f t="shared" si="14"/>
        <v>41970.64061342593</v>
      </c>
      <c r="T219" s="12">
        <f t="shared" si="15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33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 t="s">
        <v>8320</v>
      </c>
      <c r="Q220" t="s">
        <v>8324</v>
      </c>
      <c r="R220" s="12">
        <f t="shared" si="13"/>
        <v>42139.628344907411</v>
      </c>
      <c r="S220" s="12">
        <f t="shared" si="14"/>
        <v>42079.628344907411</v>
      </c>
      <c r="T220" s="12">
        <f t="shared" si="15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33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 t="s">
        <v>8320</v>
      </c>
      <c r="Q221" t="s">
        <v>8324</v>
      </c>
      <c r="R221" s="12">
        <f t="shared" si="13"/>
        <v>42461.290972222225</v>
      </c>
      <c r="S221" s="12">
        <f t="shared" si="14"/>
        <v>42429.326678240745</v>
      </c>
      <c r="T221" s="12">
        <f t="shared" si="15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33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 t="s">
        <v>8320</v>
      </c>
      <c r="Q222" t="s">
        <v>8324</v>
      </c>
      <c r="R222" s="12">
        <f t="shared" si="13"/>
        <v>42236.837499999994</v>
      </c>
      <c r="S222" s="12">
        <f t="shared" si="14"/>
        <v>42195.643865740742</v>
      </c>
      <c r="T222" s="12">
        <f t="shared" si="15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33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 t="s">
        <v>8320</v>
      </c>
      <c r="Q223" t="s">
        <v>8324</v>
      </c>
      <c r="R223" s="12">
        <f t="shared" si="13"/>
        <v>42091.79587962963</v>
      </c>
      <c r="S223" s="12">
        <f t="shared" si="14"/>
        <v>42031.837546296301</v>
      </c>
      <c r="T223" s="12">
        <f t="shared" si="15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33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 t="s">
        <v>8320</v>
      </c>
      <c r="Q224" t="s">
        <v>8324</v>
      </c>
      <c r="R224" s="12">
        <f t="shared" si="13"/>
        <v>42090.110416666663</v>
      </c>
      <c r="S224" s="12">
        <f t="shared" si="14"/>
        <v>42031.769884259258</v>
      </c>
      <c r="T224" s="12">
        <f t="shared" si="15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33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 t="s">
        <v>8320</v>
      </c>
      <c r="Q225" t="s">
        <v>8324</v>
      </c>
      <c r="R225" s="12">
        <f t="shared" si="13"/>
        <v>42512.045138888891</v>
      </c>
      <c r="S225" s="12">
        <f t="shared" si="14"/>
        <v>42482.048032407409</v>
      </c>
      <c r="T225" s="12">
        <f t="shared" si="15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33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 t="s">
        <v>8320</v>
      </c>
      <c r="Q226" t="s">
        <v>8324</v>
      </c>
      <c r="R226" s="12">
        <f t="shared" si="13"/>
        <v>42195.235254629632</v>
      </c>
      <c r="S226" s="12">
        <f t="shared" si="14"/>
        <v>42135.235254629632</v>
      </c>
      <c r="T226" s="12">
        <f t="shared" si="15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33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 t="s">
        <v>8320</v>
      </c>
      <c r="Q227" t="s">
        <v>8324</v>
      </c>
      <c r="R227" s="12">
        <f t="shared" si="13"/>
        <v>42468.919606481482</v>
      </c>
      <c r="S227" s="12">
        <f t="shared" si="14"/>
        <v>42438.961273148147</v>
      </c>
      <c r="T227" s="12">
        <f t="shared" si="15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33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 t="s">
        <v>8320</v>
      </c>
      <c r="Q228" t="s">
        <v>8324</v>
      </c>
      <c r="R228" s="12">
        <f t="shared" si="13"/>
        <v>42155.395138888889</v>
      </c>
      <c r="S228" s="12">
        <f t="shared" si="14"/>
        <v>42106.666018518517</v>
      </c>
      <c r="T228" s="12">
        <f t="shared" si="15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33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 t="s">
        <v>8320</v>
      </c>
      <c r="Q229" t="s">
        <v>8324</v>
      </c>
      <c r="R229" s="12">
        <f t="shared" si="13"/>
        <v>42194.893993055557</v>
      </c>
      <c r="S229" s="12">
        <f t="shared" si="14"/>
        <v>42164.893993055557</v>
      </c>
      <c r="T229" s="12">
        <f t="shared" si="15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33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 t="s">
        <v>8320</v>
      </c>
      <c r="Q230" t="s">
        <v>8324</v>
      </c>
      <c r="R230" s="12">
        <f t="shared" si="13"/>
        <v>42156.686400462961</v>
      </c>
      <c r="S230" s="12">
        <f t="shared" si="14"/>
        <v>42096.686400462961</v>
      </c>
      <c r="T230" s="12">
        <f t="shared" si="15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33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 t="s">
        <v>8320</v>
      </c>
      <c r="Q231" t="s">
        <v>8324</v>
      </c>
      <c r="R231" s="12">
        <f t="shared" si="13"/>
        <v>42413.933993055558</v>
      </c>
      <c r="S231" s="12">
        <f t="shared" si="14"/>
        <v>42383.933993055558</v>
      </c>
      <c r="T231" s="12">
        <f t="shared" si="15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33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 t="s">
        <v>8320</v>
      </c>
      <c r="Q232" t="s">
        <v>8324</v>
      </c>
      <c r="R232" s="12">
        <f t="shared" si="13"/>
        <v>42159.777210648142</v>
      </c>
      <c r="S232" s="12">
        <f t="shared" si="14"/>
        <v>42129.777210648142</v>
      </c>
      <c r="T232" s="12">
        <f t="shared" si="15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33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 t="s">
        <v>8320</v>
      </c>
      <c r="Q233" t="s">
        <v>8324</v>
      </c>
      <c r="R233" s="12">
        <f t="shared" si="13"/>
        <v>42371.958923611113</v>
      </c>
      <c r="S233" s="12">
        <f t="shared" si="14"/>
        <v>42341.958923611113</v>
      </c>
      <c r="T233" s="12">
        <f t="shared" si="15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33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 t="s">
        <v>8320</v>
      </c>
      <c r="Q234" t="s">
        <v>8324</v>
      </c>
      <c r="R234" s="12">
        <f t="shared" si="13"/>
        <v>42062.82576388889</v>
      </c>
      <c r="S234" s="12">
        <f t="shared" si="14"/>
        <v>42032.82576388889</v>
      </c>
      <c r="T234" s="12">
        <f t="shared" si="15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33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 t="s">
        <v>8320</v>
      </c>
      <c r="Q235" t="s">
        <v>8324</v>
      </c>
      <c r="R235" s="12">
        <f t="shared" si="13"/>
        <v>42642.911712962959</v>
      </c>
      <c r="S235" s="12">
        <f t="shared" si="14"/>
        <v>42612.911712962959</v>
      </c>
      <c r="T235" s="12">
        <f t="shared" si="15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33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 t="s">
        <v>8320</v>
      </c>
      <c r="Q236" t="s">
        <v>8324</v>
      </c>
      <c r="R236" s="12">
        <f t="shared" si="13"/>
        <v>42176.035405092596</v>
      </c>
      <c r="S236" s="12">
        <f t="shared" si="14"/>
        <v>42136.035405092596</v>
      </c>
      <c r="T236" s="12">
        <f t="shared" si="15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33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 t="s">
        <v>8320</v>
      </c>
      <c r="Q237" t="s">
        <v>8324</v>
      </c>
      <c r="R237" s="12">
        <f t="shared" si="13"/>
        <v>42194.908530092594</v>
      </c>
      <c r="S237" s="12">
        <f t="shared" si="14"/>
        <v>42164.908530092594</v>
      </c>
      <c r="T237" s="12">
        <f t="shared" si="15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33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 t="s">
        <v>8320</v>
      </c>
      <c r="Q238" t="s">
        <v>8324</v>
      </c>
      <c r="R238" s="12">
        <f t="shared" si="13"/>
        <v>42374</v>
      </c>
      <c r="S238" s="12">
        <f t="shared" si="14"/>
        <v>42321.08447916666</v>
      </c>
      <c r="T238" s="12">
        <f t="shared" si="15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33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 t="s">
        <v>8320</v>
      </c>
      <c r="Q239" t="s">
        <v>8324</v>
      </c>
      <c r="R239" s="12">
        <f t="shared" si="13"/>
        <v>42437.577187499999</v>
      </c>
      <c r="S239" s="12">
        <f t="shared" si="14"/>
        <v>42377.577187499999</v>
      </c>
      <c r="T239" s="12">
        <f t="shared" si="15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33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 t="s">
        <v>8320</v>
      </c>
      <c r="Q240" t="s">
        <v>8324</v>
      </c>
      <c r="R240" s="12">
        <f t="shared" si="13"/>
        <v>42734.375</v>
      </c>
      <c r="S240" s="12">
        <f t="shared" si="14"/>
        <v>42713.962499999994</v>
      </c>
      <c r="T240" s="12">
        <f t="shared" si="15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33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 t="s">
        <v>8320</v>
      </c>
      <c r="Q241" t="s">
        <v>8324</v>
      </c>
      <c r="R241" s="12">
        <f t="shared" si="13"/>
        <v>42316.5</v>
      </c>
      <c r="S241" s="12">
        <f t="shared" si="14"/>
        <v>42297.110300925924</v>
      </c>
      <c r="T241" s="12">
        <f t="shared" si="15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33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 t="s">
        <v>8320</v>
      </c>
      <c r="Q242" t="s">
        <v>8321</v>
      </c>
      <c r="R242" s="12">
        <f t="shared" si="13"/>
        <v>41399.708460648151</v>
      </c>
      <c r="S242" s="12">
        <f t="shared" si="14"/>
        <v>41354.708460648151</v>
      </c>
      <c r="T242" s="12">
        <f t="shared" si="15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33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 t="s">
        <v>8320</v>
      </c>
      <c r="Q243" t="s">
        <v>8321</v>
      </c>
      <c r="R243" s="12">
        <f t="shared" si="13"/>
        <v>41994.697962962964</v>
      </c>
      <c r="S243" s="12">
        <f t="shared" si="14"/>
        <v>41949.697962962964</v>
      </c>
      <c r="T243" s="12">
        <f t="shared" si="15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33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 t="s">
        <v>8320</v>
      </c>
      <c r="Q244" t="s">
        <v>8321</v>
      </c>
      <c r="R244" s="12">
        <f t="shared" si="13"/>
        <v>40897.492939814816</v>
      </c>
      <c r="S244" s="12">
        <f t="shared" si="14"/>
        <v>40862.492939814816</v>
      </c>
      <c r="T244" s="12">
        <f t="shared" si="15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33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 t="s">
        <v>8320</v>
      </c>
      <c r="Q245" t="s">
        <v>8321</v>
      </c>
      <c r="R245" s="12">
        <f t="shared" si="13"/>
        <v>41692.047500000001</v>
      </c>
      <c r="S245" s="12">
        <f t="shared" si="14"/>
        <v>41662.047500000001</v>
      </c>
      <c r="T245" s="12">
        <f t="shared" si="15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33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 t="s">
        <v>8320</v>
      </c>
      <c r="Q246" t="s">
        <v>8321</v>
      </c>
      <c r="R246" s="12">
        <f t="shared" si="13"/>
        <v>40253.29583333333</v>
      </c>
      <c r="S246" s="12">
        <f t="shared" si="14"/>
        <v>40213.323599537034</v>
      </c>
      <c r="T246" s="12">
        <f t="shared" si="15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33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 t="s">
        <v>8320</v>
      </c>
      <c r="Q247" t="s">
        <v>8321</v>
      </c>
      <c r="R247" s="12">
        <f t="shared" si="13"/>
        <v>41137.053067129629</v>
      </c>
      <c r="S247" s="12">
        <f t="shared" si="14"/>
        <v>41107.053067129629</v>
      </c>
      <c r="T247" s="12">
        <f t="shared" si="15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33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 t="s">
        <v>8320</v>
      </c>
      <c r="Q248" t="s">
        <v>8321</v>
      </c>
      <c r="R248" s="12">
        <f t="shared" si="13"/>
        <v>40530.405150462961</v>
      </c>
      <c r="S248" s="12">
        <f t="shared" si="14"/>
        <v>40480.363483796296</v>
      </c>
      <c r="T248" s="12">
        <f t="shared" si="15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33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 t="s">
        <v>8320</v>
      </c>
      <c r="Q249" t="s">
        <v>8321</v>
      </c>
      <c r="R249" s="12">
        <f t="shared" si="13"/>
        <v>40467.152083333334</v>
      </c>
      <c r="S249" s="12">
        <f t="shared" si="14"/>
        <v>40430.604328703703</v>
      </c>
      <c r="T249" s="12">
        <f t="shared" si="15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33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 t="s">
        <v>8320</v>
      </c>
      <c r="Q250" t="s">
        <v>8321</v>
      </c>
      <c r="R250" s="12">
        <f t="shared" si="13"/>
        <v>40915.774409722224</v>
      </c>
      <c r="S250" s="12">
        <f t="shared" si="14"/>
        <v>40870.774409722224</v>
      </c>
      <c r="T250" s="12">
        <f t="shared" si="15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33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 t="s">
        <v>8320</v>
      </c>
      <c r="Q251" t="s">
        <v>8321</v>
      </c>
      <c r="R251" s="12">
        <f t="shared" si="13"/>
        <v>40412.736111111109</v>
      </c>
      <c r="S251" s="12">
        <f t="shared" si="14"/>
        <v>40332.923842592594</v>
      </c>
      <c r="T251" s="12">
        <f t="shared" si="15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33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 t="s">
        <v>8320</v>
      </c>
      <c r="Q252" t="s">
        <v>8321</v>
      </c>
      <c r="R252" s="12">
        <f t="shared" si="13"/>
        <v>41431.565868055557</v>
      </c>
      <c r="S252" s="12">
        <f t="shared" si="14"/>
        <v>41401.565868055557</v>
      </c>
      <c r="T252" s="12">
        <f t="shared" si="15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33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 t="s">
        <v>8320</v>
      </c>
      <c r="Q253" t="s">
        <v>8321</v>
      </c>
      <c r="R253" s="12">
        <f t="shared" si="13"/>
        <v>41045.791666666664</v>
      </c>
      <c r="S253" s="12">
        <f t="shared" si="14"/>
        <v>41013.787569444445</v>
      </c>
      <c r="T253" s="12">
        <f t="shared" si="15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33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 t="s">
        <v>8320</v>
      </c>
      <c r="Q254" t="s">
        <v>8321</v>
      </c>
      <c r="R254" s="12">
        <f t="shared" si="13"/>
        <v>40330.165972222225</v>
      </c>
      <c r="S254" s="12">
        <f t="shared" si="14"/>
        <v>40266.662708333337</v>
      </c>
      <c r="T254" s="12">
        <f t="shared" si="15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33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 t="s">
        <v>8320</v>
      </c>
      <c r="Q255" t="s">
        <v>8321</v>
      </c>
      <c r="R255" s="12">
        <f t="shared" si="13"/>
        <v>40954.650868055556</v>
      </c>
      <c r="S255" s="12">
        <f t="shared" si="14"/>
        <v>40924.650868055556</v>
      </c>
      <c r="T255" s="12">
        <f t="shared" si="15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33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 t="s">
        <v>8320</v>
      </c>
      <c r="Q256" t="s">
        <v>8321</v>
      </c>
      <c r="R256" s="12">
        <f t="shared" si="13"/>
        <v>42294.083333333328</v>
      </c>
      <c r="S256" s="12">
        <f t="shared" si="14"/>
        <v>42263.952662037031</v>
      </c>
      <c r="T256" s="12">
        <f t="shared" si="15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33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 t="s">
        <v>8320</v>
      </c>
      <c r="Q257" t="s">
        <v>8321</v>
      </c>
      <c r="R257" s="12">
        <f t="shared" si="13"/>
        <v>40618.48474537037</v>
      </c>
      <c r="S257" s="12">
        <f t="shared" si="14"/>
        <v>40588.526412037041</v>
      </c>
      <c r="T257" s="12">
        <f t="shared" si="15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33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8" t="s">
        <v>8320</v>
      </c>
      <c r="Q258" t="s">
        <v>8321</v>
      </c>
      <c r="R258" s="12">
        <f t="shared" ref="R258:R321" si="17">(((I258/60)/60/24)+DATE(1970,1,1))</f>
        <v>41349.769293981481</v>
      </c>
      <c r="S258" s="12">
        <f t="shared" ref="S258:S321" si="18">(((J258/60)/60/24)+DATE(1970,1,1))</f>
        <v>41319.769293981481</v>
      </c>
      <c r="T258" s="12">
        <f t="shared" si="15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33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8" t="s">
        <v>8320</v>
      </c>
      <c r="Q259" t="s">
        <v>8321</v>
      </c>
      <c r="R259" s="12">
        <f t="shared" si="17"/>
        <v>42509.626875000002</v>
      </c>
      <c r="S259" s="12">
        <f t="shared" si="18"/>
        <v>42479.626875000002</v>
      </c>
      <c r="T259" s="12">
        <f t="shared" ref="T259:T322" si="19">YEAR(S259)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33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 t="s">
        <v>8320</v>
      </c>
      <c r="Q260" t="s">
        <v>8321</v>
      </c>
      <c r="R260" s="12">
        <f t="shared" si="17"/>
        <v>40712.051689814813</v>
      </c>
      <c r="S260" s="12">
        <f t="shared" si="18"/>
        <v>40682.051689814813</v>
      </c>
      <c r="T260" s="12">
        <f t="shared" si="1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33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 t="s">
        <v>8320</v>
      </c>
      <c r="Q261" t="s">
        <v>8321</v>
      </c>
      <c r="R261" s="12">
        <f t="shared" si="17"/>
        <v>42102.738067129627</v>
      </c>
      <c r="S261" s="12">
        <f t="shared" si="18"/>
        <v>42072.738067129627</v>
      </c>
      <c r="T261" s="12">
        <f t="shared" si="1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33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 t="s">
        <v>8320</v>
      </c>
      <c r="Q262" t="s">
        <v>8321</v>
      </c>
      <c r="R262" s="12">
        <f t="shared" si="17"/>
        <v>40376.415972222225</v>
      </c>
      <c r="S262" s="12">
        <f t="shared" si="18"/>
        <v>40330.755543981482</v>
      </c>
      <c r="T262" s="12">
        <f t="shared" si="1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33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 t="s">
        <v>8320</v>
      </c>
      <c r="Q263" t="s">
        <v>8321</v>
      </c>
      <c r="R263" s="12">
        <f t="shared" si="17"/>
        <v>41067.621527777781</v>
      </c>
      <c r="S263" s="12">
        <f t="shared" si="18"/>
        <v>41017.885462962964</v>
      </c>
      <c r="T263" s="12">
        <f t="shared" si="1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33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 t="s">
        <v>8320</v>
      </c>
      <c r="Q264" t="s">
        <v>8321</v>
      </c>
      <c r="R264" s="12">
        <f t="shared" si="17"/>
        <v>40600.24800925926</v>
      </c>
      <c r="S264" s="12">
        <f t="shared" si="18"/>
        <v>40555.24800925926</v>
      </c>
      <c r="T264" s="12">
        <f t="shared" si="1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33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 t="s">
        <v>8320</v>
      </c>
      <c r="Q265" t="s">
        <v>8321</v>
      </c>
      <c r="R265" s="12">
        <f t="shared" si="17"/>
        <v>41179.954791666663</v>
      </c>
      <c r="S265" s="12">
        <f t="shared" si="18"/>
        <v>41149.954791666663</v>
      </c>
      <c r="T265" s="12">
        <f t="shared" si="1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33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 t="s">
        <v>8320</v>
      </c>
      <c r="Q266" t="s">
        <v>8321</v>
      </c>
      <c r="R266" s="12">
        <f t="shared" si="17"/>
        <v>41040.620312500003</v>
      </c>
      <c r="S266" s="12">
        <f t="shared" si="18"/>
        <v>41010.620312500003</v>
      </c>
      <c r="T266" s="12">
        <f t="shared" si="1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33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 t="s">
        <v>8320</v>
      </c>
      <c r="Q267" t="s">
        <v>8321</v>
      </c>
      <c r="R267" s="12">
        <f t="shared" si="17"/>
        <v>40308.844444444447</v>
      </c>
      <c r="S267" s="12">
        <f t="shared" si="18"/>
        <v>40267.245717592588</v>
      </c>
      <c r="T267" s="12">
        <f t="shared" si="1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33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 t="s">
        <v>8320</v>
      </c>
      <c r="Q268" t="s">
        <v>8321</v>
      </c>
      <c r="R268" s="12">
        <f t="shared" si="17"/>
        <v>40291.160416666666</v>
      </c>
      <c r="S268" s="12">
        <f t="shared" si="18"/>
        <v>40205.174849537041</v>
      </c>
      <c r="T268" s="12">
        <f t="shared" si="1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33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 t="s">
        <v>8320</v>
      </c>
      <c r="Q269" t="s">
        <v>8321</v>
      </c>
      <c r="R269" s="12">
        <f t="shared" si="17"/>
        <v>41815.452534722222</v>
      </c>
      <c r="S269" s="12">
        <f t="shared" si="18"/>
        <v>41785.452534722222</v>
      </c>
      <c r="T269" s="12">
        <f t="shared" si="1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33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 t="s">
        <v>8320</v>
      </c>
      <c r="Q270" t="s">
        <v>8321</v>
      </c>
      <c r="R270" s="12">
        <f t="shared" si="17"/>
        <v>40854.194189814814</v>
      </c>
      <c r="S270" s="12">
        <f t="shared" si="18"/>
        <v>40809.15252314815</v>
      </c>
      <c r="T270" s="12">
        <f t="shared" si="1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33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 t="s">
        <v>8320</v>
      </c>
      <c r="Q271" t="s">
        <v>8321</v>
      </c>
      <c r="R271" s="12">
        <f t="shared" si="17"/>
        <v>42788.197013888886</v>
      </c>
      <c r="S271" s="12">
        <f t="shared" si="18"/>
        <v>42758.197013888886</v>
      </c>
      <c r="T271" s="12">
        <f t="shared" si="1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33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 t="s">
        <v>8320</v>
      </c>
      <c r="Q272" t="s">
        <v>8321</v>
      </c>
      <c r="R272" s="12">
        <f t="shared" si="17"/>
        <v>40688.166666666664</v>
      </c>
      <c r="S272" s="12">
        <f t="shared" si="18"/>
        <v>40637.866550925923</v>
      </c>
      <c r="T272" s="12">
        <f t="shared" si="1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33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 t="s">
        <v>8320</v>
      </c>
      <c r="Q273" t="s">
        <v>8321</v>
      </c>
      <c r="R273" s="12">
        <f t="shared" si="17"/>
        <v>41641.333333333336</v>
      </c>
      <c r="S273" s="12">
        <f t="shared" si="18"/>
        <v>41612.10024305556</v>
      </c>
      <c r="T273" s="12">
        <f t="shared" si="1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33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 t="s">
        <v>8320</v>
      </c>
      <c r="Q274" t="s">
        <v>8321</v>
      </c>
      <c r="R274" s="12">
        <f t="shared" si="17"/>
        <v>40296.78402777778</v>
      </c>
      <c r="S274" s="12">
        <f t="shared" si="18"/>
        <v>40235.900358796294</v>
      </c>
      <c r="T274" s="12">
        <f t="shared" si="1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33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 t="s">
        <v>8320</v>
      </c>
      <c r="Q275" t="s">
        <v>8321</v>
      </c>
      <c r="R275" s="12">
        <f t="shared" si="17"/>
        <v>40727.498449074075</v>
      </c>
      <c r="S275" s="12">
        <f t="shared" si="18"/>
        <v>40697.498449074075</v>
      </c>
      <c r="T275" s="12">
        <f t="shared" si="1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33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 t="s">
        <v>8320</v>
      </c>
      <c r="Q276" t="s">
        <v>8321</v>
      </c>
      <c r="R276" s="12">
        <f t="shared" si="17"/>
        <v>41004.290972222225</v>
      </c>
      <c r="S276" s="12">
        <f t="shared" si="18"/>
        <v>40969.912372685183</v>
      </c>
      <c r="T276" s="12">
        <f t="shared" si="1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33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 t="s">
        <v>8320</v>
      </c>
      <c r="Q277" t="s">
        <v>8321</v>
      </c>
      <c r="R277" s="12">
        <f t="shared" si="17"/>
        <v>41223.073680555557</v>
      </c>
      <c r="S277" s="12">
        <f t="shared" si="18"/>
        <v>41193.032013888893</v>
      </c>
      <c r="T277" s="12">
        <f t="shared" si="1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33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 t="s">
        <v>8320</v>
      </c>
      <c r="Q278" t="s">
        <v>8321</v>
      </c>
      <c r="R278" s="12">
        <f t="shared" si="17"/>
        <v>41027.040208333332</v>
      </c>
      <c r="S278" s="12">
        <f t="shared" si="18"/>
        <v>40967.081874999996</v>
      </c>
      <c r="T278" s="12">
        <f t="shared" si="1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33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 t="s">
        <v>8320</v>
      </c>
      <c r="Q279" t="s">
        <v>8321</v>
      </c>
      <c r="R279" s="12">
        <f t="shared" si="17"/>
        <v>42147.891423611116</v>
      </c>
      <c r="S279" s="12">
        <f t="shared" si="18"/>
        <v>42117.891423611116</v>
      </c>
      <c r="T279" s="12">
        <f t="shared" si="1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33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 t="s">
        <v>8320</v>
      </c>
      <c r="Q280" t="s">
        <v>8321</v>
      </c>
      <c r="R280" s="12">
        <f t="shared" si="17"/>
        <v>41194.040960648148</v>
      </c>
      <c r="S280" s="12">
        <f t="shared" si="18"/>
        <v>41164.040960648148</v>
      </c>
      <c r="T280" s="12">
        <f t="shared" si="1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33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 t="s">
        <v>8320</v>
      </c>
      <c r="Q281" t="s">
        <v>8321</v>
      </c>
      <c r="R281" s="12">
        <f t="shared" si="17"/>
        <v>42793.084027777775</v>
      </c>
      <c r="S281" s="12">
        <f t="shared" si="18"/>
        <v>42759.244166666671</v>
      </c>
      <c r="T281" s="12">
        <f t="shared" si="1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33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 t="s">
        <v>8320</v>
      </c>
      <c r="Q282" t="s">
        <v>8321</v>
      </c>
      <c r="R282" s="12">
        <f t="shared" si="17"/>
        <v>41789.590682870366</v>
      </c>
      <c r="S282" s="12">
        <f t="shared" si="18"/>
        <v>41744.590682870366</v>
      </c>
      <c r="T282" s="12">
        <f t="shared" si="1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33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 t="s">
        <v>8320</v>
      </c>
      <c r="Q283" t="s">
        <v>8321</v>
      </c>
      <c r="R283" s="12">
        <f t="shared" si="17"/>
        <v>40035.80972222222</v>
      </c>
      <c r="S283" s="12">
        <f t="shared" si="18"/>
        <v>39950.163344907407</v>
      </c>
      <c r="T283" s="12">
        <f t="shared" si="1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33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 t="s">
        <v>8320</v>
      </c>
      <c r="Q284" t="s">
        <v>8321</v>
      </c>
      <c r="R284" s="12">
        <f t="shared" si="17"/>
        <v>40231.916666666664</v>
      </c>
      <c r="S284" s="12">
        <f t="shared" si="18"/>
        <v>40194.920046296298</v>
      </c>
      <c r="T284" s="12">
        <f t="shared" si="1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33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 t="s">
        <v>8320</v>
      </c>
      <c r="Q285" t="s">
        <v>8321</v>
      </c>
      <c r="R285" s="12">
        <f t="shared" si="17"/>
        <v>40695.207638888889</v>
      </c>
      <c r="S285" s="12">
        <f t="shared" si="18"/>
        <v>40675.71</v>
      </c>
      <c r="T285" s="12">
        <f t="shared" si="1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33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 t="s">
        <v>8320</v>
      </c>
      <c r="Q286" t="s">
        <v>8321</v>
      </c>
      <c r="R286" s="12">
        <f t="shared" si="17"/>
        <v>40929.738194444442</v>
      </c>
      <c r="S286" s="12">
        <f t="shared" si="18"/>
        <v>40904.738194444442</v>
      </c>
      <c r="T286" s="12">
        <f t="shared" si="1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33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 t="s">
        <v>8320</v>
      </c>
      <c r="Q287" t="s">
        <v>8321</v>
      </c>
      <c r="R287" s="12">
        <f t="shared" si="17"/>
        <v>41536.756111111114</v>
      </c>
      <c r="S287" s="12">
        <f t="shared" si="18"/>
        <v>41506.756111111114</v>
      </c>
      <c r="T287" s="12">
        <f t="shared" si="1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33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 t="s">
        <v>8320</v>
      </c>
      <c r="Q288" t="s">
        <v>8321</v>
      </c>
      <c r="R288" s="12">
        <f t="shared" si="17"/>
        <v>41358.774583333332</v>
      </c>
      <c r="S288" s="12">
        <f t="shared" si="18"/>
        <v>41313.816249999996</v>
      </c>
      <c r="T288" s="12">
        <f t="shared" si="1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33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 t="s">
        <v>8320</v>
      </c>
      <c r="Q289" t="s">
        <v>8321</v>
      </c>
      <c r="R289" s="12">
        <f t="shared" si="17"/>
        <v>41215.166666666664</v>
      </c>
      <c r="S289" s="12">
        <f t="shared" si="18"/>
        <v>41184.277986111112</v>
      </c>
      <c r="T289" s="12">
        <f t="shared" si="1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33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 t="s">
        <v>8320</v>
      </c>
      <c r="Q290" t="s">
        <v>8321</v>
      </c>
      <c r="R290" s="12">
        <f t="shared" si="17"/>
        <v>41086.168900462959</v>
      </c>
      <c r="S290" s="12">
        <f t="shared" si="18"/>
        <v>41051.168900462959</v>
      </c>
      <c r="T290" s="12">
        <f t="shared" si="1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33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 t="s">
        <v>8320</v>
      </c>
      <c r="Q291" t="s">
        <v>8321</v>
      </c>
      <c r="R291" s="12">
        <f t="shared" si="17"/>
        <v>41580.456412037034</v>
      </c>
      <c r="S291" s="12">
        <f t="shared" si="18"/>
        <v>41550.456412037034</v>
      </c>
      <c r="T291" s="12">
        <f t="shared" si="1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33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 t="s">
        <v>8320</v>
      </c>
      <c r="Q292" t="s">
        <v>8321</v>
      </c>
      <c r="R292" s="12">
        <f t="shared" si="17"/>
        <v>40576.332638888889</v>
      </c>
      <c r="S292" s="12">
        <f t="shared" si="18"/>
        <v>40526.36917824074</v>
      </c>
      <c r="T292" s="12">
        <f t="shared" si="1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33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 t="s">
        <v>8320</v>
      </c>
      <c r="Q293" t="s">
        <v>8321</v>
      </c>
      <c r="R293" s="12">
        <f t="shared" si="17"/>
        <v>41395.000694444447</v>
      </c>
      <c r="S293" s="12">
        <f t="shared" si="18"/>
        <v>41376.769050925926</v>
      </c>
      <c r="T293" s="12">
        <f t="shared" si="1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33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 t="s">
        <v>8320</v>
      </c>
      <c r="Q294" t="s">
        <v>8321</v>
      </c>
      <c r="R294" s="12">
        <f t="shared" si="17"/>
        <v>40845.165972222225</v>
      </c>
      <c r="S294" s="12">
        <f t="shared" si="18"/>
        <v>40812.803229166668</v>
      </c>
      <c r="T294" s="12">
        <f t="shared" si="1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33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 t="s">
        <v>8320</v>
      </c>
      <c r="Q295" t="s">
        <v>8321</v>
      </c>
      <c r="R295" s="12">
        <f t="shared" si="17"/>
        <v>41749.667986111112</v>
      </c>
      <c r="S295" s="12">
        <f t="shared" si="18"/>
        <v>41719.667986111112</v>
      </c>
      <c r="T295" s="12">
        <f t="shared" si="1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33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 t="s">
        <v>8320</v>
      </c>
      <c r="Q296" t="s">
        <v>8321</v>
      </c>
      <c r="R296" s="12">
        <f t="shared" si="17"/>
        <v>40378.666666666664</v>
      </c>
      <c r="S296" s="12">
        <f t="shared" si="18"/>
        <v>40343.084421296298</v>
      </c>
      <c r="T296" s="12">
        <f t="shared" si="1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33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 t="s">
        <v>8320</v>
      </c>
      <c r="Q297" t="s">
        <v>8321</v>
      </c>
      <c r="R297" s="12">
        <f t="shared" si="17"/>
        <v>41579</v>
      </c>
      <c r="S297" s="12">
        <f t="shared" si="18"/>
        <v>41519.004733796297</v>
      </c>
      <c r="T297" s="12">
        <f t="shared" si="1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33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 t="s">
        <v>8320</v>
      </c>
      <c r="Q298" t="s">
        <v>8321</v>
      </c>
      <c r="R298" s="12">
        <f t="shared" si="17"/>
        <v>41159.475497685184</v>
      </c>
      <c r="S298" s="12">
        <f t="shared" si="18"/>
        <v>41134.475497685184</v>
      </c>
      <c r="T298" s="12">
        <f t="shared" si="1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33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 t="s">
        <v>8320</v>
      </c>
      <c r="Q299" t="s">
        <v>8321</v>
      </c>
      <c r="R299" s="12">
        <f t="shared" si="17"/>
        <v>42125.165972222225</v>
      </c>
      <c r="S299" s="12">
        <f t="shared" si="18"/>
        <v>42089.72802083334</v>
      </c>
      <c r="T299" s="12">
        <f t="shared" si="1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33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 t="s">
        <v>8320</v>
      </c>
      <c r="Q300" t="s">
        <v>8321</v>
      </c>
      <c r="R300" s="12">
        <f t="shared" si="17"/>
        <v>41768.875</v>
      </c>
      <c r="S300" s="12">
        <f t="shared" si="18"/>
        <v>41709.463518518518</v>
      </c>
      <c r="T300" s="12">
        <f t="shared" si="1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33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 t="s">
        <v>8320</v>
      </c>
      <c r="Q301" t="s">
        <v>8321</v>
      </c>
      <c r="R301" s="12">
        <f t="shared" si="17"/>
        <v>40499.266898148147</v>
      </c>
      <c r="S301" s="12">
        <f t="shared" si="18"/>
        <v>40469.225231481483</v>
      </c>
      <c r="T301" s="12">
        <f t="shared" si="1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33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 t="s">
        <v>8320</v>
      </c>
      <c r="Q302" t="s">
        <v>8321</v>
      </c>
      <c r="R302" s="12">
        <f t="shared" si="17"/>
        <v>40657.959930555553</v>
      </c>
      <c r="S302" s="12">
        <f t="shared" si="18"/>
        <v>40626.959930555553</v>
      </c>
      <c r="T302" s="12">
        <f t="shared" si="1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33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 t="s">
        <v>8320</v>
      </c>
      <c r="Q303" t="s">
        <v>8321</v>
      </c>
      <c r="R303" s="12">
        <f t="shared" si="17"/>
        <v>41352.696006944447</v>
      </c>
      <c r="S303" s="12">
        <f t="shared" si="18"/>
        <v>41312.737673611111</v>
      </c>
      <c r="T303" s="12">
        <f t="shared" si="1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33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 t="s">
        <v>8320</v>
      </c>
      <c r="Q304" t="s">
        <v>8321</v>
      </c>
      <c r="R304" s="12">
        <f t="shared" si="17"/>
        <v>40963.856921296298</v>
      </c>
      <c r="S304" s="12">
        <f t="shared" si="18"/>
        <v>40933.856921296298</v>
      </c>
      <c r="T304" s="12">
        <f t="shared" si="1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33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 t="s">
        <v>8320</v>
      </c>
      <c r="Q305" t="s">
        <v>8321</v>
      </c>
      <c r="R305" s="12">
        <f t="shared" si="17"/>
        <v>41062.071134259262</v>
      </c>
      <c r="S305" s="12">
        <f t="shared" si="18"/>
        <v>41032.071134259262</v>
      </c>
      <c r="T305" s="12">
        <f t="shared" si="1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33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 t="s">
        <v>8320</v>
      </c>
      <c r="Q306" t="s">
        <v>8321</v>
      </c>
      <c r="R306" s="12">
        <f t="shared" si="17"/>
        <v>41153.083333333336</v>
      </c>
      <c r="S306" s="12">
        <f t="shared" si="18"/>
        <v>41114.094872685186</v>
      </c>
      <c r="T306" s="12">
        <f t="shared" si="1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33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 t="s">
        <v>8320</v>
      </c>
      <c r="Q307" t="s">
        <v>8321</v>
      </c>
      <c r="R307" s="12">
        <f t="shared" si="17"/>
        <v>40978.630196759259</v>
      </c>
      <c r="S307" s="12">
        <f t="shared" si="18"/>
        <v>40948.630196759259</v>
      </c>
      <c r="T307" s="12">
        <f t="shared" si="1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33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 t="s">
        <v>8320</v>
      </c>
      <c r="Q308" t="s">
        <v>8321</v>
      </c>
      <c r="R308" s="12">
        <f t="shared" si="17"/>
        <v>41353.795520833337</v>
      </c>
      <c r="S308" s="12">
        <f t="shared" si="18"/>
        <v>41333.837187500001</v>
      </c>
      <c r="T308" s="12">
        <f t="shared" si="1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33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 t="s">
        <v>8320</v>
      </c>
      <c r="Q309" t="s">
        <v>8321</v>
      </c>
      <c r="R309" s="12">
        <f t="shared" si="17"/>
        <v>41312.944456018515</v>
      </c>
      <c r="S309" s="12">
        <f t="shared" si="18"/>
        <v>41282.944456018515</v>
      </c>
      <c r="T309" s="12">
        <f t="shared" si="1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33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 t="s">
        <v>8320</v>
      </c>
      <c r="Q310" t="s">
        <v>8321</v>
      </c>
      <c r="R310" s="12">
        <f t="shared" si="17"/>
        <v>40612.694560185184</v>
      </c>
      <c r="S310" s="12">
        <f t="shared" si="18"/>
        <v>40567.694560185184</v>
      </c>
      <c r="T310" s="12">
        <f t="shared" si="1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33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 t="s">
        <v>8320</v>
      </c>
      <c r="Q311" t="s">
        <v>8321</v>
      </c>
      <c r="R311" s="12">
        <f t="shared" si="17"/>
        <v>41155.751550925925</v>
      </c>
      <c r="S311" s="12">
        <f t="shared" si="18"/>
        <v>41134.751550925925</v>
      </c>
      <c r="T311" s="12">
        <f t="shared" si="1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33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 t="s">
        <v>8320</v>
      </c>
      <c r="Q312" t="s">
        <v>8321</v>
      </c>
      <c r="R312" s="12">
        <f t="shared" si="17"/>
        <v>40836.083333333336</v>
      </c>
      <c r="S312" s="12">
        <f t="shared" si="18"/>
        <v>40821.183136574073</v>
      </c>
      <c r="T312" s="12">
        <f t="shared" si="1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33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 t="s">
        <v>8320</v>
      </c>
      <c r="Q313" t="s">
        <v>8321</v>
      </c>
      <c r="R313" s="12">
        <f t="shared" si="17"/>
        <v>40909.332638888889</v>
      </c>
      <c r="S313" s="12">
        <f t="shared" si="18"/>
        <v>40868.219814814816</v>
      </c>
      <c r="T313" s="12">
        <f t="shared" si="1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33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 t="s">
        <v>8320</v>
      </c>
      <c r="Q314" t="s">
        <v>8321</v>
      </c>
      <c r="R314" s="12">
        <f t="shared" si="17"/>
        <v>41378.877685185187</v>
      </c>
      <c r="S314" s="12">
        <f t="shared" si="18"/>
        <v>41348.877685185187</v>
      </c>
      <c r="T314" s="12">
        <f t="shared" si="1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33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 t="s">
        <v>8320</v>
      </c>
      <c r="Q315" t="s">
        <v>8321</v>
      </c>
      <c r="R315" s="12">
        <f t="shared" si="17"/>
        <v>40401.665972222225</v>
      </c>
      <c r="S315" s="12">
        <f t="shared" si="18"/>
        <v>40357.227939814817</v>
      </c>
      <c r="T315" s="12">
        <f t="shared" si="1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33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 t="s">
        <v>8320</v>
      </c>
      <c r="Q316" t="s">
        <v>8321</v>
      </c>
      <c r="R316" s="12">
        <f t="shared" si="17"/>
        <v>41334.833194444444</v>
      </c>
      <c r="S316" s="12">
        <f t="shared" si="18"/>
        <v>41304.833194444444</v>
      </c>
      <c r="T316" s="12">
        <f t="shared" si="1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33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 t="s">
        <v>8320</v>
      </c>
      <c r="Q317" t="s">
        <v>8321</v>
      </c>
      <c r="R317" s="12">
        <f t="shared" si="17"/>
        <v>41143.77238425926</v>
      </c>
      <c r="S317" s="12">
        <f t="shared" si="18"/>
        <v>41113.77238425926</v>
      </c>
      <c r="T317" s="12">
        <f t="shared" si="1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33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 t="s">
        <v>8320</v>
      </c>
      <c r="Q318" t="s">
        <v>8321</v>
      </c>
      <c r="R318" s="12">
        <f t="shared" si="17"/>
        <v>41984.207638888889</v>
      </c>
      <c r="S318" s="12">
        <f t="shared" si="18"/>
        <v>41950.923576388886</v>
      </c>
      <c r="T318" s="12">
        <f t="shared" si="1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33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 t="s">
        <v>8320</v>
      </c>
      <c r="Q319" t="s">
        <v>8321</v>
      </c>
      <c r="R319" s="12">
        <f t="shared" si="17"/>
        <v>41619.676886574074</v>
      </c>
      <c r="S319" s="12">
        <f t="shared" si="18"/>
        <v>41589.676886574074</v>
      </c>
      <c r="T319" s="12">
        <f t="shared" si="1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33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 t="s">
        <v>8320</v>
      </c>
      <c r="Q320" t="s">
        <v>8321</v>
      </c>
      <c r="R320" s="12">
        <f t="shared" si="17"/>
        <v>41359.997118055559</v>
      </c>
      <c r="S320" s="12">
        <f t="shared" si="18"/>
        <v>41330.038784722223</v>
      </c>
      <c r="T320" s="12">
        <f t="shared" si="1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33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 t="s">
        <v>8320</v>
      </c>
      <c r="Q321" t="s">
        <v>8321</v>
      </c>
      <c r="R321" s="12">
        <f t="shared" si="17"/>
        <v>40211.332638888889</v>
      </c>
      <c r="S321" s="12">
        <f t="shared" si="18"/>
        <v>40123.83829861111</v>
      </c>
      <c r="T321" s="12">
        <f t="shared" si="1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33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8" t="s">
        <v>8320</v>
      </c>
      <c r="Q322" t="s">
        <v>8321</v>
      </c>
      <c r="R322" s="12">
        <f t="shared" ref="R322:R385" si="21">(((I322/60)/60/24)+DATE(1970,1,1))</f>
        <v>42360.958333333328</v>
      </c>
      <c r="S322" s="12">
        <f t="shared" ref="S322:S385" si="22">(((J322/60)/60/24)+DATE(1970,1,1))</f>
        <v>42331.551307870366</v>
      </c>
      <c r="T322" s="12">
        <f t="shared" si="1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33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8" t="s">
        <v>8320</v>
      </c>
      <c r="Q323" t="s">
        <v>8321</v>
      </c>
      <c r="R323" s="12">
        <f t="shared" si="21"/>
        <v>42682.488263888896</v>
      </c>
      <c r="S323" s="12">
        <f t="shared" si="22"/>
        <v>42647.446597222224</v>
      </c>
      <c r="T323" s="12">
        <f t="shared" ref="T323:T386" si="23">YEAR(S323)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33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 t="s">
        <v>8320</v>
      </c>
      <c r="Q324" t="s">
        <v>8321</v>
      </c>
      <c r="R324" s="12">
        <f t="shared" si="21"/>
        <v>42503.57</v>
      </c>
      <c r="S324" s="12">
        <f t="shared" si="22"/>
        <v>42473.57</v>
      </c>
      <c r="T324" s="12">
        <f t="shared" si="2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33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 t="s">
        <v>8320</v>
      </c>
      <c r="Q325" t="s">
        <v>8321</v>
      </c>
      <c r="R325" s="12">
        <f t="shared" si="21"/>
        <v>42725.332638888889</v>
      </c>
      <c r="S325" s="12">
        <f t="shared" si="22"/>
        <v>42697.32136574074</v>
      </c>
      <c r="T325" s="12">
        <f t="shared" si="2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33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 t="s">
        <v>8320</v>
      </c>
      <c r="Q326" t="s">
        <v>8321</v>
      </c>
      <c r="R326" s="12">
        <f t="shared" si="21"/>
        <v>42217.626250000001</v>
      </c>
      <c r="S326" s="12">
        <f t="shared" si="22"/>
        <v>42184.626250000001</v>
      </c>
      <c r="T326" s="12">
        <f t="shared" si="2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33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 t="s">
        <v>8320</v>
      </c>
      <c r="Q327" t="s">
        <v>8321</v>
      </c>
      <c r="R327" s="12">
        <f t="shared" si="21"/>
        <v>42724.187881944439</v>
      </c>
      <c r="S327" s="12">
        <f t="shared" si="22"/>
        <v>42689.187881944439</v>
      </c>
      <c r="T327" s="12">
        <f t="shared" si="2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33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 t="s">
        <v>8320</v>
      </c>
      <c r="Q328" t="s">
        <v>8321</v>
      </c>
      <c r="R328" s="12">
        <f t="shared" si="21"/>
        <v>42808.956250000003</v>
      </c>
      <c r="S328" s="12">
        <f t="shared" si="22"/>
        <v>42775.314884259264</v>
      </c>
      <c r="T328" s="12">
        <f t="shared" si="2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33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 t="s">
        <v>8320</v>
      </c>
      <c r="Q329" t="s">
        <v>8321</v>
      </c>
      <c r="R329" s="12">
        <f t="shared" si="21"/>
        <v>42085.333333333328</v>
      </c>
      <c r="S329" s="12">
        <f t="shared" si="22"/>
        <v>42058.235289351855</v>
      </c>
      <c r="T329" s="12">
        <f t="shared" si="2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33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 t="s">
        <v>8320</v>
      </c>
      <c r="Q330" t="s">
        <v>8321</v>
      </c>
      <c r="R330" s="12">
        <f t="shared" si="21"/>
        <v>42309.166666666672</v>
      </c>
      <c r="S330" s="12">
        <f t="shared" si="22"/>
        <v>42278.946620370371</v>
      </c>
      <c r="T330" s="12">
        <f t="shared" si="2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33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 t="s">
        <v>8320</v>
      </c>
      <c r="Q331" t="s">
        <v>8321</v>
      </c>
      <c r="R331" s="12">
        <f t="shared" si="21"/>
        <v>42315.166666666672</v>
      </c>
      <c r="S331" s="12">
        <f t="shared" si="22"/>
        <v>42291.46674768519</v>
      </c>
      <c r="T331" s="12">
        <f t="shared" si="2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33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 t="s">
        <v>8320</v>
      </c>
      <c r="Q332" t="s">
        <v>8321</v>
      </c>
      <c r="R332" s="12">
        <f t="shared" si="21"/>
        <v>41411.165972222225</v>
      </c>
      <c r="S332" s="12">
        <f t="shared" si="22"/>
        <v>41379.515775462962</v>
      </c>
      <c r="T332" s="12">
        <f t="shared" si="2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33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 t="s">
        <v>8320</v>
      </c>
      <c r="Q333" t="s">
        <v>8321</v>
      </c>
      <c r="R333" s="12">
        <f t="shared" si="21"/>
        <v>42538.581412037034</v>
      </c>
      <c r="S333" s="12">
        <f t="shared" si="22"/>
        <v>42507.581412037034</v>
      </c>
      <c r="T333" s="12">
        <f t="shared" si="2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33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 t="s">
        <v>8320</v>
      </c>
      <c r="Q334" t="s">
        <v>8321</v>
      </c>
      <c r="R334" s="12">
        <f t="shared" si="21"/>
        <v>42305.333333333328</v>
      </c>
      <c r="S334" s="12">
        <f t="shared" si="22"/>
        <v>42263.680289351847</v>
      </c>
      <c r="T334" s="12">
        <f t="shared" si="2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33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 t="s">
        <v>8320</v>
      </c>
      <c r="Q335" t="s">
        <v>8321</v>
      </c>
      <c r="R335" s="12">
        <f t="shared" si="21"/>
        <v>42467.59480324074</v>
      </c>
      <c r="S335" s="12">
        <f t="shared" si="22"/>
        <v>42437.636469907404</v>
      </c>
      <c r="T335" s="12">
        <f t="shared" si="2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33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 t="s">
        <v>8320</v>
      </c>
      <c r="Q336" t="s">
        <v>8321</v>
      </c>
      <c r="R336" s="12">
        <f t="shared" si="21"/>
        <v>42139.791666666672</v>
      </c>
      <c r="S336" s="12">
        <f t="shared" si="22"/>
        <v>42101.682372685187</v>
      </c>
      <c r="T336" s="12">
        <f t="shared" si="2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33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 t="s">
        <v>8320</v>
      </c>
      <c r="Q337" t="s">
        <v>8321</v>
      </c>
      <c r="R337" s="12">
        <f t="shared" si="21"/>
        <v>42132.916666666672</v>
      </c>
      <c r="S337" s="12">
        <f t="shared" si="22"/>
        <v>42101.737442129626</v>
      </c>
      <c r="T337" s="12">
        <f t="shared" si="2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33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 t="s">
        <v>8320</v>
      </c>
      <c r="Q338" t="s">
        <v>8321</v>
      </c>
      <c r="R338" s="12">
        <f t="shared" si="21"/>
        <v>42321.637939814813</v>
      </c>
      <c r="S338" s="12">
        <f t="shared" si="22"/>
        <v>42291.596273148149</v>
      </c>
      <c r="T338" s="12">
        <f t="shared" si="2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33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 t="s">
        <v>8320</v>
      </c>
      <c r="Q339" t="s">
        <v>8321</v>
      </c>
      <c r="R339" s="12">
        <f t="shared" si="21"/>
        <v>42077.086898148147</v>
      </c>
      <c r="S339" s="12">
        <f t="shared" si="22"/>
        <v>42047.128564814819</v>
      </c>
      <c r="T339" s="12">
        <f t="shared" si="2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33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 t="s">
        <v>8320</v>
      </c>
      <c r="Q340" t="s">
        <v>8321</v>
      </c>
      <c r="R340" s="12">
        <f t="shared" si="21"/>
        <v>42616.041666666672</v>
      </c>
      <c r="S340" s="12">
        <f t="shared" si="22"/>
        <v>42559.755671296298</v>
      </c>
      <c r="T340" s="12">
        <f t="shared" si="2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33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 t="s">
        <v>8320</v>
      </c>
      <c r="Q341" t="s">
        <v>8321</v>
      </c>
      <c r="R341" s="12">
        <f t="shared" si="21"/>
        <v>42123.760046296295</v>
      </c>
      <c r="S341" s="12">
        <f t="shared" si="22"/>
        <v>42093.760046296295</v>
      </c>
      <c r="T341" s="12">
        <f t="shared" si="2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33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 t="s">
        <v>8320</v>
      </c>
      <c r="Q342" t="s">
        <v>8321</v>
      </c>
      <c r="R342" s="12">
        <f t="shared" si="21"/>
        <v>42802.875</v>
      </c>
      <c r="S342" s="12">
        <f t="shared" si="22"/>
        <v>42772.669062500005</v>
      </c>
      <c r="T342" s="12">
        <f t="shared" si="2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33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 t="s">
        <v>8320</v>
      </c>
      <c r="Q343" t="s">
        <v>8321</v>
      </c>
      <c r="R343" s="12">
        <f t="shared" si="21"/>
        <v>41913.165972222225</v>
      </c>
      <c r="S343" s="12">
        <f t="shared" si="22"/>
        <v>41894.879606481481</v>
      </c>
      <c r="T343" s="12">
        <f t="shared" si="2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33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 t="s">
        <v>8320</v>
      </c>
      <c r="Q344" t="s">
        <v>8321</v>
      </c>
      <c r="R344" s="12">
        <f t="shared" si="21"/>
        <v>42489.780844907407</v>
      </c>
      <c r="S344" s="12">
        <f t="shared" si="22"/>
        <v>42459.780844907407</v>
      </c>
      <c r="T344" s="12">
        <f t="shared" si="2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33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 t="s">
        <v>8320</v>
      </c>
      <c r="Q345" t="s">
        <v>8321</v>
      </c>
      <c r="R345" s="12">
        <f t="shared" si="21"/>
        <v>41957.125</v>
      </c>
      <c r="S345" s="12">
        <f t="shared" si="22"/>
        <v>41926.73778935185</v>
      </c>
      <c r="T345" s="12">
        <f t="shared" si="2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33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 t="s">
        <v>8320</v>
      </c>
      <c r="Q346" t="s">
        <v>8321</v>
      </c>
      <c r="R346" s="12">
        <f t="shared" si="21"/>
        <v>42156.097222222219</v>
      </c>
      <c r="S346" s="12">
        <f t="shared" si="22"/>
        <v>42111.970995370371</v>
      </c>
      <c r="T346" s="12">
        <f t="shared" si="2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33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 t="s">
        <v>8320</v>
      </c>
      <c r="Q347" t="s">
        <v>8321</v>
      </c>
      <c r="R347" s="12">
        <f t="shared" si="21"/>
        <v>42144.944328703699</v>
      </c>
      <c r="S347" s="12">
        <f t="shared" si="22"/>
        <v>42114.944328703699</v>
      </c>
      <c r="T347" s="12">
        <f t="shared" si="2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33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 t="s">
        <v>8320</v>
      </c>
      <c r="Q348" t="s">
        <v>8321</v>
      </c>
      <c r="R348" s="12">
        <f t="shared" si="21"/>
        <v>42291.500243055561</v>
      </c>
      <c r="S348" s="12">
        <f t="shared" si="22"/>
        <v>42261.500243055561</v>
      </c>
      <c r="T348" s="12">
        <f t="shared" si="2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33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 t="s">
        <v>8320</v>
      </c>
      <c r="Q349" t="s">
        <v>8321</v>
      </c>
      <c r="R349" s="12">
        <f t="shared" si="21"/>
        <v>42322.537141203706</v>
      </c>
      <c r="S349" s="12">
        <f t="shared" si="22"/>
        <v>42292.495474537034</v>
      </c>
      <c r="T349" s="12">
        <f t="shared" si="2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33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 t="s">
        <v>8320</v>
      </c>
      <c r="Q350" t="s">
        <v>8321</v>
      </c>
      <c r="R350" s="12">
        <f t="shared" si="21"/>
        <v>42237.58699074074</v>
      </c>
      <c r="S350" s="12">
        <f t="shared" si="22"/>
        <v>42207.58699074074</v>
      </c>
      <c r="T350" s="12">
        <f t="shared" si="2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33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 t="s">
        <v>8320</v>
      </c>
      <c r="Q351" t="s">
        <v>8321</v>
      </c>
      <c r="R351" s="12">
        <f t="shared" si="21"/>
        <v>42790.498935185184</v>
      </c>
      <c r="S351" s="12">
        <f t="shared" si="22"/>
        <v>42760.498935185184</v>
      </c>
      <c r="T351" s="12">
        <f t="shared" si="2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33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 t="s">
        <v>8320</v>
      </c>
      <c r="Q352" t="s">
        <v>8321</v>
      </c>
      <c r="R352" s="12">
        <f t="shared" si="21"/>
        <v>42624.165972222225</v>
      </c>
      <c r="S352" s="12">
        <f t="shared" si="22"/>
        <v>42586.066076388888</v>
      </c>
      <c r="T352" s="12">
        <f t="shared" si="2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33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 t="s">
        <v>8320</v>
      </c>
      <c r="Q353" t="s">
        <v>8321</v>
      </c>
      <c r="R353" s="12">
        <f t="shared" si="21"/>
        <v>42467.923078703709</v>
      </c>
      <c r="S353" s="12">
        <f t="shared" si="22"/>
        <v>42427.964745370366</v>
      </c>
      <c r="T353" s="12">
        <f t="shared" si="2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33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 t="s">
        <v>8320</v>
      </c>
      <c r="Q354" t="s">
        <v>8321</v>
      </c>
      <c r="R354" s="12">
        <f t="shared" si="21"/>
        <v>41920.167453703703</v>
      </c>
      <c r="S354" s="12">
        <f t="shared" si="22"/>
        <v>41890.167453703703</v>
      </c>
      <c r="T354" s="12">
        <f t="shared" si="2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33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 t="s">
        <v>8320</v>
      </c>
      <c r="Q355" t="s">
        <v>8321</v>
      </c>
      <c r="R355" s="12">
        <f t="shared" si="21"/>
        <v>42327.833553240736</v>
      </c>
      <c r="S355" s="12">
        <f t="shared" si="22"/>
        <v>42297.791886574079</v>
      </c>
      <c r="T355" s="12">
        <f t="shared" si="2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33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 t="s">
        <v>8320</v>
      </c>
      <c r="Q356" t="s">
        <v>8321</v>
      </c>
      <c r="R356" s="12">
        <f t="shared" si="21"/>
        <v>42468.786122685182</v>
      </c>
      <c r="S356" s="12">
        <f t="shared" si="22"/>
        <v>42438.827789351853</v>
      </c>
      <c r="T356" s="12">
        <f t="shared" si="2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33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 t="s">
        <v>8320</v>
      </c>
      <c r="Q357" t="s">
        <v>8321</v>
      </c>
      <c r="R357" s="12">
        <f t="shared" si="21"/>
        <v>41974.3355787037</v>
      </c>
      <c r="S357" s="12">
        <f t="shared" si="22"/>
        <v>41943.293912037036</v>
      </c>
      <c r="T357" s="12">
        <f t="shared" si="2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33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 t="s">
        <v>8320</v>
      </c>
      <c r="Q358" t="s">
        <v>8321</v>
      </c>
      <c r="R358" s="12">
        <f t="shared" si="21"/>
        <v>42445.761493055557</v>
      </c>
      <c r="S358" s="12">
        <f t="shared" si="22"/>
        <v>42415.803159722222</v>
      </c>
      <c r="T358" s="12">
        <f t="shared" si="2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33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 t="s">
        <v>8320</v>
      </c>
      <c r="Q359" t="s">
        <v>8321</v>
      </c>
      <c r="R359" s="12">
        <f t="shared" si="21"/>
        <v>42118.222187499996</v>
      </c>
      <c r="S359" s="12">
        <f t="shared" si="22"/>
        <v>42078.222187499996</v>
      </c>
      <c r="T359" s="12">
        <f t="shared" si="2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33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 t="s">
        <v>8320</v>
      </c>
      <c r="Q360" t="s">
        <v>8321</v>
      </c>
      <c r="R360" s="12">
        <f t="shared" si="21"/>
        <v>42536.625</v>
      </c>
      <c r="S360" s="12">
        <f t="shared" si="22"/>
        <v>42507.860196759255</v>
      </c>
      <c r="T360" s="12">
        <f t="shared" si="2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33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 t="s">
        <v>8320</v>
      </c>
      <c r="Q361" t="s">
        <v>8321</v>
      </c>
      <c r="R361" s="12">
        <f t="shared" si="21"/>
        <v>41957.216666666667</v>
      </c>
      <c r="S361" s="12">
        <f t="shared" si="22"/>
        <v>41935.070486111108</v>
      </c>
      <c r="T361" s="12">
        <f t="shared" si="2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33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 t="s">
        <v>8320</v>
      </c>
      <c r="Q362" t="s">
        <v>8321</v>
      </c>
      <c r="R362" s="12">
        <f t="shared" si="21"/>
        <v>42208.132638888885</v>
      </c>
      <c r="S362" s="12">
        <f t="shared" si="22"/>
        <v>42163.897916666669</v>
      </c>
      <c r="T362" s="12">
        <f t="shared" si="2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33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 t="s">
        <v>8320</v>
      </c>
      <c r="Q363" t="s">
        <v>8321</v>
      </c>
      <c r="R363" s="12">
        <f t="shared" si="21"/>
        <v>41966.042893518519</v>
      </c>
      <c r="S363" s="12">
        <f t="shared" si="22"/>
        <v>41936.001226851848</v>
      </c>
      <c r="T363" s="12">
        <f t="shared" si="2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33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 t="s">
        <v>8320</v>
      </c>
      <c r="Q364" t="s">
        <v>8321</v>
      </c>
      <c r="R364" s="12">
        <f t="shared" si="21"/>
        <v>41859</v>
      </c>
      <c r="S364" s="12">
        <f t="shared" si="22"/>
        <v>41837.210543981484</v>
      </c>
      <c r="T364" s="12">
        <f t="shared" si="2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33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 t="s">
        <v>8320</v>
      </c>
      <c r="Q365" t="s">
        <v>8321</v>
      </c>
      <c r="R365" s="12">
        <f t="shared" si="21"/>
        <v>40300.806944444441</v>
      </c>
      <c r="S365" s="12">
        <f t="shared" si="22"/>
        <v>40255.744629629626</v>
      </c>
      <c r="T365" s="12">
        <f t="shared" si="2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33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 t="s">
        <v>8320</v>
      </c>
      <c r="Q366" t="s">
        <v>8321</v>
      </c>
      <c r="R366" s="12">
        <f t="shared" si="21"/>
        <v>41811.165972222225</v>
      </c>
      <c r="S366" s="12">
        <f t="shared" si="22"/>
        <v>41780.859629629631</v>
      </c>
      <c r="T366" s="12">
        <f t="shared" si="2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33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 t="s">
        <v>8320</v>
      </c>
      <c r="Q367" t="s">
        <v>8321</v>
      </c>
      <c r="R367" s="12">
        <f t="shared" si="21"/>
        <v>41698.606469907405</v>
      </c>
      <c r="S367" s="12">
        <f t="shared" si="22"/>
        <v>41668.606469907405</v>
      </c>
      <c r="T367" s="12">
        <f t="shared" si="2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33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 t="s">
        <v>8320</v>
      </c>
      <c r="Q368" t="s">
        <v>8321</v>
      </c>
      <c r="R368" s="12">
        <f t="shared" si="21"/>
        <v>41049.793032407404</v>
      </c>
      <c r="S368" s="12">
        <f t="shared" si="22"/>
        <v>41019.793032407404</v>
      </c>
      <c r="T368" s="12">
        <f t="shared" si="2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33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 t="s">
        <v>8320</v>
      </c>
      <c r="Q369" t="s">
        <v>8321</v>
      </c>
      <c r="R369" s="12">
        <f t="shared" si="21"/>
        <v>41395.207638888889</v>
      </c>
      <c r="S369" s="12">
        <f t="shared" si="22"/>
        <v>41355.577291666668</v>
      </c>
      <c r="T369" s="12">
        <f t="shared" si="2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33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 t="s">
        <v>8320</v>
      </c>
      <c r="Q370" t="s">
        <v>8321</v>
      </c>
      <c r="R370" s="12">
        <f t="shared" si="21"/>
        <v>42078.563912037032</v>
      </c>
      <c r="S370" s="12">
        <f t="shared" si="22"/>
        <v>42043.605578703704</v>
      </c>
      <c r="T370" s="12">
        <f t="shared" si="2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33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 t="s">
        <v>8320</v>
      </c>
      <c r="Q371" t="s">
        <v>8321</v>
      </c>
      <c r="R371" s="12">
        <f t="shared" si="21"/>
        <v>40923.551724537036</v>
      </c>
      <c r="S371" s="12">
        <f t="shared" si="22"/>
        <v>40893.551724537036</v>
      </c>
      <c r="T371" s="12">
        <f t="shared" si="2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33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 t="s">
        <v>8320</v>
      </c>
      <c r="Q372" t="s">
        <v>8321</v>
      </c>
      <c r="R372" s="12">
        <f t="shared" si="21"/>
        <v>42741.795138888891</v>
      </c>
      <c r="S372" s="12">
        <f t="shared" si="22"/>
        <v>42711.795138888891</v>
      </c>
      <c r="T372" s="12">
        <f t="shared" si="2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33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 t="s">
        <v>8320</v>
      </c>
      <c r="Q373" t="s">
        <v>8321</v>
      </c>
      <c r="R373" s="12">
        <f t="shared" si="21"/>
        <v>41306.767812500002</v>
      </c>
      <c r="S373" s="12">
        <f t="shared" si="22"/>
        <v>41261.767812500002</v>
      </c>
      <c r="T373" s="12">
        <f t="shared" si="2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33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 t="s">
        <v>8320</v>
      </c>
      <c r="Q374" t="s">
        <v>8321</v>
      </c>
      <c r="R374" s="12">
        <f t="shared" si="21"/>
        <v>42465.666666666672</v>
      </c>
      <c r="S374" s="12">
        <f t="shared" si="22"/>
        <v>42425.576898148152</v>
      </c>
      <c r="T374" s="12">
        <f t="shared" si="2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33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 t="s">
        <v>8320</v>
      </c>
      <c r="Q375" t="s">
        <v>8321</v>
      </c>
      <c r="R375" s="12">
        <f t="shared" si="21"/>
        <v>41108.91201388889</v>
      </c>
      <c r="S375" s="12">
        <f t="shared" si="22"/>
        <v>41078.91201388889</v>
      </c>
      <c r="T375" s="12">
        <f t="shared" si="2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33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 t="s">
        <v>8320</v>
      </c>
      <c r="Q376" t="s">
        <v>8321</v>
      </c>
      <c r="R376" s="12">
        <f t="shared" si="21"/>
        <v>40802.889247685183</v>
      </c>
      <c r="S376" s="12">
        <f t="shared" si="22"/>
        <v>40757.889247685183</v>
      </c>
      <c r="T376" s="12">
        <f t="shared" si="2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33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 t="s">
        <v>8320</v>
      </c>
      <c r="Q377" t="s">
        <v>8321</v>
      </c>
      <c r="R377" s="12">
        <f t="shared" si="21"/>
        <v>41699.720833333333</v>
      </c>
      <c r="S377" s="12">
        <f t="shared" si="22"/>
        <v>41657.985081018516</v>
      </c>
      <c r="T377" s="12">
        <f t="shared" si="2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33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 t="s">
        <v>8320</v>
      </c>
      <c r="Q378" t="s">
        <v>8321</v>
      </c>
      <c r="R378" s="12">
        <f t="shared" si="21"/>
        <v>42607.452731481477</v>
      </c>
      <c r="S378" s="12">
        <f t="shared" si="22"/>
        <v>42576.452731481477</v>
      </c>
      <c r="T378" s="12">
        <f t="shared" si="2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33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 t="s">
        <v>8320</v>
      </c>
      <c r="Q379" t="s">
        <v>8321</v>
      </c>
      <c r="R379" s="12">
        <f t="shared" si="21"/>
        <v>42322.292361111111</v>
      </c>
      <c r="S379" s="12">
        <f t="shared" si="22"/>
        <v>42292.250787037032</v>
      </c>
      <c r="T379" s="12">
        <f t="shared" si="2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33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 t="s">
        <v>8320</v>
      </c>
      <c r="Q380" t="s">
        <v>8321</v>
      </c>
      <c r="R380" s="12">
        <f t="shared" si="21"/>
        <v>42394.994444444441</v>
      </c>
      <c r="S380" s="12">
        <f t="shared" si="22"/>
        <v>42370.571851851855</v>
      </c>
      <c r="T380" s="12">
        <f t="shared" si="2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33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 t="s">
        <v>8320</v>
      </c>
      <c r="Q381" t="s">
        <v>8321</v>
      </c>
      <c r="R381" s="12">
        <f t="shared" si="21"/>
        <v>41032.688333333332</v>
      </c>
      <c r="S381" s="12">
        <f t="shared" si="22"/>
        <v>40987.688333333332</v>
      </c>
      <c r="T381" s="12">
        <f t="shared" si="2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33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 t="s">
        <v>8320</v>
      </c>
      <c r="Q382" t="s">
        <v>8321</v>
      </c>
      <c r="R382" s="12">
        <f t="shared" si="21"/>
        <v>42392.719814814816</v>
      </c>
      <c r="S382" s="12">
        <f t="shared" si="22"/>
        <v>42367.719814814816</v>
      </c>
      <c r="T382" s="12">
        <f t="shared" si="2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33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 t="s">
        <v>8320</v>
      </c>
      <c r="Q383" t="s">
        <v>8321</v>
      </c>
      <c r="R383" s="12">
        <f t="shared" si="21"/>
        <v>41120.208333333336</v>
      </c>
      <c r="S383" s="12">
        <f t="shared" si="22"/>
        <v>41085.698113425926</v>
      </c>
      <c r="T383" s="12">
        <f t="shared" si="2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33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 t="s">
        <v>8320</v>
      </c>
      <c r="Q384" t="s">
        <v>8321</v>
      </c>
      <c r="R384" s="12">
        <f t="shared" si="21"/>
        <v>41158.709490740745</v>
      </c>
      <c r="S384" s="12">
        <f t="shared" si="22"/>
        <v>41144.709490740745</v>
      </c>
      <c r="T384" s="12">
        <f t="shared" si="2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33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 t="s">
        <v>8320</v>
      </c>
      <c r="Q385" t="s">
        <v>8321</v>
      </c>
      <c r="R385" s="12">
        <f t="shared" si="21"/>
        <v>41778.117581018516</v>
      </c>
      <c r="S385" s="12">
        <f t="shared" si="22"/>
        <v>41755.117581018516</v>
      </c>
      <c r="T385" s="12">
        <f t="shared" si="2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33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8" t="s">
        <v>8320</v>
      </c>
      <c r="Q386" t="s">
        <v>8321</v>
      </c>
      <c r="R386" s="12">
        <f t="shared" ref="R386:R449" si="25">(((I386/60)/60/24)+DATE(1970,1,1))</f>
        <v>42010.781793981485</v>
      </c>
      <c r="S386" s="12">
        <f t="shared" ref="S386:S449" si="26">(((J386/60)/60/24)+DATE(1970,1,1))</f>
        <v>41980.781793981485</v>
      </c>
      <c r="T386" s="12">
        <f t="shared" si="2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33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8" t="s">
        <v>8320</v>
      </c>
      <c r="Q387" t="s">
        <v>8321</v>
      </c>
      <c r="R387" s="12">
        <f t="shared" si="25"/>
        <v>41964.626168981486</v>
      </c>
      <c r="S387" s="12">
        <f t="shared" si="26"/>
        <v>41934.584502314814</v>
      </c>
      <c r="T387" s="12">
        <f t="shared" ref="T387:T450" si="27">YEAR(S387)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33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 t="s">
        <v>8320</v>
      </c>
      <c r="Q388" t="s">
        <v>8321</v>
      </c>
      <c r="R388" s="12">
        <f t="shared" si="25"/>
        <v>42226.951284722221</v>
      </c>
      <c r="S388" s="12">
        <f t="shared" si="26"/>
        <v>42211.951284722221</v>
      </c>
      <c r="T388" s="12">
        <f t="shared" si="27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33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 t="s">
        <v>8320</v>
      </c>
      <c r="Q389" t="s">
        <v>8321</v>
      </c>
      <c r="R389" s="12">
        <f t="shared" si="25"/>
        <v>42231.25</v>
      </c>
      <c r="S389" s="12">
        <f t="shared" si="26"/>
        <v>42200.67659722222</v>
      </c>
      <c r="T389" s="12">
        <f t="shared" si="27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33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 t="s">
        <v>8320</v>
      </c>
      <c r="Q390" t="s">
        <v>8321</v>
      </c>
      <c r="R390" s="12">
        <f t="shared" si="25"/>
        <v>42579.076157407413</v>
      </c>
      <c r="S390" s="12">
        <f t="shared" si="26"/>
        <v>42549.076157407413</v>
      </c>
      <c r="T390" s="12">
        <f t="shared" si="27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33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 t="s">
        <v>8320</v>
      </c>
      <c r="Q391" t="s">
        <v>8321</v>
      </c>
      <c r="R391" s="12">
        <f t="shared" si="25"/>
        <v>41705.957638888889</v>
      </c>
      <c r="S391" s="12">
        <f t="shared" si="26"/>
        <v>41674.063078703701</v>
      </c>
      <c r="T391" s="12">
        <f t="shared" si="27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33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 t="s">
        <v>8320</v>
      </c>
      <c r="Q392" t="s">
        <v>8321</v>
      </c>
      <c r="R392" s="12">
        <f t="shared" si="25"/>
        <v>42132.036712962959</v>
      </c>
      <c r="S392" s="12">
        <f t="shared" si="26"/>
        <v>42112.036712962959</v>
      </c>
      <c r="T392" s="12">
        <f t="shared" si="27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33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 t="s">
        <v>8320</v>
      </c>
      <c r="Q393" t="s">
        <v>8321</v>
      </c>
      <c r="R393" s="12">
        <f t="shared" si="25"/>
        <v>40895.040972222225</v>
      </c>
      <c r="S393" s="12">
        <f t="shared" si="26"/>
        <v>40865.042256944449</v>
      </c>
      <c r="T393" s="12">
        <f t="shared" si="27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33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 t="s">
        <v>8320</v>
      </c>
      <c r="Q394" t="s">
        <v>8321</v>
      </c>
      <c r="R394" s="12">
        <f t="shared" si="25"/>
        <v>40794.125</v>
      </c>
      <c r="S394" s="12">
        <f t="shared" si="26"/>
        <v>40763.717256944445</v>
      </c>
      <c r="T394" s="12">
        <f t="shared" si="27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33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 t="s">
        <v>8320</v>
      </c>
      <c r="Q395" t="s">
        <v>8321</v>
      </c>
      <c r="R395" s="12">
        <f t="shared" si="25"/>
        <v>41557.708935185183</v>
      </c>
      <c r="S395" s="12">
        <f t="shared" si="26"/>
        <v>41526.708935185183</v>
      </c>
      <c r="T395" s="12">
        <f t="shared" si="27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33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 t="s">
        <v>8320</v>
      </c>
      <c r="Q396" t="s">
        <v>8321</v>
      </c>
      <c r="R396" s="12">
        <f t="shared" si="25"/>
        <v>42477.776412037041</v>
      </c>
      <c r="S396" s="12">
        <f t="shared" si="26"/>
        <v>42417.818078703705</v>
      </c>
      <c r="T396" s="12">
        <f t="shared" si="27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33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 t="s">
        <v>8320</v>
      </c>
      <c r="Q397" t="s">
        <v>8321</v>
      </c>
      <c r="R397" s="12">
        <f t="shared" si="25"/>
        <v>41026.897222222222</v>
      </c>
      <c r="S397" s="12">
        <f t="shared" si="26"/>
        <v>40990.909259259257</v>
      </c>
      <c r="T397" s="12">
        <f t="shared" si="27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33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 t="s">
        <v>8320</v>
      </c>
      <c r="Q398" t="s">
        <v>8321</v>
      </c>
      <c r="R398" s="12">
        <f t="shared" si="25"/>
        <v>41097.564884259256</v>
      </c>
      <c r="S398" s="12">
        <f t="shared" si="26"/>
        <v>41082.564884259256</v>
      </c>
      <c r="T398" s="12">
        <f t="shared" si="27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33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 t="s">
        <v>8320</v>
      </c>
      <c r="Q399" t="s">
        <v>8321</v>
      </c>
      <c r="R399" s="12">
        <f t="shared" si="25"/>
        <v>40422.155555555553</v>
      </c>
      <c r="S399" s="12">
        <f t="shared" si="26"/>
        <v>40379.776435185187</v>
      </c>
      <c r="T399" s="12">
        <f t="shared" si="27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33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 t="s">
        <v>8320</v>
      </c>
      <c r="Q400" t="s">
        <v>8321</v>
      </c>
      <c r="R400" s="12">
        <f t="shared" si="25"/>
        <v>42123.793124999997</v>
      </c>
      <c r="S400" s="12">
        <f t="shared" si="26"/>
        <v>42078.793124999997</v>
      </c>
      <c r="T400" s="12">
        <f t="shared" si="27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33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 t="s">
        <v>8320</v>
      </c>
      <c r="Q401" t="s">
        <v>8321</v>
      </c>
      <c r="R401" s="12">
        <f t="shared" si="25"/>
        <v>42718.5</v>
      </c>
      <c r="S401" s="12">
        <f t="shared" si="26"/>
        <v>42687.875775462962</v>
      </c>
      <c r="T401" s="12">
        <f t="shared" si="27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33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 t="s">
        <v>8320</v>
      </c>
      <c r="Q402" t="s">
        <v>8321</v>
      </c>
      <c r="R402" s="12">
        <f t="shared" si="25"/>
        <v>41776.145833333336</v>
      </c>
      <c r="S402" s="12">
        <f t="shared" si="26"/>
        <v>41745.635960648149</v>
      </c>
      <c r="T402" s="12">
        <f t="shared" si="27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33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 t="s">
        <v>8320</v>
      </c>
      <c r="Q403" t="s">
        <v>8321</v>
      </c>
      <c r="R403" s="12">
        <f t="shared" si="25"/>
        <v>40762.842245370368</v>
      </c>
      <c r="S403" s="12">
        <f t="shared" si="26"/>
        <v>40732.842245370368</v>
      </c>
      <c r="T403" s="12">
        <f t="shared" si="27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33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 t="s">
        <v>8320</v>
      </c>
      <c r="Q404" t="s">
        <v>8321</v>
      </c>
      <c r="R404" s="12">
        <f t="shared" si="25"/>
        <v>42313.58121527778</v>
      </c>
      <c r="S404" s="12">
        <f t="shared" si="26"/>
        <v>42292.539548611108</v>
      </c>
      <c r="T404" s="12">
        <f t="shared" si="27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33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 t="s">
        <v>8320</v>
      </c>
      <c r="Q405" t="s">
        <v>8321</v>
      </c>
      <c r="R405" s="12">
        <f t="shared" si="25"/>
        <v>40765.297222222223</v>
      </c>
      <c r="S405" s="12">
        <f t="shared" si="26"/>
        <v>40718.310659722221</v>
      </c>
      <c r="T405" s="12">
        <f t="shared" si="27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33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 t="s">
        <v>8320</v>
      </c>
      <c r="Q406" t="s">
        <v>8321</v>
      </c>
      <c r="R406" s="12">
        <f t="shared" si="25"/>
        <v>41675.961111111108</v>
      </c>
      <c r="S406" s="12">
        <f t="shared" si="26"/>
        <v>41646.628032407411</v>
      </c>
      <c r="T406" s="12">
        <f t="shared" si="27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33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 t="s">
        <v>8320</v>
      </c>
      <c r="Q407" t="s">
        <v>8321</v>
      </c>
      <c r="R407" s="12">
        <f t="shared" si="25"/>
        <v>41704.08494212963</v>
      </c>
      <c r="S407" s="12">
        <f t="shared" si="26"/>
        <v>41674.08494212963</v>
      </c>
      <c r="T407" s="12">
        <f t="shared" si="27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33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 t="s">
        <v>8320</v>
      </c>
      <c r="Q408" t="s">
        <v>8321</v>
      </c>
      <c r="R408" s="12">
        <f t="shared" si="25"/>
        <v>40672.249305555553</v>
      </c>
      <c r="S408" s="12">
        <f t="shared" si="26"/>
        <v>40638.162465277775</v>
      </c>
      <c r="T408" s="12">
        <f t="shared" si="27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33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 t="s">
        <v>8320</v>
      </c>
      <c r="Q409" t="s">
        <v>8321</v>
      </c>
      <c r="R409" s="12">
        <f t="shared" si="25"/>
        <v>40866.912615740745</v>
      </c>
      <c r="S409" s="12">
        <f t="shared" si="26"/>
        <v>40806.870949074073</v>
      </c>
      <c r="T409" s="12">
        <f t="shared" si="27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33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 t="s">
        <v>8320</v>
      </c>
      <c r="Q410" t="s">
        <v>8321</v>
      </c>
      <c r="R410" s="12">
        <f t="shared" si="25"/>
        <v>41583.777662037035</v>
      </c>
      <c r="S410" s="12">
        <f t="shared" si="26"/>
        <v>41543.735995370371</v>
      </c>
      <c r="T410" s="12">
        <f t="shared" si="27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33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 t="s">
        <v>8320</v>
      </c>
      <c r="Q411" t="s">
        <v>8321</v>
      </c>
      <c r="R411" s="12">
        <f t="shared" si="25"/>
        <v>42573.862777777773</v>
      </c>
      <c r="S411" s="12">
        <f t="shared" si="26"/>
        <v>42543.862777777773</v>
      </c>
      <c r="T411" s="12">
        <f t="shared" si="27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33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 t="s">
        <v>8320</v>
      </c>
      <c r="Q412" t="s">
        <v>8321</v>
      </c>
      <c r="R412" s="12">
        <f t="shared" si="25"/>
        <v>42173.981446759266</v>
      </c>
      <c r="S412" s="12">
        <f t="shared" si="26"/>
        <v>42113.981446759266</v>
      </c>
      <c r="T412" s="12">
        <f t="shared" si="27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33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 t="s">
        <v>8320</v>
      </c>
      <c r="Q413" t="s">
        <v>8321</v>
      </c>
      <c r="R413" s="12">
        <f t="shared" si="25"/>
        <v>41630.208333333336</v>
      </c>
      <c r="S413" s="12">
        <f t="shared" si="26"/>
        <v>41598.17597222222</v>
      </c>
      <c r="T413" s="12">
        <f t="shared" si="27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33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 t="s">
        <v>8320</v>
      </c>
      <c r="Q414" t="s">
        <v>8321</v>
      </c>
      <c r="R414" s="12">
        <f t="shared" si="25"/>
        <v>41115.742800925924</v>
      </c>
      <c r="S414" s="12">
        <f t="shared" si="26"/>
        <v>41099.742800925924</v>
      </c>
      <c r="T414" s="12">
        <f t="shared" si="27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33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 t="s">
        <v>8320</v>
      </c>
      <c r="Q415" t="s">
        <v>8321</v>
      </c>
      <c r="R415" s="12">
        <f t="shared" si="25"/>
        <v>41109.877442129626</v>
      </c>
      <c r="S415" s="12">
        <f t="shared" si="26"/>
        <v>41079.877442129626</v>
      </c>
      <c r="T415" s="12">
        <f t="shared" si="27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33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 t="s">
        <v>8320</v>
      </c>
      <c r="Q416" t="s">
        <v>8321</v>
      </c>
      <c r="R416" s="12">
        <f t="shared" si="25"/>
        <v>41559.063252314816</v>
      </c>
      <c r="S416" s="12">
        <f t="shared" si="26"/>
        <v>41529.063252314816</v>
      </c>
      <c r="T416" s="12">
        <f t="shared" si="27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33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 t="s">
        <v>8320</v>
      </c>
      <c r="Q417" t="s">
        <v>8321</v>
      </c>
      <c r="R417" s="12">
        <f t="shared" si="25"/>
        <v>41929.5</v>
      </c>
      <c r="S417" s="12">
        <f t="shared" si="26"/>
        <v>41904.851875</v>
      </c>
      <c r="T417" s="12">
        <f t="shared" si="27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33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 t="s">
        <v>8320</v>
      </c>
      <c r="Q418" t="s">
        <v>8321</v>
      </c>
      <c r="R418" s="12">
        <f t="shared" si="25"/>
        <v>41678.396192129629</v>
      </c>
      <c r="S418" s="12">
        <f t="shared" si="26"/>
        <v>41648.396192129629</v>
      </c>
      <c r="T418" s="12">
        <f t="shared" si="27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33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 t="s">
        <v>8320</v>
      </c>
      <c r="Q419" t="s">
        <v>8321</v>
      </c>
      <c r="R419" s="12">
        <f t="shared" si="25"/>
        <v>41372.189583333333</v>
      </c>
      <c r="S419" s="12">
        <f t="shared" si="26"/>
        <v>41360.970601851855</v>
      </c>
      <c r="T419" s="12">
        <f t="shared" si="27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33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 t="s">
        <v>8320</v>
      </c>
      <c r="Q420" t="s">
        <v>8321</v>
      </c>
      <c r="R420" s="12">
        <f t="shared" si="25"/>
        <v>42208.282372685186</v>
      </c>
      <c r="S420" s="12">
        <f t="shared" si="26"/>
        <v>42178.282372685186</v>
      </c>
      <c r="T420" s="12">
        <f t="shared" si="27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33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 t="s">
        <v>8320</v>
      </c>
      <c r="Q421" t="s">
        <v>8321</v>
      </c>
      <c r="R421" s="12">
        <f t="shared" si="25"/>
        <v>41454.842442129629</v>
      </c>
      <c r="S421" s="12">
        <f t="shared" si="26"/>
        <v>41394.842442129629</v>
      </c>
      <c r="T421" s="12">
        <f t="shared" si="27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33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 t="s">
        <v>8320</v>
      </c>
      <c r="Q422" t="s">
        <v>8338</v>
      </c>
      <c r="R422" s="12">
        <f t="shared" si="25"/>
        <v>41712.194803240738</v>
      </c>
      <c r="S422" s="12">
        <f t="shared" si="26"/>
        <v>41682.23646990741</v>
      </c>
      <c r="T422" s="12">
        <f t="shared" si="27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33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 t="s">
        <v>8320</v>
      </c>
      <c r="Q423" t="s">
        <v>8338</v>
      </c>
      <c r="R423" s="12">
        <f t="shared" si="25"/>
        <v>42237.491388888884</v>
      </c>
      <c r="S423" s="12">
        <f t="shared" si="26"/>
        <v>42177.491388888884</v>
      </c>
      <c r="T423" s="12">
        <f t="shared" si="27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33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 t="s">
        <v>8320</v>
      </c>
      <c r="Q424" t="s">
        <v>8338</v>
      </c>
      <c r="R424" s="12">
        <f t="shared" si="25"/>
        <v>41893.260381944441</v>
      </c>
      <c r="S424" s="12">
        <f t="shared" si="26"/>
        <v>41863.260381944441</v>
      </c>
      <c r="T424" s="12">
        <f t="shared" si="27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33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 t="s">
        <v>8320</v>
      </c>
      <c r="Q425" t="s">
        <v>8338</v>
      </c>
      <c r="R425" s="12">
        <f t="shared" si="25"/>
        <v>41430.92627314815</v>
      </c>
      <c r="S425" s="12">
        <f t="shared" si="26"/>
        <v>41400.92627314815</v>
      </c>
      <c r="T425" s="12">
        <f t="shared" si="27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33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 t="s">
        <v>8320</v>
      </c>
      <c r="Q426" t="s">
        <v>8338</v>
      </c>
      <c r="R426" s="12">
        <f t="shared" si="25"/>
        <v>40994.334479166668</v>
      </c>
      <c r="S426" s="12">
        <f t="shared" si="26"/>
        <v>40934.376145833332</v>
      </c>
      <c r="T426" s="12">
        <f t="shared" si="27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33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 t="s">
        <v>8320</v>
      </c>
      <c r="Q427" t="s">
        <v>8338</v>
      </c>
      <c r="R427" s="12">
        <f t="shared" si="25"/>
        <v>42335.902824074074</v>
      </c>
      <c r="S427" s="12">
        <f t="shared" si="26"/>
        <v>42275.861157407402</v>
      </c>
      <c r="T427" s="12">
        <f t="shared" si="27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33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 t="s">
        <v>8320</v>
      </c>
      <c r="Q428" t="s">
        <v>8338</v>
      </c>
      <c r="R428" s="12">
        <f t="shared" si="25"/>
        <v>42430.711967592593</v>
      </c>
      <c r="S428" s="12">
        <f t="shared" si="26"/>
        <v>42400.711967592593</v>
      </c>
      <c r="T428" s="12">
        <f t="shared" si="27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33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 t="s">
        <v>8320</v>
      </c>
      <c r="Q429" t="s">
        <v>8338</v>
      </c>
      <c r="R429" s="12">
        <f t="shared" si="25"/>
        <v>42299.790972222225</v>
      </c>
      <c r="S429" s="12">
        <f t="shared" si="26"/>
        <v>42285.909027777772</v>
      </c>
      <c r="T429" s="12">
        <f t="shared" si="27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33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 t="s">
        <v>8320</v>
      </c>
      <c r="Q430" t="s">
        <v>8338</v>
      </c>
      <c r="R430" s="12">
        <f t="shared" si="25"/>
        <v>41806.916666666664</v>
      </c>
      <c r="S430" s="12">
        <f t="shared" si="26"/>
        <v>41778.766724537039</v>
      </c>
      <c r="T430" s="12">
        <f t="shared" si="27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33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 t="s">
        <v>8320</v>
      </c>
      <c r="Q431" t="s">
        <v>8338</v>
      </c>
      <c r="R431" s="12">
        <f t="shared" si="25"/>
        <v>40144.207638888889</v>
      </c>
      <c r="S431" s="12">
        <f t="shared" si="26"/>
        <v>40070.901412037041</v>
      </c>
      <c r="T431" s="12">
        <f t="shared" si="27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33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 t="s">
        <v>8320</v>
      </c>
      <c r="Q432" t="s">
        <v>8338</v>
      </c>
      <c r="R432" s="12">
        <f t="shared" si="25"/>
        <v>41528.107256944444</v>
      </c>
      <c r="S432" s="12">
        <f t="shared" si="26"/>
        <v>41513.107256944444</v>
      </c>
      <c r="T432" s="12">
        <f t="shared" si="27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33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 t="s">
        <v>8320</v>
      </c>
      <c r="Q433" t="s">
        <v>8338</v>
      </c>
      <c r="R433" s="12">
        <f t="shared" si="25"/>
        <v>42556.871331018512</v>
      </c>
      <c r="S433" s="12">
        <f t="shared" si="26"/>
        <v>42526.871331018512</v>
      </c>
      <c r="T433" s="12">
        <f t="shared" si="27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33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 t="s">
        <v>8320</v>
      </c>
      <c r="Q434" t="s">
        <v>8338</v>
      </c>
      <c r="R434" s="12">
        <f t="shared" si="25"/>
        <v>42298.726631944446</v>
      </c>
      <c r="S434" s="12">
        <f t="shared" si="26"/>
        <v>42238.726631944446</v>
      </c>
      <c r="T434" s="12">
        <f t="shared" si="27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33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 t="s">
        <v>8320</v>
      </c>
      <c r="Q435" t="s">
        <v>8338</v>
      </c>
      <c r="R435" s="12">
        <f t="shared" si="25"/>
        <v>42288.629884259266</v>
      </c>
      <c r="S435" s="12">
        <f t="shared" si="26"/>
        <v>42228.629884259266</v>
      </c>
      <c r="T435" s="12">
        <f t="shared" si="27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33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 t="s">
        <v>8320</v>
      </c>
      <c r="Q436" t="s">
        <v>8338</v>
      </c>
      <c r="R436" s="12">
        <f t="shared" si="25"/>
        <v>41609.876180555555</v>
      </c>
      <c r="S436" s="12">
        <f t="shared" si="26"/>
        <v>41576.834513888891</v>
      </c>
      <c r="T436" s="12">
        <f t="shared" si="27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33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 t="s">
        <v>8320</v>
      </c>
      <c r="Q437" t="s">
        <v>8338</v>
      </c>
      <c r="R437" s="12">
        <f t="shared" si="25"/>
        <v>41530.747453703705</v>
      </c>
      <c r="S437" s="12">
        <f t="shared" si="26"/>
        <v>41500.747453703705</v>
      </c>
      <c r="T437" s="12">
        <f t="shared" si="27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33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 t="s">
        <v>8320</v>
      </c>
      <c r="Q438" t="s">
        <v>8338</v>
      </c>
      <c r="R438" s="12">
        <f t="shared" si="25"/>
        <v>41486.36241898148</v>
      </c>
      <c r="S438" s="12">
        <f t="shared" si="26"/>
        <v>41456.36241898148</v>
      </c>
      <c r="T438" s="12">
        <f t="shared" si="27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33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 t="s">
        <v>8320</v>
      </c>
      <c r="Q439" t="s">
        <v>8338</v>
      </c>
      <c r="R439" s="12">
        <f t="shared" si="25"/>
        <v>42651.31858796296</v>
      </c>
      <c r="S439" s="12">
        <f t="shared" si="26"/>
        <v>42591.31858796296</v>
      </c>
      <c r="T439" s="12">
        <f t="shared" si="27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33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 t="s">
        <v>8320</v>
      </c>
      <c r="Q440" t="s">
        <v>8338</v>
      </c>
      <c r="R440" s="12">
        <f t="shared" si="25"/>
        <v>42326.302754629629</v>
      </c>
      <c r="S440" s="12">
        <f t="shared" si="26"/>
        <v>42296.261087962965</v>
      </c>
      <c r="T440" s="12">
        <f t="shared" si="27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33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 t="s">
        <v>8320</v>
      </c>
      <c r="Q441" t="s">
        <v>8338</v>
      </c>
      <c r="R441" s="12">
        <f t="shared" si="25"/>
        <v>41929.761782407404</v>
      </c>
      <c r="S441" s="12">
        <f t="shared" si="26"/>
        <v>41919.761782407404</v>
      </c>
      <c r="T441" s="12">
        <f t="shared" si="27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33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 t="s">
        <v>8320</v>
      </c>
      <c r="Q442" t="s">
        <v>8338</v>
      </c>
      <c r="R442" s="12">
        <f t="shared" si="25"/>
        <v>42453.943900462968</v>
      </c>
      <c r="S442" s="12">
        <f t="shared" si="26"/>
        <v>42423.985567129625</v>
      </c>
      <c r="T442" s="12">
        <f t="shared" si="27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33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 t="s">
        <v>8320</v>
      </c>
      <c r="Q443" t="s">
        <v>8338</v>
      </c>
      <c r="R443" s="12">
        <f t="shared" si="25"/>
        <v>41580.793935185182</v>
      </c>
      <c r="S443" s="12">
        <f t="shared" si="26"/>
        <v>41550.793935185182</v>
      </c>
      <c r="T443" s="12">
        <f t="shared" si="27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33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 t="s">
        <v>8320</v>
      </c>
      <c r="Q444" t="s">
        <v>8338</v>
      </c>
      <c r="R444" s="12">
        <f t="shared" si="25"/>
        <v>42054.888692129629</v>
      </c>
      <c r="S444" s="12">
        <f t="shared" si="26"/>
        <v>42024.888692129629</v>
      </c>
      <c r="T444" s="12">
        <f t="shared" si="27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33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 t="s">
        <v>8320</v>
      </c>
      <c r="Q445" t="s">
        <v>8338</v>
      </c>
      <c r="R445" s="12">
        <f t="shared" si="25"/>
        <v>41680.015057870369</v>
      </c>
      <c r="S445" s="12">
        <f t="shared" si="26"/>
        <v>41650.015057870369</v>
      </c>
      <c r="T445" s="12">
        <f t="shared" si="27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33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 t="s">
        <v>8320</v>
      </c>
      <c r="Q446" t="s">
        <v>8338</v>
      </c>
      <c r="R446" s="12">
        <f t="shared" si="25"/>
        <v>40954.906956018516</v>
      </c>
      <c r="S446" s="12">
        <f t="shared" si="26"/>
        <v>40894.906956018516</v>
      </c>
      <c r="T446" s="12">
        <f t="shared" si="27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33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 t="s">
        <v>8320</v>
      </c>
      <c r="Q447" t="s">
        <v>8338</v>
      </c>
      <c r="R447" s="12">
        <f t="shared" si="25"/>
        <v>42145.335358796292</v>
      </c>
      <c r="S447" s="12">
        <f t="shared" si="26"/>
        <v>42130.335358796292</v>
      </c>
      <c r="T447" s="12">
        <f t="shared" si="27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33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 t="s">
        <v>8320</v>
      </c>
      <c r="Q448" t="s">
        <v>8338</v>
      </c>
      <c r="R448" s="12">
        <f t="shared" si="25"/>
        <v>42067.083564814813</v>
      </c>
      <c r="S448" s="12">
        <f t="shared" si="26"/>
        <v>42037.083564814813</v>
      </c>
      <c r="T448" s="12">
        <f t="shared" si="27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33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 t="s">
        <v>8320</v>
      </c>
      <c r="Q449" t="s">
        <v>8338</v>
      </c>
      <c r="R449" s="12">
        <f t="shared" si="25"/>
        <v>41356.513460648144</v>
      </c>
      <c r="S449" s="12">
        <f t="shared" si="26"/>
        <v>41331.555127314816</v>
      </c>
      <c r="T449" s="12">
        <f t="shared" si="27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33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8" t="s">
        <v>8320</v>
      </c>
      <c r="Q450" t="s">
        <v>8338</v>
      </c>
      <c r="R450" s="12">
        <f t="shared" ref="R450:R513" si="29">(((I450/60)/60/24)+DATE(1970,1,1))</f>
        <v>41773.758043981477</v>
      </c>
      <c r="S450" s="12">
        <f t="shared" ref="S450:S513" si="30">(((J450/60)/60/24)+DATE(1970,1,1))</f>
        <v>41753.758043981477</v>
      </c>
      <c r="T450" s="12">
        <f t="shared" si="27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33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8" t="s">
        <v>8320</v>
      </c>
      <c r="Q451" t="s">
        <v>8338</v>
      </c>
      <c r="R451" s="12">
        <f t="shared" si="29"/>
        <v>41564.568113425928</v>
      </c>
      <c r="S451" s="12">
        <f t="shared" si="30"/>
        <v>41534.568113425928</v>
      </c>
      <c r="T451" s="12">
        <f t="shared" ref="T451:T514" si="31">YEAR(S451)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33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 t="s">
        <v>8320</v>
      </c>
      <c r="Q452" t="s">
        <v>8338</v>
      </c>
      <c r="R452" s="12">
        <f t="shared" si="29"/>
        <v>41684.946759259255</v>
      </c>
      <c r="S452" s="12">
        <f t="shared" si="30"/>
        <v>41654.946759259255</v>
      </c>
      <c r="T452" s="12">
        <f t="shared" si="3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33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 t="s">
        <v>8320</v>
      </c>
      <c r="Q453" t="s">
        <v>8338</v>
      </c>
      <c r="R453" s="12">
        <f t="shared" si="29"/>
        <v>41664.715173611112</v>
      </c>
      <c r="S453" s="12">
        <f t="shared" si="30"/>
        <v>41634.715173611112</v>
      </c>
      <c r="T453" s="12">
        <f t="shared" si="3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33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 t="s">
        <v>8320</v>
      </c>
      <c r="Q454" t="s">
        <v>8338</v>
      </c>
      <c r="R454" s="12">
        <f t="shared" si="29"/>
        <v>42137.703877314809</v>
      </c>
      <c r="S454" s="12">
        <f t="shared" si="30"/>
        <v>42107.703877314809</v>
      </c>
      <c r="T454" s="12">
        <f t="shared" si="3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33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 t="s">
        <v>8320</v>
      </c>
      <c r="Q455" t="s">
        <v>8338</v>
      </c>
      <c r="R455" s="12">
        <f t="shared" si="29"/>
        <v>42054.824988425928</v>
      </c>
      <c r="S455" s="12">
        <f t="shared" si="30"/>
        <v>42038.824988425928</v>
      </c>
      <c r="T455" s="12">
        <f t="shared" si="3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33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 t="s">
        <v>8320</v>
      </c>
      <c r="Q456" t="s">
        <v>8338</v>
      </c>
      <c r="R456" s="12">
        <f t="shared" si="29"/>
        <v>41969.551388888889</v>
      </c>
      <c r="S456" s="12">
        <f t="shared" si="30"/>
        <v>41938.717256944445</v>
      </c>
      <c r="T456" s="12">
        <f t="shared" si="3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33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 t="s">
        <v>8320</v>
      </c>
      <c r="Q457" t="s">
        <v>8338</v>
      </c>
      <c r="R457" s="12">
        <f t="shared" si="29"/>
        <v>41016.021527777775</v>
      </c>
      <c r="S457" s="12">
        <f t="shared" si="30"/>
        <v>40971.002569444441</v>
      </c>
      <c r="T457" s="12">
        <f t="shared" si="3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33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 t="s">
        <v>8320</v>
      </c>
      <c r="Q458" t="s">
        <v>8338</v>
      </c>
      <c r="R458" s="12">
        <f t="shared" si="29"/>
        <v>41569.165972222225</v>
      </c>
      <c r="S458" s="12">
        <f t="shared" si="30"/>
        <v>41547.694456018515</v>
      </c>
      <c r="T458" s="12">
        <f t="shared" si="3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33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 t="s">
        <v>8320</v>
      </c>
      <c r="Q459" t="s">
        <v>8338</v>
      </c>
      <c r="R459" s="12">
        <f t="shared" si="29"/>
        <v>41867.767500000002</v>
      </c>
      <c r="S459" s="12">
        <f t="shared" si="30"/>
        <v>41837.767500000002</v>
      </c>
      <c r="T459" s="12">
        <f t="shared" si="3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33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 t="s">
        <v>8320</v>
      </c>
      <c r="Q460" t="s">
        <v>8338</v>
      </c>
      <c r="R460" s="12">
        <f t="shared" si="29"/>
        <v>41408.69976851852</v>
      </c>
      <c r="S460" s="12">
        <f t="shared" si="30"/>
        <v>41378.69976851852</v>
      </c>
      <c r="T460" s="12">
        <f t="shared" si="3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33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 t="s">
        <v>8320</v>
      </c>
      <c r="Q461" t="s">
        <v>8338</v>
      </c>
      <c r="R461" s="12">
        <f t="shared" si="29"/>
        <v>40860.682025462964</v>
      </c>
      <c r="S461" s="12">
        <f t="shared" si="30"/>
        <v>40800.6403587963</v>
      </c>
      <c r="T461" s="12">
        <f t="shared" si="3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33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 t="s">
        <v>8320</v>
      </c>
      <c r="Q462" t="s">
        <v>8338</v>
      </c>
      <c r="R462" s="12">
        <f t="shared" si="29"/>
        <v>41791.166666666664</v>
      </c>
      <c r="S462" s="12">
        <f t="shared" si="30"/>
        <v>41759.542534722219</v>
      </c>
      <c r="T462" s="12">
        <f t="shared" si="3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33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 t="s">
        <v>8320</v>
      </c>
      <c r="Q463" t="s">
        <v>8338</v>
      </c>
      <c r="R463" s="12">
        <f t="shared" si="29"/>
        <v>41427.84684027778</v>
      </c>
      <c r="S463" s="12">
        <f t="shared" si="30"/>
        <v>41407.84684027778</v>
      </c>
      <c r="T463" s="12">
        <f t="shared" si="3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33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 t="s">
        <v>8320</v>
      </c>
      <c r="Q464" t="s">
        <v>8338</v>
      </c>
      <c r="R464" s="12">
        <f t="shared" si="29"/>
        <v>40765.126631944448</v>
      </c>
      <c r="S464" s="12">
        <f t="shared" si="30"/>
        <v>40705.126631944448</v>
      </c>
      <c r="T464" s="12">
        <f t="shared" si="3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33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 t="s">
        <v>8320</v>
      </c>
      <c r="Q465" t="s">
        <v>8338</v>
      </c>
      <c r="R465" s="12">
        <f t="shared" si="29"/>
        <v>40810.710104166668</v>
      </c>
      <c r="S465" s="12">
        <f t="shared" si="30"/>
        <v>40750.710104166668</v>
      </c>
      <c r="T465" s="12">
        <f t="shared" si="3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33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 t="s">
        <v>8320</v>
      </c>
      <c r="Q466" t="s">
        <v>8338</v>
      </c>
      <c r="R466" s="12">
        <f t="shared" si="29"/>
        <v>42508.848784722228</v>
      </c>
      <c r="S466" s="12">
        <f t="shared" si="30"/>
        <v>42488.848784722228</v>
      </c>
      <c r="T466" s="12">
        <f t="shared" si="3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33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 t="s">
        <v>8320</v>
      </c>
      <c r="Q467" t="s">
        <v>8338</v>
      </c>
      <c r="R467" s="12">
        <f t="shared" si="29"/>
        <v>41817.120069444441</v>
      </c>
      <c r="S467" s="12">
        <f t="shared" si="30"/>
        <v>41801.120069444441</v>
      </c>
      <c r="T467" s="12">
        <f t="shared" si="3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33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 t="s">
        <v>8320</v>
      </c>
      <c r="Q468" t="s">
        <v>8338</v>
      </c>
      <c r="R468" s="12">
        <f t="shared" si="29"/>
        <v>41159.942870370374</v>
      </c>
      <c r="S468" s="12">
        <f t="shared" si="30"/>
        <v>41129.942870370374</v>
      </c>
      <c r="T468" s="12">
        <f t="shared" si="3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33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 t="s">
        <v>8320</v>
      </c>
      <c r="Q469" t="s">
        <v>8338</v>
      </c>
      <c r="R469" s="12">
        <f t="shared" si="29"/>
        <v>41180.679791666669</v>
      </c>
      <c r="S469" s="12">
        <f t="shared" si="30"/>
        <v>41135.679791666669</v>
      </c>
      <c r="T469" s="12">
        <f t="shared" si="3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33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 t="s">
        <v>8320</v>
      </c>
      <c r="Q470" t="s">
        <v>8338</v>
      </c>
      <c r="R470" s="12">
        <f t="shared" si="29"/>
        <v>41101.160474537035</v>
      </c>
      <c r="S470" s="12">
        <f t="shared" si="30"/>
        <v>41041.167627314811</v>
      </c>
      <c r="T470" s="12">
        <f t="shared" si="3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33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 t="s">
        <v>8320</v>
      </c>
      <c r="Q471" t="s">
        <v>8338</v>
      </c>
      <c r="R471" s="12">
        <f t="shared" si="29"/>
        <v>41887.989861111113</v>
      </c>
      <c r="S471" s="12">
        <f t="shared" si="30"/>
        <v>41827.989861111113</v>
      </c>
      <c r="T471" s="12">
        <f t="shared" si="3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33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 t="s">
        <v>8320</v>
      </c>
      <c r="Q472" t="s">
        <v>8338</v>
      </c>
      <c r="R472" s="12">
        <f t="shared" si="29"/>
        <v>41655.166666666664</v>
      </c>
      <c r="S472" s="12">
        <f t="shared" si="30"/>
        <v>41605.167696759258</v>
      </c>
      <c r="T472" s="12">
        <f t="shared" si="3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33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 t="s">
        <v>8320</v>
      </c>
      <c r="Q473" t="s">
        <v>8338</v>
      </c>
      <c r="R473" s="12">
        <f t="shared" si="29"/>
        <v>41748.680312500001</v>
      </c>
      <c r="S473" s="12">
        <f t="shared" si="30"/>
        <v>41703.721979166665</v>
      </c>
      <c r="T473" s="12">
        <f t="shared" si="3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33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 t="s">
        <v>8320</v>
      </c>
      <c r="Q474" t="s">
        <v>8338</v>
      </c>
      <c r="R474" s="12">
        <f t="shared" si="29"/>
        <v>41874.922662037039</v>
      </c>
      <c r="S474" s="12">
        <f t="shared" si="30"/>
        <v>41844.922662037039</v>
      </c>
      <c r="T474" s="12">
        <f t="shared" si="3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33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 t="s">
        <v>8320</v>
      </c>
      <c r="Q475" t="s">
        <v>8338</v>
      </c>
      <c r="R475" s="12">
        <f t="shared" si="29"/>
        <v>41899.698136574072</v>
      </c>
      <c r="S475" s="12">
        <f t="shared" si="30"/>
        <v>41869.698136574072</v>
      </c>
      <c r="T475" s="12">
        <f t="shared" si="3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33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 t="s">
        <v>8320</v>
      </c>
      <c r="Q476" t="s">
        <v>8338</v>
      </c>
      <c r="R476" s="12">
        <f t="shared" si="29"/>
        <v>42783.329039351855</v>
      </c>
      <c r="S476" s="12">
        <f t="shared" si="30"/>
        <v>42753.329039351855</v>
      </c>
      <c r="T476" s="12">
        <f t="shared" si="3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33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 t="s">
        <v>8320</v>
      </c>
      <c r="Q477" t="s">
        <v>8338</v>
      </c>
      <c r="R477" s="12">
        <f t="shared" si="29"/>
        <v>42130.086145833338</v>
      </c>
      <c r="S477" s="12">
        <f t="shared" si="30"/>
        <v>42100.086145833338</v>
      </c>
      <c r="T477" s="12">
        <f t="shared" si="3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33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 t="s">
        <v>8320</v>
      </c>
      <c r="Q478" t="s">
        <v>8338</v>
      </c>
      <c r="R478" s="12">
        <f t="shared" si="29"/>
        <v>41793.165972222225</v>
      </c>
      <c r="S478" s="12">
        <f t="shared" si="30"/>
        <v>41757.975011574075</v>
      </c>
      <c r="T478" s="12">
        <f t="shared" si="3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33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 t="s">
        <v>8320</v>
      </c>
      <c r="Q479" t="s">
        <v>8338</v>
      </c>
      <c r="R479" s="12">
        <f t="shared" si="29"/>
        <v>41047.83488425926</v>
      </c>
      <c r="S479" s="12">
        <f t="shared" si="30"/>
        <v>40987.83488425926</v>
      </c>
      <c r="T479" s="12">
        <f t="shared" si="3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33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 t="s">
        <v>8320</v>
      </c>
      <c r="Q480" t="s">
        <v>8338</v>
      </c>
      <c r="R480" s="12">
        <f t="shared" si="29"/>
        <v>42095.869317129633</v>
      </c>
      <c r="S480" s="12">
        <f t="shared" si="30"/>
        <v>42065.910983796297</v>
      </c>
      <c r="T480" s="12">
        <f t="shared" si="3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33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 t="s">
        <v>8320</v>
      </c>
      <c r="Q481" t="s">
        <v>8338</v>
      </c>
      <c r="R481" s="12">
        <f t="shared" si="29"/>
        <v>41964.449479166666</v>
      </c>
      <c r="S481" s="12">
        <f t="shared" si="30"/>
        <v>41904.407812500001</v>
      </c>
      <c r="T481" s="12">
        <f t="shared" si="3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33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 t="s">
        <v>8320</v>
      </c>
      <c r="Q482" t="s">
        <v>8338</v>
      </c>
      <c r="R482" s="12">
        <f t="shared" si="29"/>
        <v>41495.500173611108</v>
      </c>
      <c r="S482" s="12">
        <f t="shared" si="30"/>
        <v>41465.500173611108</v>
      </c>
      <c r="T482" s="12">
        <f t="shared" si="3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33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 t="s">
        <v>8320</v>
      </c>
      <c r="Q483" t="s">
        <v>8338</v>
      </c>
      <c r="R483" s="12">
        <f t="shared" si="29"/>
        <v>41192.672326388885</v>
      </c>
      <c r="S483" s="12">
        <f t="shared" si="30"/>
        <v>41162.672326388885</v>
      </c>
      <c r="T483" s="12">
        <f t="shared" si="3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33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 t="s">
        <v>8320</v>
      </c>
      <c r="Q484" t="s">
        <v>8338</v>
      </c>
      <c r="R484" s="12">
        <f t="shared" si="29"/>
        <v>42474.606944444444</v>
      </c>
      <c r="S484" s="12">
        <f t="shared" si="30"/>
        <v>42447.896875000006</v>
      </c>
      <c r="T484" s="12">
        <f t="shared" si="3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33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 t="s">
        <v>8320</v>
      </c>
      <c r="Q485" t="s">
        <v>8338</v>
      </c>
      <c r="R485" s="12">
        <f t="shared" si="29"/>
        <v>41303.197592592594</v>
      </c>
      <c r="S485" s="12">
        <f t="shared" si="30"/>
        <v>41243.197592592594</v>
      </c>
      <c r="T485" s="12">
        <f t="shared" si="3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33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 t="s">
        <v>8320</v>
      </c>
      <c r="Q486" t="s">
        <v>8338</v>
      </c>
      <c r="R486" s="12">
        <f t="shared" si="29"/>
        <v>42313.981157407412</v>
      </c>
      <c r="S486" s="12">
        <f t="shared" si="30"/>
        <v>42272.93949074074</v>
      </c>
      <c r="T486" s="12">
        <f t="shared" si="3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33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 t="s">
        <v>8320</v>
      </c>
      <c r="Q487" t="s">
        <v>8338</v>
      </c>
      <c r="R487" s="12">
        <f t="shared" si="29"/>
        <v>41411.50577546296</v>
      </c>
      <c r="S487" s="12">
        <f t="shared" si="30"/>
        <v>41381.50577546296</v>
      </c>
      <c r="T487" s="12">
        <f t="shared" si="3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33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 t="s">
        <v>8320</v>
      </c>
      <c r="Q488" t="s">
        <v>8338</v>
      </c>
      <c r="R488" s="12">
        <f t="shared" si="29"/>
        <v>41791.94258101852</v>
      </c>
      <c r="S488" s="12">
        <f t="shared" si="30"/>
        <v>41761.94258101852</v>
      </c>
      <c r="T488" s="12">
        <f t="shared" si="3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33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 t="s">
        <v>8320</v>
      </c>
      <c r="Q489" t="s">
        <v>8338</v>
      </c>
      <c r="R489" s="12">
        <f t="shared" si="29"/>
        <v>42729.636504629627</v>
      </c>
      <c r="S489" s="12">
        <f t="shared" si="30"/>
        <v>42669.594837962963</v>
      </c>
      <c r="T489" s="12">
        <f t="shared" si="3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33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 t="s">
        <v>8320</v>
      </c>
      <c r="Q490" t="s">
        <v>8338</v>
      </c>
      <c r="R490" s="12">
        <f t="shared" si="29"/>
        <v>42744.054398148146</v>
      </c>
      <c r="S490" s="12">
        <f t="shared" si="30"/>
        <v>42714.054398148146</v>
      </c>
      <c r="T490" s="12">
        <f t="shared" si="3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33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 t="s">
        <v>8320</v>
      </c>
      <c r="Q491" t="s">
        <v>8338</v>
      </c>
      <c r="R491" s="12">
        <f t="shared" si="29"/>
        <v>40913.481249999997</v>
      </c>
      <c r="S491" s="12">
        <f t="shared" si="30"/>
        <v>40882.481666666667</v>
      </c>
      <c r="T491" s="12">
        <f t="shared" si="3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33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 t="s">
        <v>8320</v>
      </c>
      <c r="Q492" t="s">
        <v>8338</v>
      </c>
      <c r="R492" s="12">
        <f t="shared" si="29"/>
        <v>41143.968576388892</v>
      </c>
      <c r="S492" s="12">
        <f t="shared" si="30"/>
        <v>41113.968576388892</v>
      </c>
      <c r="T492" s="12">
        <f t="shared" si="3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33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 t="s">
        <v>8320</v>
      </c>
      <c r="Q493" t="s">
        <v>8338</v>
      </c>
      <c r="R493" s="12">
        <f t="shared" si="29"/>
        <v>42396.982627314821</v>
      </c>
      <c r="S493" s="12">
        <f t="shared" si="30"/>
        <v>42366.982627314821</v>
      </c>
      <c r="T493" s="12">
        <f t="shared" si="3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33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 t="s">
        <v>8320</v>
      </c>
      <c r="Q494" t="s">
        <v>8338</v>
      </c>
      <c r="R494" s="12">
        <f t="shared" si="29"/>
        <v>42656.03506944445</v>
      </c>
      <c r="S494" s="12">
        <f t="shared" si="30"/>
        <v>42596.03506944445</v>
      </c>
      <c r="T494" s="12">
        <f t="shared" si="3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33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 t="s">
        <v>8320</v>
      </c>
      <c r="Q495" t="s">
        <v>8338</v>
      </c>
      <c r="R495" s="12">
        <f t="shared" si="29"/>
        <v>42144.726134259254</v>
      </c>
      <c r="S495" s="12">
        <f t="shared" si="30"/>
        <v>42114.726134259254</v>
      </c>
      <c r="T495" s="12">
        <f t="shared" si="3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33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 t="s">
        <v>8320</v>
      </c>
      <c r="Q496" t="s">
        <v>8338</v>
      </c>
      <c r="R496" s="12">
        <f t="shared" si="29"/>
        <v>41823.125</v>
      </c>
      <c r="S496" s="12">
        <f t="shared" si="30"/>
        <v>41799.830613425926</v>
      </c>
      <c r="T496" s="12">
        <f t="shared" si="3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33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 t="s">
        <v>8320</v>
      </c>
      <c r="Q497" t="s">
        <v>8338</v>
      </c>
      <c r="R497" s="12">
        <f t="shared" si="29"/>
        <v>42201.827604166669</v>
      </c>
      <c r="S497" s="12">
        <f t="shared" si="30"/>
        <v>42171.827604166669</v>
      </c>
      <c r="T497" s="12">
        <f t="shared" si="3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33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 t="s">
        <v>8320</v>
      </c>
      <c r="Q498" t="s">
        <v>8338</v>
      </c>
      <c r="R498" s="12">
        <f t="shared" si="29"/>
        <v>41680.93141203704</v>
      </c>
      <c r="S498" s="12">
        <f t="shared" si="30"/>
        <v>41620.93141203704</v>
      </c>
      <c r="T498" s="12">
        <f t="shared" si="3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33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 t="s">
        <v>8320</v>
      </c>
      <c r="Q499" t="s">
        <v>8338</v>
      </c>
      <c r="R499" s="12">
        <f t="shared" si="29"/>
        <v>41998.208333333328</v>
      </c>
      <c r="S499" s="12">
        <f t="shared" si="30"/>
        <v>41945.037789351853</v>
      </c>
      <c r="T499" s="12">
        <f t="shared" si="3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33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 t="s">
        <v>8320</v>
      </c>
      <c r="Q500" t="s">
        <v>8338</v>
      </c>
      <c r="R500" s="12">
        <f t="shared" si="29"/>
        <v>40900.762141203704</v>
      </c>
      <c r="S500" s="12">
        <f t="shared" si="30"/>
        <v>40858.762141203704</v>
      </c>
      <c r="T500" s="12">
        <f t="shared" si="3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33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 t="s">
        <v>8320</v>
      </c>
      <c r="Q501" t="s">
        <v>8338</v>
      </c>
      <c r="R501" s="12">
        <f t="shared" si="29"/>
        <v>40098.874305555553</v>
      </c>
      <c r="S501" s="12">
        <f t="shared" si="30"/>
        <v>40043.895462962959</v>
      </c>
      <c r="T501" s="12">
        <f t="shared" si="3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33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 t="s">
        <v>8320</v>
      </c>
      <c r="Q502" t="s">
        <v>8338</v>
      </c>
      <c r="R502" s="12">
        <f t="shared" si="29"/>
        <v>40306.927777777775</v>
      </c>
      <c r="S502" s="12">
        <f t="shared" si="30"/>
        <v>40247.886006944449</v>
      </c>
      <c r="T502" s="12">
        <f t="shared" si="3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33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 t="s">
        <v>8320</v>
      </c>
      <c r="Q503" t="s">
        <v>8338</v>
      </c>
      <c r="R503" s="12">
        <f t="shared" si="29"/>
        <v>40733.234386574077</v>
      </c>
      <c r="S503" s="12">
        <f t="shared" si="30"/>
        <v>40703.234386574077</v>
      </c>
      <c r="T503" s="12">
        <f t="shared" si="3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33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 t="s">
        <v>8320</v>
      </c>
      <c r="Q504" t="s">
        <v>8338</v>
      </c>
      <c r="R504" s="12">
        <f t="shared" si="29"/>
        <v>40986.511863425927</v>
      </c>
      <c r="S504" s="12">
        <f t="shared" si="30"/>
        <v>40956.553530092591</v>
      </c>
      <c r="T504" s="12">
        <f t="shared" si="3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33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 t="s">
        <v>8320</v>
      </c>
      <c r="Q505" t="s">
        <v>8338</v>
      </c>
      <c r="R505" s="12">
        <f t="shared" si="29"/>
        <v>42021.526655092588</v>
      </c>
      <c r="S505" s="12">
        <f t="shared" si="30"/>
        <v>41991.526655092588</v>
      </c>
      <c r="T505" s="12">
        <f t="shared" si="3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33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 t="s">
        <v>8320</v>
      </c>
      <c r="Q506" t="s">
        <v>8338</v>
      </c>
      <c r="R506" s="12">
        <f t="shared" si="29"/>
        <v>41009.941979166666</v>
      </c>
      <c r="S506" s="12">
        <f t="shared" si="30"/>
        <v>40949.98364583333</v>
      </c>
      <c r="T506" s="12">
        <f t="shared" si="3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33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 t="s">
        <v>8320</v>
      </c>
      <c r="Q507" t="s">
        <v>8338</v>
      </c>
      <c r="R507" s="12">
        <f t="shared" si="29"/>
        <v>42363.098217592589</v>
      </c>
      <c r="S507" s="12">
        <f t="shared" si="30"/>
        <v>42318.098217592589</v>
      </c>
      <c r="T507" s="12">
        <f t="shared" si="3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33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 t="s">
        <v>8320</v>
      </c>
      <c r="Q508" t="s">
        <v>8338</v>
      </c>
      <c r="R508" s="12">
        <f t="shared" si="29"/>
        <v>41496.552314814813</v>
      </c>
      <c r="S508" s="12">
        <f t="shared" si="30"/>
        <v>41466.552314814813</v>
      </c>
      <c r="T508" s="12">
        <f t="shared" si="3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33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 t="s">
        <v>8320</v>
      </c>
      <c r="Q509" t="s">
        <v>8338</v>
      </c>
      <c r="R509" s="12">
        <f t="shared" si="29"/>
        <v>41201.958993055552</v>
      </c>
      <c r="S509" s="12">
        <f t="shared" si="30"/>
        <v>41156.958993055552</v>
      </c>
      <c r="T509" s="12">
        <f t="shared" si="3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33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 t="s">
        <v>8320</v>
      </c>
      <c r="Q510" t="s">
        <v>8338</v>
      </c>
      <c r="R510" s="12">
        <f t="shared" si="29"/>
        <v>41054.593055555553</v>
      </c>
      <c r="S510" s="12">
        <f t="shared" si="30"/>
        <v>40995.024317129632</v>
      </c>
      <c r="T510" s="12">
        <f t="shared" si="3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33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 t="s">
        <v>8320</v>
      </c>
      <c r="Q511" t="s">
        <v>8338</v>
      </c>
      <c r="R511" s="12">
        <f t="shared" si="29"/>
        <v>42183.631597222222</v>
      </c>
      <c r="S511" s="12">
        <f t="shared" si="30"/>
        <v>42153.631597222222</v>
      </c>
      <c r="T511" s="12">
        <f t="shared" si="3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33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 t="s">
        <v>8320</v>
      </c>
      <c r="Q512" t="s">
        <v>8338</v>
      </c>
      <c r="R512" s="12">
        <f t="shared" si="29"/>
        <v>42430.176377314812</v>
      </c>
      <c r="S512" s="12">
        <f t="shared" si="30"/>
        <v>42400.176377314812</v>
      </c>
      <c r="T512" s="12">
        <f t="shared" si="3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33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 t="s">
        <v>8320</v>
      </c>
      <c r="Q513" t="s">
        <v>8338</v>
      </c>
      <c r="R513" s="12">
        <f t="shared" si="29"/>
        <v>41370.261365740742</v>
      </c>
      <c r="S513" s="12">
        <f t="shared" si="30"/>
        <v>41340.303032407406</v>
      </c>
      <c r="T513" s="12">
        <f t="shared" si="3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33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8" t="s">
        <v>8320</v>
      </c>
      <c r="Q514" t="s">
        <v>8338</v>
      </c>
      <c r="R514" s="12">
        <f t="shared" ref="R514:R577" si="33">(((I514/60)/60/24)+DATE(1970,1,1))</f>
        <v>42694.783877314811</v>
      </c>
      <c r="S514" s="12">
        <f t="shared" ref="S514:S577" si="34">(((J514/60)/60/24)+DATE(1970,1,1))</f>
        <v>42649.742210648154</v>
      </c>
      <c r="T514" s="12">
        <f t="shared" si="3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33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8" t="s">
        <v>8320</v>
      </c>
      <c r="Q515" t="s">
        <v>8338</v>
      </c>
      <c r="R515" s="12">
        <f t="shared" si="33"/>
        <v>42597.291666666672</v>
      </c>
      <c r="S515" s="12">
        <f t="shared" si="34"/>
        <v>42552.653993055559</v>
      </c>
      <c r="T515" s="12">
        <f t="shared" ref="T515:T578" si="35">YEAR(S515)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33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 t="s">
        <v>8320</v>
      </c>
      <c r="Q516" t="s">
        <v>8338</v>
      </c>
      <c r="R516" s="12">
        <f t="shared" si="33"/>
        <v>41860.613969907405</v>
      </c>
      <c r="S516" s="12">
        <f t="shared" si="34"/>
        <v>41830.613969907405</v>
      </c>
      <c r="T516" s="12">
        <f t="shared" si="35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33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 t="s">
        <v>8320</v>
      </c>
      <c r="Q517" t="s">
        <v>8338</v>
      </c>
      <c r="R517" s="12">
        <f t="shared" si="33"/>
        <v>42367.490752314814</v>
      </c>
      <c r="S517" s="12">
        <f t="shared" si="34"/>
        <v>42327.490752314814</v>
      </c>
      <c r="T517" s="12">
        <f t="shared" si="35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33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 t="s">
        <v>8320</v>
      </c>
      <c r="Q518" t="s">
        <v>8338</v>
      </c>
      <c r="R518" s="12">
        <f t="shared" si="33"/>
        <v>42151.778703703705</v>
      </c>
      <c r="S518" s="12">
        <f t="shared" si="34"/>
        <v>42091.778703703705</v>
      </c>
      <c r="T518" s="12">
        <f t="shared" si="35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33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 t="s">
        <v>8320</v>
      </c>
      <c r="Q519" t="s">
        <v>8338</v>
      </c>
      <c r="R519" s="12">
        <f t="shared" si="33"/>
        <v>42768.615289351852</v>
      </c>
      <c r="S519" s="12">
        <f t="shared" si="34"/>
        <v>42738.615289351852</v>
      </c>
      <c r="T519" s="12">
        <f t="shared" si="35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33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 t="s">
        <v>8320</v>
      </c>
      <c r="Q520" t="s">
        <v>8338</v>
      </c>
      <c r="R520" s="12">
        <f t="shared" si="33"/>
        <v>42253.615277777775</v>
      </c>
      <c r="S520" s="12">
        <f t="shared" si="34"/>
        <v>42223.616018518514</v>
      </c>
      <c r="T520" s="12">
        <f t="shared" si="35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33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 t="s">
        <v>8320</v>
      </c>
      <c r="Q521" t="s">
        <v>8338</v>
      </c>
      <c r="R521" s="12">
        <f t="shared" si="33"/>
        <v>41248.391446759262</v>
      </c>
      <c r="S521" s="12">
        <f t="shared" si="34"/>
        <v>41218.391446759262</v>
      </c>
      <c r="T521" s="12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33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30">
        <f t="shared" si="32"/>
        <v>102</v>
      </c>
      <c r="P522" s="8" t="s">
        <v>8322</v>
      </c>
      <c r="Q522" t="s">
        <v>8325</v>
      </c>
      <c r="R522" s="12">
        <f t="shared" si="33"/>
        <v>42348.702094907407</v>
      </c>
      <c r="S522" s="12">
        <f t="shared" si="34"/>
        <v>42318.702094907407</v>
      </c>
      <c r="T522" s="1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33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31">
        <f t="shared" si="32"/>
        <v>105</v>
      </c>
      <c r="P523" s="8" t="s">
        <v>8322</v>
      </c>
      <c r="Q523" t="s">
        <v>8325</v>
      </c>
      <c r="R523" s="12">
        <f t="shared" si="33"/>
        <v>42675.207638888889</v>
      </c>
      <c r="S523" s="12">
        <f t="shared" si="34"/>
        <v>42646.092812499999</v>
      </c>
      <c r="T523" s="12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33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31">
        <f t="shared" si="32"/>
        <v>115</v>
      </c>
      <c r="P524" s="8" t="s">
        <v>8322</v>
      </c>
      <c r="Q524" t="s">
        <v>8325</v>
      </c>
      <c r="R524" s="12">
        <f t="shared" si="33"/>
        <v>42449.999131944445</v>
      </c>
      <c r="S524" s="12">
        <f t="shared" si="34"/>
        <v>42430.040798611109</v>
      </c>
      <c r="T524" s="12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33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31">
        <f t="shared" si="32"/>
        <v>121</v>
      </c>
      <c r="P525" s="8" t="s">
        <v>8322</v>
      </c>
      <c r="Q525" t="s">
        <v>8325</v>
      </c>
      <c r="R525" s="12">
        <f t="shared" si="33"/>
        <v>42268.13282407407</v>
      </c>
      <c r="S525" s="12">
        <f t="shared" si="34"/>
        <v>42238.13282407407</v>
      </c>
      <c r="T525" s="12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33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30">
        <f t="shared" si="32"/>
        <v>109</v>
      </c>
      <c r="P526" s="8" t="s">
        <v>8322</v>
      </c>
      <c r="Q526" t="s">
        <v>8325</v>
      </c>
      <c r="R526" s="12">
        <f t="shared" si="33"/>
        <v>42522.717233796298</v>
      </c>
      <c r="S526" s="12">
        <f t="shared" si="34"/>
        <v>42492.717233796298</v>
      </c>
      <c r="T526" s="12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33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31">
        <f t="shared" si="32"/>
        <v>100</v>
      </c>
      <c r="P527" s="8" t="s">
        <v>8322</v>
      </c>
      <c r="Q527" t="s">
        <v>8325</v>
      </c>
      <c r="R527" s="12">
        <f t="shared" si="33"/>
        <v>41895.400937500002</v>
      </c>
      <c r="S527" s="12">
        <f t="shared" si="34"/>
        <v>41850.400937500002</v>
      </c>
      <c r="T527" s="12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33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30">
        <f t="shared" si="32"/>
        <v>114</v>
      </c>
      <c r="P528" s="8" t="s">
        <v>8322</v>
      </c>
      <c r="Q528" t="s">
        <v>8325</v>
      </c>
      <c r="R528" s="12">
        <f t="shared" si="33"/>
        <v>42223.708333333328</v>
      </c>
      <c r="S528" s="12">
        <f t="shared" si="34"/>
        <v>42192.591944444444</v>
      </c>
      <c r="T528" s="12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33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31">
        <f t="shared" si="32"/>
        <v>101</v>
      </c>
      <c r="P529" s="8" t="s">
        <v>8322</v>
      </c>
      <c r="Q529" t="s">
        <v>8325</v>
      </c>
      <c r="R529" s="12">
        <f t="shared" si="33"/>
        <v>42783.670138888891</v>
      </c>
      <c r="S529" s="12">
        <f t="shared" si="34"/>
        <v>42753.205625000002</v>
      </c>
      <c r="T529" s="12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33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31">
        <f t="shared" si="32"/>
        <v>116</v>
      </c>
      <c r="P530" s="8" t="s">
        <v>8322</v>
      </c>
      <c r="Q530" t="s">
        <v>8325</v>
      </c>
      <c r="R530" s="12">
        <f t="shared" si="33"/>
        <v>42176.888888888891</v>
      </c>
      <c r="S530" s="12">
        <f t="shared" si="34"/>
        <v>42155.920219907406</v>
      </c>
      <c r="T530" s="12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33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30">
        <f t="shared" si="32"/>
        <v>130</v>
      </c>
      <c r="P531" s="8" t="s">
        <v>8322</v>
      </c>
      <c r="Q531" t="s">
        <v>8325</v>
      </c>
      <c r="R531" s="12">
        <f t="shared" si="33"/>
        <v>42746.208333333328</v>
      </c>
      <c r="S531" s="12">
        <f t="shared" si="34"/>
        <v>42725.031180555554</v>
      </c>
      <c r="T531" s="12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33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31">
        <f t="shared" si="32"/>
        <v>108</v>
      </c>
      <c r="P532" s="8" t="s">
        <v>8322</v>
      </c>
      <c r="Q532" t="s">
        <v>8325</v>
      </c>
      <c r="R532" s="12">
        <f t="shared" si="33"/>
        <v>42179.083333333328</v>
      </c>
      <c r="S532" s="12">
        <f t="shared" si="34"/>
        <v>42157.591064814813</v>
      </c>
      <c r="T532" s="1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33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31">
        <f t="shared" si="32"/>
        <v>100</v>
      </c>
      <c r="P533" s="8" t="s">
        <v>8322</v>
      </c>
      <c r="Q533" t="s">
        <v>8325</v>
      </c>
      <c r="R533" s="12">
        <f t="shared" si="33"/>
        <v>42721.290972222225</v>
      </c>
      <c r="S533" s="12">
        <f t="shared" si="34"/>
        <v>42676.065150462964</v>
      </c>
      <c r="T533" s="12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33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31">
        <f t="shared" si="32"/>
        <v>123</v>
      </c>
      <c r="P534" s="8" t="s">
        <v>8322</v>
      </c>
      <c r="Q534" t="s">
        <v>8325</v>
      </c>
      <c r="R534" s="12">
        <f t="shared" si="33"/>
        <v>42503.007037037038</v>
      </c>
      <c r="S534" s="12">
        <f t="shared" si="34"/>
        <v>42473.007037037038</v>
      </c>
      <c r="T534" s="12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33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30">
        <f t="shared" si="32"/>
        <v>100</v>
      </c>
      <c r="P535" s="8" t="s">
        <v>8322</v>
      </c>
      <c r="Q535" t="s">
        <v>8325</v>
      </c>
      <c r="R535" s="12">
        <f t="shared" si="33"/>
        <v>42506.43478009259</v>
      </c>
      <c r="S535" s="12">
        <f t="shared" si="34"/>
        <v>42482.43478009259</v>
      </c>
      <c r="T535" s="12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33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30">
        <f t="shared" si="32"/>
        <v>105</v>
      </c>
      <c r="P536" s="8" t="s">
        <v>8322</v>
      </c>
      <c r="Q536" t="s">
        <v>8325</v>
      </c>
      <c r="R536" s="12">
        <f t="shared" si="33"/>
        <v>42309.958333333328</v>
      </c>
      <c r="S536" s="12">
        <f t="shared" si="34"/>
        <v>42270.810995370368</v>
      </c>
      <c r="T536" s="12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33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30">
        <f t="shared" si="32"/>
        <v>103</v>
      </c>
      <c r="P537" s="8" t="s">
        <v>8322</v>
      </c>
      <c r="Q537" t="s">
        <v>8325</v>
      </c>
      <c r="R537" s="12">
        <f t="shared" si="33"/>
        <v>42741.545196759253</v>
      </c>
      <c r="S537" s="12">
        <f t="shared" si="34"/>
        <v>42711.545196759253</v>
      </c>
      <c r="T537" s="12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33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30">
        <f t="shared" si="32"/>
        <v>118</v>
      </c>
      <c r="P538" s="8" t="s">
        <v>8322</v>
      </c>
      <c r="Q538" t="s">
        <v>8325</v>
      </c>
      <c r="R538" s="12">
        <f t="shared" si="33"/>
        <v>42219.75</v>
      </c>
      <c r="S538" s="12">
        <f t="shared" si="34"/>
        <v>42179.344988425932</v>
      </c>
      <c r="T538" s="12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33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31">
        <f t="shared" si="32"/>
        <v>121</v>
      </c>
      <c r="P539" s="8" t="s">
        <v>8322</v>
      </c>
      <c r="Q539" t="s">
        <v>8325</v>
      </c>
      <c r="R539" s="12">
        <f t="shared" si="33"/>
        <v>42312.810081018513</v>
      </c>
      <c r="S539" s="12">
        <f t="shared" si="34"/>
        <v>42282.768414351856</v>
      </c>
      <c r="T539" s="12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33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31">
        <f t="shared" si="32"/>
        <v>302</v>
      </c>
      <c r="P540" s="8" t="s">
        <v>8322</v>
      </c>
      <c r="Q540" t="s">
        <v>8325</v>
      </c>
      <c r="R540" s="12">
        <f t="shared" si="33"/>
        <v>42503.794710648144</v>
      </c>
      <c r="S540" s="12">
        <f t="shared" si="34"/>
        <v>42473.794710648144</v>
      </c>
      <c r="T540" s="12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33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30">
        <f t="shared" si="32"/>
        <v>101</v>
      </c>
      <c r="P541" s="8" t="s">
        <v>8322</v>
      </c>
      <c r="Q541" t="s">
        <v>8325</v>
      </c>
      <c r="R541" s="12">
        <f t="shared" si="33"/>
        <v>42556.049849537041</v>
      </c>
      <c r="S541" s="12">
        <f t="shared" si="34"/>
        <v>42535.049849537041</v>
      </c>
      <c r="T541" s="12">
        <f t="shared" si="35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33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 t="s">
        <v>8307</v>
      </c>
      <c r="Q542" t="s">
        <v>8341</v>
      </c>
      <c r="R542" s="12">
        <f t="shared" si="33"/>
        <v>42039.817199074074</v>
      </c>
      <c r="S542" s="12">
        <f t="shared" si="34"/>
        <v>42009.817199074074</v>
      </c>
      <c r="T542" s="12">
        <f t="shared" si="35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33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 t="s">
        <v>8307</v>
      </c>
      <c r="Q543" t="s">
        <v>8341</v>
      </c>
      <c r="R543" s="12">
        <f t="shared" si="33"/>
        <v>42306.046689814815</v>
      </c>
      <c r="S543" s="12">
        <f t="shared" si="34"/>
        <v>42276.046689814815</v>
      </c>
      <c r="T543" s="12">
        <f t="shared" si="35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33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 t="s">
        <v>8307</v>
      </c>
      <c r="Q544" t="s">
        <v>8341</v>
      </c>
      <c r="R544" s="12">
        <f t="shared" si="33"/>
        <v>42493.695787037039</v>
      </c>
      <c r="S544" s="12">
        <f t="shared" si="34"/>
        <v>42433.737453703703</v>
      </c>
      <c r="T544" s="12">
        <f t="shared" si="35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33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 t="s">
        <v>8307</v>
      </c>
      <c r="Q545" t="s">
        <v>8341</v>
      </c>
      <c r="R545" s="12">
        <f t="shared" si="33"/>
        <v>41944.092152777775</v>
      </c>
      <c r="S545" s="12">
        <f t="shared" si="34"/>
        <v>41914.092152777775</v>
      </c>
      <c r="T545" s="12">
        <f t="shared" si="35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33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 t="s">
        <v>8307</v>
      </c>
      <c r="Q546" t="s">
        <v>8341</v>
      </c>
      <c r="R546" s="12">
        <f t="shared" si="33"/>
        <v>42555.656944444447</v>
      </c>
      <c r="S546" s="12">
        <f t="shared" si="34"/>
        <v>42525.656944444447</v>
      </c>
      <c r="T546" s="12">
        <f t="shared" si="35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33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 t="s">
        <v>8307</v>
      </c>
      <c r="Q547" t="s">
        <v>8341</v>
      </c>
      <c r="R547" s="12">
        <f t="shared" si="33"/>
        <v>42323.634131944447</v>
      </c>
      <c r="S547" s="12">
        <f t="shared" si="34"/>
        <v>42283.592465277776</v>
      </c>
      <c r="T547" s="12">
        <f t="shared" si="35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33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 t="s">
        <v>8307</v>
      </c>
      <c r="Q548" t="s">
        <v>8341</v>
      </c>
      <c r="R548" s="12">
        <f t="shared" si="33"/>
        <v>42294.667997685188</v>
      </c>
      <c r="S548" s="12">
        <f t="shared" si="34"/>
        <v>42249.667997685188</v>
      </c>
      <c r="T548" s="12">
        <f t="shared" si="35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33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 t="s">
        <v>8307</v>
      </c>
      <c r="Q549" t="s">
        <v>8341</v>
      </c>
      <c r="R549" s="12">
        <f t="shared" si="33"/>
        <v>42410.696342592593</v>
      </c>
      <c r="S549" s="12">
        <f t="shared" si="34"/>
        <v>42380.696342592593</v>
      </c>
      <c r="T549" s="12">
        <f t="shared" si="35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33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 t="s">
        <v>8307</v>
      </c>
      <c r="Q550" t="s">
        <v>8341</v>
      </c>
      <c r="R550" s="12">
        <f t="shared" si="33"/>
        <v>42306.903333333335</v>
      </c>
      <c r="S550" s="12">
        <f t="shared" si="34"/>
        <v>42276.903333333335</v>
      </c>
      <c r="T550" s="12">
        <f t="shared" si="35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33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 t="s">
        <v>8307</v>
      </c>
      <c r="Q551" t="s">
        <v>8341</v>
      </c>
      <c r="R551" s="12">
        <f t="shared" si="33"/>
        <v>42193.636828703704</v>
      </c>
      <c r="S551" s="12">
        <f t="shared" si="34"/>
        <v>42163.636828703704</v>
      </c>
      <c r="T551" s="12">
        <f t="shared" si="35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33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 t="s">
        <v>8307</v>
      </c>
      <c r="Q552" t="s">
        <v>8341</v>
      </c>
      <c r="R552" s="12">
        <f t="shared" si="33"/>
        <v>42766.208333333328</v>
      </c>
      <c r="S552" s="12">
        <f t="shared" si="34"/>
        <v>42753.678761574076</v>
      </c>
      <c r="T552" s="12">
        <f t="shared" si="35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33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 t="s">
        <v>8307</v>
      </c>
      <c r="Q553" t="s">
        <v>8341</v>
      </c>
      <c r="R553" s="12">
        <f t="shared" si="33"/>
        <v>42217.745138888888</v>
      </c>
      <c r="S553" s="12">
        <f t="shared" si="34"/>
        <v>42173.275740740741</v>
      </c>
      <c r="T553" s="12">
        <f t="shared" si="35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33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 t="s">
        <v>8307</v>
      </c>
      <c r="Q554" t="s">
        <v>8341</v>
      </c>
      <c r="R554" s="12">
        <f t="shared" si="33"/>
        <v>42378.616851851853</v>
      </c>
      <c r="S554" s="12">
        <f t="shared" si="34"/>
        <v>42318.616851851853</v>
      </c>
      <c r="T554" s="12">
        <f t="shared" si="35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33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 t="s">
        <v>8307</v>
      </c>
      <c r="Q555" t="s">
        <v>8341</v>
      </c>
      <c r="R555" s="12">
        <f t="shared" si="33"/>
        <v>41957.761469907404</v>
      </c>
      <c r="S555" s="12">
        <f t="shared" si="34"/>
        <v>41927.71980324074</v>
      </c>
      <c r="T555" s="12">
        <f t="shared" si="35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33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 t="s">
        <v>8307</v>
      </c>
      <c r="Q556" t="s">
        <v>8341</v>
      </c>
      <c r="R556" s="12">
        <f t="shared" si="33"/>
        <v>41931.684861111113</v>
      </c>
      <c r="S556" s="12">
        <f t="shared" si="34"/>
        <v>41901.684861111113</v>
      </c>
      <c r="T556" s="12">
        <f t="shared" si="35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33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 t="s">
        <v>8307</v>
      </c>
      <c r="Q557" t="s">
        <v>8341</v>
      </c>
      <c r="R557" s="12">
        <f t="shared" si="33"/>
        <v>42533.353506944448</v>
      </c>
      <c r="S557" s="12">
        <f t="shared" si="34"/>
        <v>42503.353506944448</v>
      </c>
      <c r="T557" s="12">
        <f t="shared" si="35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33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 t="s">
        <v>8307</v>
      </c>
      <c r="Q558" t="s">
        <v>8341</v>
      </c>
      <c r="R558" s="12">
        <f t="shared" si="33"/>
        <v>42375.860150462962</v>
      </c>
      <c r="S558" s="12">
        <f t="shared" si="34"/>
        <v>42345.860150462962</v>
      </c>
      <c r="T558" s="12">
        <f t="shared" si="35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33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 t="s">
        <v>8307</v>
      </c>
      <c r="Q559" t="s">
        <v>8341</v>
      </c>
      <c r="R559" s="12">
        <f t="shared" si="33"/>
        <v>42706.983831018515</v>
      </c>
      <c r="S559" s="12">
        <f t="shared" si="34"/>
        <v>42676.942164351851</v>
      </c>
      <c r="T559" s="12">
        <f t="shared" si="35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33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 t="s">
        <v>8307</v>
      </c>
      <c r="Q560" t="s">
        <v>8341</v>
      </c>
      <c r="R560" s="12">
        <f t="shared" si="33"/>
        <v>42087.841493055559</v>
      </c>
      <c r="S560" s="12">
        <f t="shared" si="34"/>
        <v>42057.883159722223</v>
      </c>
      <c r="T560" s="12">
        <f t="shared" si="35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33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 t="s">
        <v>8307</v>
      </c>
      <c r="Q561" t="s">
        <v>8341</v>
      </c>
      <c r="R561" s="12">
        <f t="shared" si="33"/>
        <v>42351.283101851848</v>
      </c>
      <c r="S561" s="12">
        <f t="shared" si="34"/>
        <v>42321.283101851848</v>
      </c>
      <c r="T561" s="12">
        <f t="shared" si="35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33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 t="s">
        <v>8307</v>
      </c>
      <c r="Q562" t="s">
        <v>8341</v>
      </c>
      <c r="R562" s="12">
        <f t="shared" si="33"/>
        <v>41990.771354166667</v>
      </c>
      <c r="S562" s="12">
        <f t="shared" si="34"/>
        <v>41960.771354166667</v>
      </c>
      <c r="T562" s="12">
        <f t="shared" si="35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33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 t="s">
        <v>8307</v>
      </c>
      <c r="Q563" t="s">
        <v>8341</v>
      </c>
      <c r="R563" s="12">
        <f t="shared" si="33"/>
        <v>42303.658715277779</v>
      </c>
      <c r="S563" s="12">
        <f t="shared" si="34"/>
        <v>42268.658715277779</v>
      </c>
      <c r="T563" s="12">
        <f t="shared" si="35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33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 t="s">
        <v>8307</v>
      </c>
      <c r="Q564" t="s">
        <v>8341</v>
      </c>
      <c r="R564" s="12">
        <f t="shared" si="33"/>
        <v>42722.389062500006</v>
      </c>
      <c r="S564" s="12">
        <f t="shared" si="34"/>
        <v>42692.389062500006</v>
      </c>
      <c r="T564" s="12">
        <f t="shared" si="35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33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 t="s">
        <v>8307</v>
      </c>
      <c r="Q565" t="s">
        <v>8341</v>
      </c>
      <c r="R565" s="12">
        <f t="shared" si="33"/>
        <v>42052.069988425923</v>
      </c>
      <c r="S565" s="12">
        <f t="shared" si="34"/>
        <v>42022.069988425923</v>
      </c>
      <c r="T565" s="12">
        <f t="shared" si="35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33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 t="s">
        <v>8307</v>
      </c>
      <c r="Q566" t="s">
        <v>8341</v>
      </c>
      <c r="R566" s="12">
        <f t="shared" si="33"/>
        <v>42441.942997685182</v>
      </c>
      <c r="S566" s="12">
        <f t="shared" si="34"/>
        <v>42411.942997685182</v>
      </c>
      <c r="T566" s="12">
        <f t="shared" si="35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33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 t="s">
        <v>8307</v>
      </c>
      <c r="Q567" t="s">
        <v>8341</v>
      </c>
      <c r="R567" s="12">
        <f t="shared" si="33"/>
        <v>42195.785289351858</v>
      </c>
      <c r="S567" s="12">
        <f t="shared" si="34"/>
        <v>42165.785289351858</v>
      </c>
      <c r="T567" s="12">
        <f t="shared" si="35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33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 t="s">
        <v>8307</v>
      </c>
      <c r="Q568" t="s">
        <v>8341</v>
      </c>
      <c r="R568" s="12">
        <f t="shared" si="33"/>
        <v>42565.68440972222</v>
      </c>
      <c r="S568" s="12">
        <f t="shared" si="34"/>
        <v>42535.68440972222</v>
      </c>
      <c r="T568" s="12">
        <f t="shared" si="35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33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 t="s">
        <v>8307</v>
      </c>
      <c r="Q569" t="s">
        <v>8341</v>
      </c>
      <c r="R569" s="12">
        <f t="shared" si="33"/>
        <v>42005.842523148152</v>
      </c>
      <c r="S569" s="12">
        <f t="shared" si="34"/>
        <v>41975.842523148152</v>
      </c>
      <c r="T569" s="12">
        <f t="shared" si="35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33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 t="s">
        <v>8307</v>
      </c>
      <c r="Q570" t="s">
        <v>8341</v>
      </c>
      <c r="R570" s="12">
        <f t="shared" si="33"/>
        <v>42385.458333333328</v>
      </c>
      <c r="S570" s="12">
        <f t="shared" si="34"/>
        <v>42348.9215625</v>
      </c>
      <c r="T570" s="12">
        <f t="shared" si="35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33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 t="s">
        <v>8307</v>
      </c>
      <c r="Q571" t="s">
        <v>8341</v>
      </c>
      <c r="R571" s="12">
        <f t="shared" si="33"/>
        <v>42370.847361111111</v>
      </c>
      <c r="S571" s="12">
        <f t="shared" si="34"/>
        <v>42340.847361111111</v>
      </c>
      <c r="T571" s="12">
        <f t="shared" si="35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33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 t="s">
        <v>8307</v>
      </c>
      <c r="Q572" t="s">
        <v>8341</v>
      </c>
      <c r="R572" s="12">
        <f t="shared" si="33"/>
        <v>42418.798252314817</v>
      </c>
      <c r="S572" s="12">
        <f t="shared" si="34"/>
        <v>42388.798252314817</v>
      </c>
      <c r="T572" s="12">
        <f t="shared" si="35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33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 t="s">
        <v>8307</v>
      </c>
      <c r="Q573" t="s">
        <v>8341</v>
      </c>
      <c r="R573" s="12">
        <f t="shared" si="33"/>
        <v>42212.165972222225</v>
      </c>
      <c r="S573" s="12">
        <f t="shared" si="34"/>
        <v>42192.816238425927</v>
      </c>
      <c r="T573" s="12">
        <f t="shared" si="35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33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 t="s">
        <v>8307</v>
      </c>
      <c r="Q574" t="s">
        <v>8341</v>
      </c>
      <c r="R574" s="12">
        <f t="shared" si="33"/>
        <v>42312.757962962962</v>
      </c>
      <c r="S574" s="12">
        <f t="shared" si="34"/>
        <v>42282.71629629629</v>
      </c>
      <c r="T574" s="12">
        <f t="shared" si="35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33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 t="s">
        <v>8307</v>
      </c>
      <c r="Q575" t="s">
        <v>8341</v>
      </c>
      <c r="R575" s="12">
        <f t="shared" si="33"/>
        <v>42022.05</v>
      </c>
      <c r="S575" s="12">
        <f t="shared" si="34"/>
        <v>41963.050127314811</v>
      </c>
      <c r="T575" s="12">
        <f t="shared" si="35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33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 t="s">
        <v>8307</v>
      </c>
      <c r="Q576" t="s">
        <v>8341</v>
      </c>
      <c r="R576" s="12">
        <f t="shared" si="33"/>
        <v>42662.443368055552</v>
      </c>
      <c r="S576" s="12">
        <f t="shared" si="34"/>
        <v>42632.443368055552</v>
      </c>
      <c r="T576" s="12">
        <f t="shared" si="35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33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 t="s">
        <v>8307</v>
      </c>
      <c r="Q577" t="s">
        <v>8341</v>
      </c>
      <c r="R577" s="12">
        <f t="shared" si="33"/>
        <v>42168.692627314813</v>
      </c>
      <c r="S577" s="12">
        <f t="shared" si="34"/>
        <v>42138.692627314813</v>
      </c>
      <c r="T577" s="12">
        <f t="shared" si="35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33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8" t="s">
        <v>8307</v>
      </c>
      <c r="Q578" t="s">
        <v>8341</v>
      </c>
      <c r="R578" s="12">
        <f t="shared" ref="R578:R641" si="37">(((I578/60)/60/24)+DATE(1970,1,1))</f>
        <v>42091.43</v>
      </c>
      <c r="S578" s="12">
        <f t="shared" ref="S578:S641" si="38">(((J578/60)/60/24)+DATE(1970,1,1))</f>
        <v>42031.471666666665</v>
      </c>
      <c r="T578" s="12">
        <f t="shared" si="35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33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8" t="s">
        <v>8307</v>
      </c>
      <c r="Q579" t="s">
        <v>8341</v>
      </c>
      <c r="R579" s="12">
        <f t="shared" si="37"/>
        <v>42510.589143518519</v>
      </c>
      <c r="S579" s="12">
        <f t="shared" si="38"/>
        <v>42450.589143518519</v>
      </c>
      <c r="T579" s="12">
        <f t="shared" ref="T579:T642" si="39">YEAR(S579)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33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 t="s">
        <v>8307</v>
      </c>
      <c r="Q580" t="s">
        <v>8341</v>
      </c>
      <c r="R580" s="12">
        <f t="shared" si="37"/>
        <v>42254.578622685185</v>
      </c>
      <c r="S580" s="12">
        <f t="shared" si="38"/>
        <v>42230.578622685185</v>
      </c>
      <c r="T580" s="12">
        <f t="shared" si="3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33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 t="s">
        <v>8307</v>
      </c>
      <c r="Q581" t="s">
        <v>8341</v>
      </c>
      <c r="R581" s="12">
        <f t="shared" si="37"/>
        <v>41998.852118055554</v>
      </c>
      <c r="S581" s="12">
        <f t="shared" si="38"/>
        <v>41968.852118055554</v>
      </c>
      <c r="T581" s="12">
        <f t="shared" si="3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33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 t="s">
        <v>8307</v>
      </c>
      <c r="Q582" t="s">
        <v>8341</v>
      </c>
      <c r="R582" s="12">
        <f t="shared" si="37"/>
        <v>42635.908182870371</v>
      </c>
      <c r="S582" s="12">
        <f t="shared" si="38"/>
        <v>42605.908182870371</v>
      </c>
      <c r="T582" s="12">
        <f t="shared" si="3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33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 t="s">
        <v>8307</v>
      </c>
      <c r="Q583" t="s">
        <v>8341</v>
      </c>
      <c r="R583" s="12">
        <f t="shared" si="37"/>
        <v>42218.012777777782</v>
      </c>
      <c r="S583" s="12">
        <f t="shared" si="38"/>
        <v>42188.012777777782</v>
      </c>
      <c r="T583" s="12">
        <f t="shared" si="3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33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 t="s">
        <v>8307</v>
      </c>
      <c r="Q584" t="s">
        <v>8341</v>
      </c>
      <c r="R584" s="12">
        <f t="shared" si="37"/>
        <v>42078.75</v>
      </c>
      <c r="S584" s="12">
        <f t="shared" si="38"/>
        <v>42055.739803240736</v>
      </c>
      <c r="T584" s="12">
        <f t="shared" si="3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33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 t="s">
        <v>8307</v>
      </c>
      <c r="Q585" t="s">
        <v>8341</v>
      </c>
      <c r="R585" s="12">
        <f t="shared" si="37"/>
        <v>42082.896840277783</v>
      </c>
      <c r="S585" s="12">
        <f t="shared" si="38"/>
        <v>42052.93850694444</v>
      </c>
      <c r="T585" s="12">
        <f t="shared" si="3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33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 t="s">
        <v>8307</v>
      </c>
      <c r="Q586" t="s">
        <v>8341</v>
      </c>
      <c r="R586" s="12">
        <f t="shared" si="37"/>
        <v>42079.674953703703</v>
      </c>
      <c r="S586" s="12">
        <f t="shared" si="38"/>
        <v>42049.716620370367</v>
      </c>
      <c r="T586" s="12">
        <f t="shared" si="3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33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 t="s">
        <v>8307</v>
      </c>
      <c r="Q587" t="s">
        <v>8341</v>
      </c>
      <c r="R587" s="12">
        <f t="shared" si="37"/>
        <v>42339</v>
      </c>
      <c r="S587" s="12">
        <f t="shared" si="38"/>
        <v>42283.3909375</v>
      </c>
      <c r="T587" s="12">
        <f t="shared" si="3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33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 t="s">
        <v>8307</v>
      </c>
      <c r="Q588" t="s">
        <v>8341</v>
      </c>
      <c r="R588" s="12">
        <f t="shared" si="37"/>
        <v>42050.854247685187</v>
      </c>
      <c r="S588" s="12">
        <f t="shared" si="38"/>
        <v>42020.854247685187</v>
      </c>
      <c r="T588" s="12">
        <f t="shared" si="3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33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 t="s">
        <v>8307</v>
      </c>
      <c r="Q589" t="s">
        <v>8341</v>
      </c>
      <c r="R589" s="12">
        <f t="shared" si="37"/>
        <v>42110.757326388892</v>
      </c>
      <c r="S589" s="12">
        <f t="shared" si="38"/>
        <v>42080.757326388892</v>
      </c>
      <c r="T589" s="12">
        <f t="shared" si="3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33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 t="s">
        <v>8307</v>
      </c>
      <c r="Q590" t="s">
        <v>8341</v>
      </c>
      <c r="R590" s="12">
        <f t="shared" si="37"/>
        <v>42691.811180555553</v>
      </c>
      <c r="S590" s="12">
        <f t="shared" si="38"/>
        <v>42631.769513888896</v>
      </c>
      <c r="T590" s="12">
        <f t="shared" si="3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33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 t="s">
        <v>8307</v>
      </c>
      <c r="Q591" t="s">
        <v>8341</v>
      </c>
      <c r="R591" s="12">
        <f t="shared" si="37"/>
        <v>42193.614571759259</v>
      </c>
      <c r="S591" s="12">
        <f t="shared" si="38"/>
        <v>42178.614571759259</v>
      </c>
      <c r="T591" s="12">
        <f t="shared" si="3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33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 t="s">
        <v>8307</v>
      </c>
      <c r="Q592" t="s">
        <v>8341</v>
      </c>
      <c r="R592" s="12">
        <f t="shared" si="37"/>
        <v>42408.542361111111</v>
      </c>
      <c r="S592" s="12">
        <f t="shared" si="38"/>
        <v>42377.554756944446</v>
      </c>
      <c r="T592" s="12">
        <f t="shared" si="3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33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 t="s">
        <v>8307</v>
      </c>
      <c r="Q593" t="s">
        <v>8341</v>
      </c>
      <c r="R593" s="12">
        <f t="shared" si="37"/>
        <v>42207.543171296296</v>
      </c>
      <c r="S593" s="12">
        <f t="shared" si="38"/>
        <v>42177.543171296296</v>
      </c>
      <c r="T593" s="12">
        <f t="shared" si="3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33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 t="s">
        <v>8307</v>
      </c>
      <c r="Q594" t="s">
        <v>8341</v>
      </c>
      <c r="R594" s="12">
        <f t="shared" si="37"/>
        <v>41976.232175925921</v>
      </c>
      <c r="S594" s="12">
        <f t="shared" si="38"/>
        <v>41946.232175925928</v>
      </c>
      <c r="T594" s="12">
        <f t="shared" si="3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33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 t="s">
        <v>8307</v>
      </c>
      <c r="Q595" t="s">
        <v>8341</v>
      </c>
      <c r="R595" s="12">
        <f t="shared" si="37"/>
        <v>42100.635937500003</v>
      </c>
      <c r="S595" s="12">
        <f t="shared" si="38"/>
        <v>42070.677604166667</v>
      </c>
      <c r="T595" s="12">
        <f t="shared" si="3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33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 t="s">
        <v>8307</v>
      </c>
      <c r="Q596" t="s">
        <v>8341</v>
      </c>
      <c r="R596" s="12">
        <f t="shared" si="37"/>
        <v>42476.780162037037</v>
      </c>
      <c r="S596" s="12">
        <f t="shared" si="38"/>
        <v>42446.780162037037</v>
      </c>
      <c r="T596" s="12">
        <f t="shared" si="3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33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 t="s">
        <v>8307</v>
      </c>
      <c r="Q597" t="s">
        <v>8341</v>
      </c>
      <c r="R597" s="12">
        <f t="shared" si="37"/>
        <v>42128.069884259254</v>
      </c>
      <c r="S597" s="12">
        <f t="shared" si="38"/>
        <v>42083.069884259254</v>
      </c>
      <c r="T597" s="12">
        <f t="shared" si="3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33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 t="s">
        <v>8307</v>
      </c>
      <c r="Q598" t="s">
        <v>8341</v>
      </c>
      <c r="R598" s="12">
        <f t="shared" si="37"/>
        <v>42676.896898148145</v>
      </c>
      <c r="S598" s="12">
        <f t="shared" si="38"/>
        <v>42646.896898148145</v>
      </c>
      <c r="T598" s="12">
        <f t="shared" si="3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33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 t="s">
        <v>8307</v>
      </c>
      <c r="Q599" t="s">
        <v>8341</v>
      </c>
      <c r="R599" s="12">
        <f t="shared" si="37"/>
        <v>42582.666666666672</v>
      </c>
      <c r="S599" s="12">
        <f t="shared" si="38"/>
        <v>42545.705266203702</v>
      </c>
      <c r="T599" s="12">
        <f t="shared" si="3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33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 t="s">
        <v>8307</v>
      </c>
      <c r="Q600" t="s">
        <v>8341</v>
      </c>
      <c r="R600" s="12">
        <f t="shared" si="37"/>
        <v>41978.00209490741</v>
      </c>
      <c r="S600" s="12">
        <f t="shared" si="38"/>
        <v>41948.00209490741</v>
      </c>
      <c r="T600" s="12">
        <f t="shared" si="3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33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 t="s">
        <v>8307</v>
      </c>
      <c r="Q601" t="s">
        <v>8341</v>
      </c>
      <c r="R601" s="12">
        <f t="shared" si="37"/>
        <v>42071.636111111111</v>
      </c>
      <c r="S601" s="12">
        <f t="shared" si="38"/>
        <v>42047.812523148154</v>
      </c>
      <c r="T601" s="12">
        <f t="shared" si="3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33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 t="s">
        <v>8307</v>
      </c>
      <c r="Q602" t="s">
        <v>8341</v>
      </c>
      <c r="R602" s="12">
        <f t="shared" si="37"/>
        <v>42133.798171296294</v>
      </c>
      <c r="S602" s="12">
        <f t="shared" si="38"/>
        <v>42073.798171296294</v>
      </c>
      <c r="T602" s="12">
        <f t="shared" si="3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33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 t="s">
        <v>8307</v>
      </c>
      <c r="Q603" t="s">
        <v>8341</v>
      </c>
      <c r="R603" s="12">
        <f t="shared" si="37"/>
        <v>41999.858090277776</v>
      </c>
      <c r="S603" s="12">
        <f t="shared" si="38"/>
        <v>41969.858090277776</v>
      </c>
      <c r="T603" s="12">
        <f t="shared" si="3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33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 t="s">
        <v>8307</v>
      </c>
      <c r="Q604" t="s">
        <v>8341</v>
      </c>
      <c r="R604" s="12">
        <f t="shared" si="37"/>
        <v>42173.79415509259</v>
      </c>
      <c r="S604" s="12">
        <f t="shared" si="38"/>
        <v>42143.79415509259</v>
      </c>
      <c r="T604" s="12">
        <f t="shared" si="3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33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 t="s">
        <v>8307</v>
      </c>
      <c r="Q605" t="s">
        <v>8341</v>
      </c>
      <c r="R605" s="12">
        <f t="shared" si="37"/>
        <v>41865.639155092591</v>
      </c>
      <c r="S605" s="12">
        <f t="shared" si="38"/>
        <v>41835.639155092591</v>
      </c>
      <c r="T605" s="12">
        <f t="shared" si="3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33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 t="s">
        <v>8307</v>
      </c>
      <c r="Q606" t="s">
        <v>8341</v>
      </c>
      <c r="R606" s="12">
        <f t="shared" si="37"/>
        <v>41879.035370370373</v>
      </c>
      <c r="S606" s="12">
        <f t="shared" si="38"/>
        <v>41849.035370370373</v>
      </c>
      <c r="T606" s="12">
        <f t="shared" si="3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33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 t="s">
        <v>8307</v>
      </c>
      <c r="Q607" t="s">
        <v>8341</v>
      </c>
      <c r="R607" s="12">
        <f t="shared" si="37"/>
        <v>42239.357731481476</v>
      </c>
      <c r="S607" s="12">
        <f t="shared" si="38"/>
        <v>42194.357731481476</v>
      </c>
      <c r="T607" s="12">
        <f t="shared" si="3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33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 t="s">
        <v>8307</v>
      </c>
      <c r="Q608" t="s">
        <v>8341</v>
      </c>
      <c r="R608" s="12">
        <f t="shared" si="37"/>
        <v>42148.625</v>
      </c>
      <c r="S608" s="12">
        <f t="shared" si="38"/>
        <v>42102.650567129633</v>
      </c>
      <c r="T608" s="12">
        <f t="shared" si="3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33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 t="s">
        <v>8307</v>
      </c>
      <c r="Q609" t="s">
        <v>8341</v>
      </c>
      <c r="R609" s="12">
        <f t="shared" si="37"/>
        <v>42330.867314814815</v>
      </c>
      <c r="S609" s="12">
        <f t="shared" si="38"/>
        <v>42300.825648148151</v>
      </c>
      <c r="T609" s="12">
        <f t="shared" si="3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33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 t="s">
        <v>8307</v>
      </c>
      <c r="Q610" t="s">
        <v>8341</v>
      </c>
      <c r="R610" s="12">
        <f t="shared" si="37"/>
        <v>42170.921064814815</v>
      </c>
      <c r="S610" s="12">
        <f t="shared" si="38"/>
        <v>42140.921064814815</v>
      </c>
      <c r="T610" s="12">
        <f t="shared" si="3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33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 t="s">
        <v>8307</v>
      </c>
      <c r="Q611" t="s">
        <v>8341</v>
      </c>
      <c r="R611" s="12">
        <f t="shared" si="37"/>
        <v>42337.075740740736</v>
      </c>
      <c r="S611" s="12">
        <f t="shared" si="38"/>
        <v>42307.034074074079</v>
      </c>
      <c r="T611" s="12">
        <f t="shared" si="3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33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 t="s">
        <v>8307</v>
      </c>
      <c r="Q612" t="s">
        <v>8341</v>
      </c>
      <c r="R612" s="12">
        <f t="shared" si="37"/>
        <v>42116.83085648148</v>
      </c>
      <c r="S612" s="12">
        <f t="shared" si="38"/>
        <v>42086.83085648148</v>
      </c>
      <c r="T612" s="12">
        <f t="shared" si="3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33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 t="s">
        <v>8307</v>
      </c>
      <c r="Q613" t="s">
        <v>8341</v>
      </c>
      <c r="R613" s="12">
        <f t="shared" si="37"/>
        <v>42388.560613425929</v>
      </c>
      <c r="S613" s="12">
        <f t="shared" si="38"/>
        <v>42328.560613425929</v>
      </c>
      <c r="T613" s="12">
        <f t="shared" si="3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33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 t="s">
        <v>8307</v>
      </c>
      <c r="Q614" t="s">
        <v>8341</v>
      </c>
      <c r="R614" s="12">
        <f t="shared" si="37"/>
        <v>42615.031782407401</v>
      </c>
      <c r="S614" s="12">
        <f t="shared" si="38"/>
        <v>42585.031782407401</v>
      </c>
      <c r="T614" s="12">
        <f t="shared" si="3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33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 t="s">
        <v>8307</v>
      </c>
      <c r="Q615" t="s">
        <v>8341</v>
      </c>
      <c r="R615" s="12">
        <f t="shared" si="37"/>
        <v>42278.207638888889</v>
      </c>
      <c r="S615" s="12">
        <f t="shared" si="38"/>
        <v>42247.496759259258</v>
      </c>
      <c r="T615" s="12">
        <f t="shared" si="3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33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 t="s">
        <v>8307</v>
      </c>
      <c r="Q616" t="s">
        <v>8341</v>
      </c>
      <c r="R616" s="12">
        <f t="shared" si="37"/>
        <v>42545.061805555553</v>
      </c>
      <c r="S616" s="12">
        <f t="shared" si="38"/>
        <v>42515.061805555553</v>
      </c>
      <c r="T616" s="12">
        <f t="shared" si="3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33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 t="s">
        <v>8307</v>
      </c>
      <c r="Q617" t="s">
        <v>8341</v>
      </c>
      <c r="R617" s="12">
        <f t="shared" si="37"/>
        <v>42272.122210648144</v>
      </c>
      <c r="S617" s="12">
        <f t="shared" si="38"/>
        <v>42242.122210648144</v>
      </c>
      <c r="T617" s="12">
        <f t="shared" si="3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33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 t="s">
        <v>8307</v>
      </c>
      <c r="Q618" t="s">
        <v>8341</v>
      </c>
      <c r="R618" s="12">
        <f t="shared" si="37"/>
        <v>42791.376238425932</v>
      </c>
      <c r="S618" s="12">
        <f t="shared" si="38"/>
        <v>42761.376238425932</v>
      </c>
      <c r="T618" s="12">
        <f t="shared" si="3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33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 t="s">
        <v>8307</v>
      </c>
      <c r="Q619" t="s">
        <v>8341</v>
      </c>
      <c r="R619" s="12">
        <f t="shared" si="37"/>
        <v>42132.343090277776</v>
      </c>
      <c r="S619" s="12">
        <f t="shared" si="38"/>
        <v>42087.343090277776</v>
      </c>
      <c r="T619" s="12">
        <f t="shared" si="3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33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 t="s">
        <v>8307</v>
      </c>
      <c r="Q620" t="s">
        <v>8341</v>
      </c>
      <c r="R620" s="12">
        <f t="shared" si="37"/>
        <v>42347.810219907406</v>
      </c>
      <c r="S620" s="12">
        <f t="shared" si="38"/>
        <v>42317.810219907406</v>
      </c>
      <c r="T620" s="12">
        <f t="shared" si="3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33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 t="s">
        <v>8307</v>
      </c>
      <c r="Q621" t="s">
        <v>8341</v>
      </c>
      <c r="R621" s="12">
        <f t="shared" si="37"/>
        <v>41968.692013888889</v>
      </c>
      <c r="S621" s="12">
        <f t="shared" si="38"/>
        <v>41908.650347222225</v>
      </c>
      <c r="T621" s="12">
        <f t="shared" si="3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33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 t="s">
        <v>8307</v>
      </c>
      <c r="Q622" t="s">
        <v>8341</v>
      </c>
      <c r="R622" s="12">
        <f t="shared" si="37"/>
        <v>41876.716874999998</v>
      </c>
      <c r="S622" s="12">
        <f t="shared" si="38"/>
        <v>41831.716874999998</v>
      </c>
      <c r="T622" s="12">
        <f t="shared" si="3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33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 t="s">
        <v>8307</v>
      </c>
      <c r="Q623" t="s">
        <v>8341</v>
      </c>
      <c r="R623" s="12">
        <f t="shared" si="37"/>
        <v>42558.987696759257</v>
      </c>
      <c r="S623" s="12">
        <f t="shared" si="38"/>
        <v>42528.987696759257</v>
      </c>
      <c r="T623" s="12">
        <f t="shared" si="3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33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 t="s">
        <v>8307</v>
      </c>
      <c r="Q624" t="s">
        <v>8341</v>
      </c>
      <c r="R624" s="12">
        <f t="shared" si="37"/>
        <v>42552.774745370371</v>
      </c>
      <c r="S624" s="12">
        <f t="shared" si="38"/>
        <v>42532.774745370371</v>
      </c>
      <c r="T624" s="12">
        <f t="shared" si="3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33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 t="s">
        <v>8307</v>
      </c>
      <c r="Q625" t="s">
        <v>8341</v>
      </c>
      <c r="R625" s="12">
        <f t="shared" si="37"/>
        <v>42152.009224537032</v>
      </c>
      <c r="S625" s="12">
        <f t="shared" si="38"/>
        <v>42122.009224537032</v>
      </c>
      <c r="T625" s="12">
        <f t="shared" si="3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33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 t="s">
        <v>8307</v>
      </c>
      <c r="Q626" t="s">
        <v>8341</v>
      </c>
      <c r="R626" s="12">
        <f t="shared" si="37"/>
        <v>42138.988900462966</v>
      </c>
      <c r="S626" s="12">
        <f t="shared" si="38"/>
        <v>42108.988900462966</v>
      </c>
      <c r="T626" s="12">
        <f t="shared" si="3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33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 t="s">
        <v>8307</v>
      </c>
      <c r="Q627" t="s">
        <v>8341</v>
      </c>
      <c r="R627" s="12">
        <f t="shared" si="37"/>
        <v>42820.853900462964</v>
      </c>
      <c r="S627" s="12">
        <f t="shared" si="38"/>
        <v>42790.895567129628</v>
      </c>
      <c r="T627" s="12">
        <f t="shared" si="3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33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 t="s">
        <v>8307</v>
      </c>
      <c r="Q628" t="s">
        <v>8341</v>
      </c>
      <c r="R628" s="12">
        <f t="shared" si="37"/>
        <v>42231.556944444441</v>
      </c>
      <c r="S628" s="12">
        <f t="shared" si="38"/>
        <v>42198.559479166666</v>
      </c>
      <c r="T628" s="12">
        <f t="shared" si="3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33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 t="s">
        <v>8307</v>
      </c>
      <c r="Q629" t="s">
        <v>8341</v>
      </c>
      <c r="R629" s="12">
        <f t="shared" si="37"/>
        <v>42443.958333333328</v>
      </c>
      <c r="S629" s="12">
        <f t="shared" si="38"/>
        <v>42384.306840277779</v>
      </c>
      <c r="T629" s="12">
        <f t="shared" si="3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33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 t="s">
        <v>8307</v>
      </c>
      <c r="Q630" t="s">
        <v>8341</v>
      </c>
      <c r="R630" s="12">
        <f t="shared" si="37"/>
        <v>41833.692789351851</v>
      </c>
      <c r="S630" s="12">
        <f t="shared" si="38"/>
        <v>41803.692789351851</v>
      </c>
      <c r="T630" s="12">
        <f t="shared" si="3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33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 t="s">
        <v>8307</v>
      </c>
      <c r="Q631" t="s">
        <v>8341</v>
      </c>
      <c r="R631" s="12">
        <f t="shared" si="37"/>
        <v>42504.637824074074</v>
      </c>
      <c r="S631" s="12">
        <f t="shared" si="38"/>
        <v>42474.637824074074</v>
      </c>
      <c r="T631" s="12">
        <f t="shared" si="3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33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 t="s">
        <v>8307</v>
      </c>
      <c r="Q632" t="s">
        <v>8341</v>
      </c>
      <c r="R632" s="12">
        <f t="shared" si="37"/>
        <v>42253.215277777781</v>
      </c>
      <c r="S632" s="12">
        <f t="shared" si="38"/>
        <v>42223.619456018518</v>
      </c>
      <c r="T632" s="12">
        <f t="shared" si="3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33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 t="s">
        <v>8307</v>
      </c>
      <c r="Q633" t="s">
        <v>8341</v>
      </c>
      <c r="R633" s="12">
        <f t="shared" si="37"/>
        <v>42518.772326388891</v>
      </c>
      <c r="S633" s="12">
        <f t="shared" si="38"/>
        <v>42489.772326388891</v>
      </c>
      <c r="T633" s="12">
        <f t="shared" si="3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33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 t="s">
        <v>8307</v>
      </c>
      <c r="Q634" t="s">
        <v>8341</v>
      </c>
      <c r="R634" s="12">
        <f t="shared" si="37"/>
        <v>42333.700983796298</v>
      </c>
      <c r="S634" s="12">
        <f t="shared" si="38"/>
        <v>42303.659317129626</v>
      </c>
      <c r="T634" s="12">
        <f t="shared" si="3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33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 t="s">
        <v>8307</v>
      </c>
      <c r="Q635" t="s">
        <v>8341</v>
      </c>
      <c r="R635" s="12">
        <f t="shared" si="37"/>
        <v>42538.958333333328</v>
      </c>
      <c r="S635" s="12">
        <f t="shared" si="38"/>
        <v>42507.29932870371</v>
      </c>
      <c r="T635" s="12">
        <f t="shared" si="3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33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 t="s">
        <v>8307</v>
      </c>
      <c r="Q636" t="s">
        <v>8341</v>
      </c>
      <c r="R636" s="12">
        <f t="shared" si="37"/>
        <v>42061.928576388891</v>
      </c>
      <c r="S636" s="12">
        <f t="shared" si="38"/>
        <v>42031.928576388891</v>
      </c>
      <c r="T636" s="12">
        <f t="shared" si="3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33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 t="s">
        <v>8307</v>
      </c>
      <c r="Q637" t="s">
        <v>8341</v>
      </c>
      <c r="R637" s="12">
        <f t="shared" si="37"/>
        <v>42106.092152777783</v>
      </c>
      <c r="S637" s="12">
        <f t="shared" si="38"/>
        <v>42076.092152777783</v>
      </c>
      <c r="T637" s="12">
        <f t="shared" si="3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33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 t="s">
        <v>8307</v>
      </c>
      <c r="Q638" t="s">
        <v>8341</v>
      </c>
      <c r="R638" s="12">
        <f t="shared" si="37"/>
        <v>42161.44930555555</v>
      </c>
      <c r="S638" s="12">
        <f t="shared" si="38"/>
        <v>42131.455439814818</v>
      </c>
      <c r="T638" s="12">
        <f t="shared" si="3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33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 t="s">
        <v>8307</v>
      </c>
      <c r="Q639" t="s">
        <v>8341</v>
      </c>
      <c r="R639" s="12">
        <f t="shared" si="37"/>
        <v>42791.961111111115</v>
      </c>
      <c r="S639" s="12">
        <f t="shared" si="38"/>
        <v>42762.962013888886</v>
      </c>
      <c r="T639" s="12">
        <f t="shared" si="3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33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 t="s">
        <v>8307</v>
      </c>
      <c r="Q640" t="s">
        <v>8341</v>
      </c>
      <c r="R640" s="12">
        <f t="shared" si="37"/>
        <v>42819.55164351852</v>
      </c>
      <c r="S640" s="12">
        <f t="shared" si="38"/>
        <v>42759.593310185184</v>
      </c>
      <c r="T640" s="12">
        <f t="shared" si="3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33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 t="s">
        <v>8307</v>
      </c>
      <c r="Q641" t="s">
        <v>8341</v>
      </c>
      <c r="R641" s="12">
        <f t="shared" si="37"/>
        <v>41925.583275462966</v>
      </c>
      <c r="S641" s="12">
        <f t="shared" si="38"/>
        <v>41865.583275462966</v>
      </c>
      <c r="T641" s="12">
        <f t="shared" si="3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33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8" t="s">
        <v>8307</v>
      </c>
      <c r="Q642" t="s">
        <v>8309</v>
      </c>
      <c r="R642" s="12">
        <f t="shared" ref="R642:R705" si="41">(((I642/60)/60/24)+DATE(1970,1,1))</f>
        <v>42698.958333333328</v>
      </c>
      <c r="S642" s="12">
        <f t="shared" ref="S642:S705" si="42">(((J642/60)/60/24)+DATE(1970,1,1))</f>
        <v>42683.420312500006</v>
      </c>
      <c r="T642" s="12">
        <f t="shared" si="3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33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8" t="s">
        <v>8307</v>
      </c>
      <c r="Q643" t="s">
        <v>8309</v>
      </c>
      <c r="R643" s="12">
        <f t="shared" si="41"/>
        <v>42229.57</v>
      </c>
      <c r="S643" s="12">
        <f t="shared" si="42"/>
        <v>42199.57</v>
      </c>
      <c r="T643" s="12">
        <f t="shared" ref="T643:T706" si="43">YEAR(S643)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33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 t="s">
        <v>8307</v>
      </c>
      <c r="Q644" t="s">
        <v>8309</v>
      </c>
      <c r="R644" s="12">
        <f t="shared" si="41"/>
        <v>42235.651319444441</v>
      </c>
      <c r="S644" s="12">
        <f t="shared" si="42"/>
        <v>42199.651319444441</v>
      </c>
      <c r="T644" s="12">
        <f t="shared" si="43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33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 t="s">
        <v>8307</v>
      </c>
      <c r="Q645" t="s">
        <v>8309</v>
      </c>
      <c r="R645" s="12">
        <f t="shared" si="41"/>
        <v>42155.642071759255</v>
      </c>
      <c r="S645" s="12">
        <f t="shared" si="42"/>
        <v>42100.642071759255</v>
      </c>
      <c r="T645" s="12">
        <f t="shared" si="43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33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 t="s">
        <v>8307</v>
      </c>
      <c r="Q646" t="s">
        <v>8309</v>
      </c>
      <c r="R646" s="12">
        <f t="shared" si="41"/>
        <v>41941.041666666664</v>
      </c>
      <c r="S646" s="12">
        <f t="shared" si="42"/>
        <v>41898.665960648148</v>
      </c>
      <c r="T646" s="12">
        <f t="shared" si="43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33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 t="s">
        <v>8307</v>
      </c>
      <c r="Q647" t="s">
        <v>8309</v>
      </c>
      <c r="R647" s="12">
        <f t="shared" si="41"/>
        <v>42594.026319444441</v>
      </c>
      <c r="S647" s="12">
        <f t="shared" si="42"/>
        <v>42564.026319444441</v>
      </c>
      <c r="T647" s="12">
        <f t="shared" si="43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33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 t="s">
        <v>8307</v>
      </c>
      <c r="Q648" t="s">
        <v>8309</v>
      </c>
      <c r="R648" s="12">
        <f t="shared" si="41"/>
        <v>41862.852627314816</v>
      </c>
      <c r="S648" s="12">
        <f t="shared" si="42"/>
        <v>41832.852627314816</v>
      </c>
      <c r="T648" s="12">
        <f t="shared" si="43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33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 t="s">
        <v>8307</v>
      </c>
      <c r="Q649" t="s">
        <v>8309</v>
      </c>
      <c r="R649" s="12">
        <f t="shared" si="41"/>
        <v>42446.726261574076</v>
      </c>
      <c r="S649" s="12">
        <f t="shared" si="42"/>
        <v>42416.767928240741</v>
      </c>
      <c r="T649" s="12">
        <f t="shared" si="43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33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 t="s">
        <v>8307</v>
      </c>
      <c r="Q650" t="s">
        <v>8309</v>
      </c>
      <c r="R650" s="12">
        <f t="shared" si="41"/>
        <v>41926.693379629629</v>
      </c>
      <c r="S650" s="12">
        <f t="shared" si="42"/>
        <v>41891.693379629629</v>
      </c>
      <c r="T650" s="12">
        <f t="shared" si="43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33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 t="s">
        <v>8307</v>
      </c>
      <c r="Q651" t="s">
        <v>8309</v>
      </c>
      <c r="R651" s="12">
        <f t="shared" si="41"/>
        <v>41898.912187499998</v>
      </c>
      <c r="S651" s="12">
        <f t="shared" si="42"/>
        <v>41877.912187499998</v>
      </c>
      <c r="T651" s="12">
        <f t="shared" si="43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33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 t="s">
        <v>8307</v>
      </c>
      <c r="Q652" t="s">
        <v>8309</v>
      </c>
      <c r="R652" s="12">
        <f t="shared" si="41"/>
        <v>41992.078518518523</v>
      </c>
      <c r="S652" s="12">
        <f t="shared" si="42"/>
        <v>41932.036851851852</v>
      </c>
      <c r="T652" s="12">
        <f t="shared" si="43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33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 t="s">
        <v>8307</v>
      </c>
      <c r="Q653" t="s">
        <v>8309</v>
      </c>
      <c r="R653" s="12">
        <f t="shared" si="41"/>
        <v>41986.017488425925</v>
      </c>
      <c r="S653" s="12">
        <f t="shared" si="42"/>
        <v>41956.017488425925</v>
      </c>
      <c r="T653" s="12">
        <f t="shared" si="43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33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 t="s">
        <v>8307</v>
      </c>
      <c r="Q654" t="s">
        <v>8309</v>
      </c>
      <c r="R654" s="12">
        <f t="shared" si="41"/>
        <v>42705.732060185182</v>
      </c>
      <c r="S654" s="12">
        <f t="shared" si="42"/>
        <v>42675.690393518518</v>
      </c>
      <c r="T654" s="12">
        <f t="shared" si="43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33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 t="s">
        <v>8307</v>
      </c>
      <c r="Q655" t="s">
        <v>8309</v>
      </c>
      <c r="R655" s="12">
        <f t="shared" si="41"/>
        <v>42236.618518518517</v>
      </c>
      <c r="S655" s="12">
        <f t="shared" si="42"/>
        <v>42199.618518518517</v>
      </c>
      <c r="T655" s="12">
        <f t="shared" si="43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33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 t="s">
        <v>8307</v>
      </c>
      <c r="Q656" t="s">
        <v>8309</v>
      </c>
      <c r="R656" s="12">
        <f t="shared" si="41"/>
        <v>42193.957326388889</v>
      </c>
      <c r="S656" s="12">
        <f t="shared" si="42"/>
        <v>42163.957326388889</v>
      </c>
      <c r="T656" s="12">
        <f t="shared" si="43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33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 t="s">
        <v>8307</v>
      </c>
      <c r="Q657" t="s">
        <v>8309</v>
      </c>
      <c r="R657" s="12">
        <f t="shared" si="41"/>
        <v>42075.915648148148</v>
      </c>
      <c r="S657" s="12">
        <f t="shared" si="42"/>
        <v>42045.957314814819</v>
      </c>
      <c r="T657" s="12">
        <f t="shared" si="43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33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 t="s">
        <v>8307</v>
      </c>
      <c r="Q658" t="s">
        <v>8309</v>
      </c>
      <c r="R658" s="12">
        <f t="shared" si="41"/>
        <v>42477.762951388882</v>
      </c>
      <c r="S658" s="12">
        <f t="shared" si="42"/>
        <v>42417.804618055554</v>
      </c>
      <c r="T658" s="12">
        <f t="shared" si="43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33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 t="s">
        <v>8307</v>
      </c>
      <c r="Q659" t="s">
        <v>8309</v>
      </c>
      <c r="R659" s="12">
        <f t="shared" si="41"/>
        <v>42361.84574074074</v>
      </c>
      <c r="S659" s="12">
        <f t="shared" si="42"/>
        <v>42331.84574074074</v>
      </c>
      <c r="T659" s="12">
        <f t="shared" si="43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33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 t="s">
        <v>8307</v>
      </c>
      <c r="Q660" t="s">
        <v>8309</v>
      </c>
      <c r="R660" s="12">
        <f t="shared" si="41"/>
        <v>42211.75</v>
      </c>
      <c r="S660" s="12">
        <f t="shared" si="42"/>
        <v>42179.160752314812</v>
      </c>
      <c r="T660" s="12">
        <f t="shared" si="43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33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 t="s">
        <v>8307</v>
      </c>
      <c r="Q661" t="s">
        <v>8309</v>
      </c>
      <c r="R661" s="12">
        <f t="shared" si="41"/>
        <v>42239.593692129631</v>
      </c>
      <c r="S661" s="12">
        <f t="shared" si="42"/>
        <v>42209.593692129631</v>
      </c>
      <c r="T661" s="12">
        <f t="shared" si="43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33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 t="s">
        <v>8307</v>
      </c>
      <c r="Q662" t="s">
        <v>8309</v>
      </c>
      <c r="R662" s="12">
        <f t="shared" si="41"/>
        <v>41952.783321759263</v>
      </c>
      <c r="S662" s="12">
        <f t="shared" si="42"/>
        <v>41922.741655092592</v>
      </c>
      <c r="T662" s="12">
        <f t="shared" si="43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33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 t="s">
        <v>8307</v>
      </c>
      <c r="Q663" t="s">
        <v>8309</v>
      </c>
      <c r="R663" s="12">
        <f t="shared" si="41"/>
        <v>42666.645358796297</v>
      </c>
      <c r="S663" s="12">
        <f t="shared" si="42"/>
        <v>42636.645358796297</v>
      </c>
      <c r="T663" s="12">
        <f t="shared" si="43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33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 t="s">
        <v>8307</v>
      </c>
      <c r="Q664" t="s">
        <v>8309</v>
      </c>
      <c r="R664" s="12">
        <f t="shared" si="41"/>
        <v>42020.438043981485</v>
      </c>
      <c r="S664" s="12">
        <f t="shared" si="42"/>
        <v>41990.438043981485</v>
      </c>
      <c r="T664" s="12">
        <f t="shared" si="43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33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 t="s">
        <v>8307</v>
      </c>
      <c r="Q665" t="s">
        <v>8309</v>
      </c>
      <c r="R665" s="12">
        <f t="shared" si="41"/>
        <v>42203.843240740738</v>
      </c>
      <c r="S665" s="12">
        <f t="shared" si="42"/>
        <v>42173.843240740738</v>
      </c>
      <c r="T665" s="12">
        <f t="shared" si="43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33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 t="s">
        <v>8307</v>
      </c>
      <c r="Q666" t="s">
        <v>8309</v>
      </c>
      <c r="R666" s="12">
        <f t="shared" si="41"/>
        <v>42107.666377314818</v>
      </c>
      <c r="S666" s="12">
        <f t="shared" si="42"/>
        <v>42077.666377314818</v>
      </c>
      <c r="T666" s="12">
        <f t="shared" si="43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33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 t="s">
        <v>8307</v>
      </c>
      <c r="Q667" t="s">
        <v>8309</v>
      </c>
      <c r="R667" s="12">
        <f t="shared" si="41"/>
        <v>42748.711354166662</v>
      </c>
      <c r="S667" s="12">
        <f t="shared" si="42"/>
        <v>42688.711354166662</v>
      </c>
      <c r="T667" s="12">
        <f t="shared" si="43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33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 t="s">
        <v>8307</v>
      </c>
      <c r="Q668" t="s">
        <v>8309</v>
      </c>
      <c r="R668" s="12">
        <f t="shared" si="41"/>
        <v>41868.832152777781</v>
      </c>
      <c r="S668" s="12">
        <f t="shared" si="42"/>
        <v>41838.832152777781</v>
      </c>
      <c r="T668" s="12">
        <f t="shared" si="43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33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 t="s">
        <v>8307</v>
      </c>
      <c r="Q669" t="s">
        <v>8309</v>
      </c>
      <c r="R669" s="12">
        <f t="shared" si="41"/>
        <v>42672.373414351852</v>
      </c>
      <c r="S669" s="12">
        <f t="shared" si="42"/>
        <v>42632.373414351852</v>
      </c>
      <c r="T669" s="12">
        <f t="shared" si="43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33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 t="s">
        <v>8307</v>
      </c>
      <c r="Q670" t="s">
        <v>8309</v>
      </c>
      <c r="R670" s="12">
        <f t="shared" si="41"/>
        <v>42135.831273148149</v>
      </c>
      <c r="S670" s="12">
        <f t="shared" si="42"/>
        <v>42090.831273148149</v>
      </c>
      <c r="T670" s="12">
        <f t="shared" si="43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33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 t="s">
        <v>8307</v>
      </c>
      <c r="Q671" t="s">
        <v>8309</v>
      </c>
      <c r="R671" s="12">
        <f t="shared" si="41"/>
        <v>42557.625671296293</v>
      </c>
      <c r="S671" s="12">
        <f t="shared" si="42"/>
        <v>42527.625671296293</v>
      </c>
      <c r="T671" s="12">
        <f t="shared" si="43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33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 t="s">
        <v>8307</v>
      </c>
      <c r="Q672" t="s">
        <v>8309</v>
      </c>
      <c r="R672" s="12">
        <f t="shared" si="41"/>
        <v>42540.340277777781</v>
      </c>
      <c r="S672" s="12">
        <f t="shared" si="42"/>
        <v>42506.709722222222</v>
      </c>
      <c r="T672" s="12">
        <f t="shared" si="43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33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 t="s">
        <v>8307</v>
      </c>
      <c r="Q673" t="s">
        <v>8309</v>
      </c>
      <c r="R673" s="12">
        <f t="shared" si="41"/>
        <v>42018.166666666672</v>
      </c>
      <c r="S673" s="12">
        <f t="shared" si="42"/>
        <v>41984.692731481482</v>
      </c>
      <c r="T673" s="12">
        <f t="shared" si="43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33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 t="s">
        <v>8307</v>
      </c>
      <c r="Q674" t="s">
        <v>8309</v>
      </c>
      <c r="R674" s="12">
        <f t="shared" si="41"/>
        <v>42005.207638888889</v>
      </c>
      <c r="S674" s="12">
        <f t="shared" si="42"/>
        <v>41974.219490740739</v>
      </c>
      <c r="T674" s="12">
        <f t="shared" si="43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33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 t="s">
        <v>8307</v>
      </c>
      <c r="Q675" t="s">
        <v>8309</v>
      </c>
      <c r="R675" s="12">
        <f t="shared" si="41"/>
        <v>41883.840474537035</v>
      </c>
      <c r="S675" s="12">
        <f t="shared" si="42"/>
        <v>41838.840474537035</v>
      </c>
      <c r="T675" s="12">
        <f t="shared" si="43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33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 t="s">
        <v>8307</v>
      </c>
      <c r="Q676" t="s">
        <v>8309</v>
      </c>
      <c r="R676" s="12">
        <f t="shared" si="41"/>
        <v>41863.116053240738</v>
      </c>
      <c r="S676" s="12">
        <f t="shared" si="42"/>
        <v>41803.116053240738</v>
      </c>
      <c r="T676" s="12">
        <f t="shared" si="43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33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 t="s">
        <v>8307</v>
      </c>
      <c r="Q677" t="s">
        <v>8309</v>
      </c>
      <c r="R677" s="12">
        <f t="shared" si="41"/>
        <v>42005.290972222225</v>
      </c>
      <c r="S677" s="12">
        <f t="shared" si="42"/>
        <v>41975.930601851855</v>
      </c>
      <c r="T677" s="12">
        <f t="shared" si="43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33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 t="s">
        <v>8307</v>
      </c>
      <c r="Q678" t="s">
        <v>8309</v>
      </c>
      <c r="R678" s="12">
        <f t="shared" si="41"/>
        <v>42042.768298611118</v>
      </c>
      <c r="S678" s="12">
        <f t="shared" si="42"/>
        <v>42012.768298611118</v>
      </c>
      <c r="T678" s="12">
        <f t="shared" si="43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33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 t="s">
        <v>8307</v>
      </c>
      <c r="Q679" t="s">
        <v>8309</v>
      </c>
      <c r="R679" s="12">
        <f t="shared" si="41"/>
        <v>42549.403877314813</v>
      </c>
      <c r="S679" s="12">
        <f t="shared" si="42"/>
        <v>42504.403877314813</v>
      </c>
      <c r="T679" s="12">
        <f t="shared" si="43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33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 t="s">
        <v>8307</v>
      </c>
      <c r="Q680" t="s">
        <v>8309</v>
      </c>
      <c r="R680" s="12">
        <f t="shared" si="41"/>
        <v>42511.376597222217</v>
      </c>
      <c r="S680" s="12">
        <f t="shared" si="42"/>
        <v>42481.376597222217</v>
      </c>
      <c r="T680" s="12">
        <f t="shared" si="43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33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 t="s">
        <v>8307</v>
      </c>
      <c r="Q681" t="s">
        <v>8309</v>
      </c>
      <c r="R681" s="12">
        <f t="shared" si="41"/>
        <v>42616.695706018523</v>
      </c>
      <c r="S681" s="12">
        <f t="shared" si="42"/>
        <v>42556.695706018523</v>
      </c>
      <c r="T681" s="12">
        <f t="shared" si="43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33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 t="s">
        <v>8307</v>
      </c>
      <c r="Q682" t="s">
        <v>8309</v>
      </c>
      <c r="R682" s="12">
        <f t="shared" si="41"/>
        <v>41899.501516203702</v>
      </c>
      <c r="S682" s="12">
        <f t="shared" si="42"/>
        <v>41864.501516203702</v>
      </c>
      <c r="T682" s="12">
        <f t="shared" si="43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33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 t="s">
        <v>8307</v>
      </c>
      <c r="Q683" t="s">
        <v>8309</v>
      </c>
      <c r="R683" s="12">
        <f t="shared" si="41"/>
        <v>42669.805601851855</v>
      </c>
      <c r="S683" s="12">
        <f t="shared" si="42"/>
        <v>42639.805601851855</v>
      </c>
      <c r="T683" s="12">
        <f t="shared" si="43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33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 t="s">
        <v>8307</v>
      </c>
      <c r="Q684" t="s">
        <v>8309</v>
      </c>
      <c r="R684" s="12">
        <f t="shared" si="41"/>
        <v>42808.723634259266</v>
      </c>
      <c r="S684" s="12">
        <f t="shared" si="42"/>
        <v>42778.765300925923</v>
      </c>
      <c r="T684" s="12">
        <f t="shared" si="43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33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 t="s">
        <v>8307</v>
      </c>
      <c r="Q685" t="s">
        <v>8309</v>
      </c>
      <c r="R685" s="12">
        <f t="shared" si="41"/>
        <v>42674.900046296301</v>
      </c>
      <c r="S685" s="12">
        <f t="shared" si="42"/>
        <v>42634.900046296301</v>
      </c>
      <c r="T685" s="12">
        <f t="shared" si="43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33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 t="s">
        <v>8307</v>
      </c>
      <c r="Q686" t="s">
        <v>8309</v>
      </c>
      <c r="R686" s="12">
        <f t="shared" si="41"/>
        <v>41845.125</v>
      </c>
      <c r="S686" s="12">
        <f t="shared" si="42"/>
        <v>41809.473275462966</v>
      </c>
      <c r="T686" s="12">
        <f t="shared" si="43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33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 t="s">
        <v>8307</v>
      </c>
      <c r="Q687" t="s">
        <v>8309</v>
      </c>
      <c r="R687" s="12">
        <f t="shared" si="41"/>
        <v>42016.866574074069</v>
      </c>
      <c r="S687" s="12">
        <f t="shared" si="42"/>
        <v>41971.866574074069</v>
      </c>
      <c r="T687" s="12">
        <f t="shared" si="43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33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 t="s">
        <v>8307</v>
      </c>
      <c r="Q688" t="s">
        <v>8309</v>
      </c>
      <c r="R688" s="12">
        <f t="shared" si="41"/>
        <v>42219.673263888893</v>
      </c>
      <c r="S688" s="12">
        <f t="shared" si="42"/>
        <v>42189.673263888893</v>
      </c>
      <c r="T688" s="12">
        <f t="shared" si="43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33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 t="s">
        <v>8307</v>
      </c>
      <c r="Q689" t="s">
        <v>8309</v>
      </c>
      <c r="R689" s="12">
        <f t="shared" si="41"/>
        <v>42771.750613425931</v>
      </c>
      <c r="S689" s="12">
        <f t="shared" si="42"/>
        <v>42711.750613425931</v>
      </c>
      <c r="T689" s="12">
        <f t="shared" si="43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33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 t="s">
        <v>8307</v>
      </c>
      <c r="Q690" t="s">
        <v>8309</v>
      </c>
      <c r="R690" s="12">
        <f t="shared" si="41"/>
        <v>42292.104780092588</v>
      </c>
      <c r="S690" s="12">
        <f t="shared" si="42"/>
        <v>42262.104780092588</v>
      </c>
      <c r="T690" s="12">
        <f t="shared" si="43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33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 t="s">
        <v>8307</v>
      </c>
      <c r="Q691" t="s">
        <v>8309</v>
      </c>
      <c r="R691" s="12">
        <f t="shared" si="41"/>
        <v>42712.207638888889</v>
      </c>
      <c r="S691" s="12">
        <f t="shared" si="42"/>
        <v>42675.66778935185</v>
      </c>
      <c r="T691" s="12">
        <f t="shared" si="43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33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 t="s">
        <v>8307</v>
      </c>
      <c r="Q692" t="s">
        <v>8309</v>
      </c>
      <c r="R692" s="12">
        <f t="shared" si="41"/>
        <v>42622.25</v>
      </c>
      <c r="S692" s="12">
        <f t="shared" si="42"/>
        <v>42579.634733796294</v>
      </c>
      <c r="T692" s="12">
        <f t="shared" si="43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33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 t="s">
        <v>8307</v>
      </c>
      <c r="Q693" t="s">
        <v>8309</v>
      </c>
      <c r="R693" s="12">
        <f t="shared" si="41"/>
        <v>42186.028310185182</v>
      </c>
      <c r="S693" s="12">
        <f t="shared" si="42"/>
        <v>42158.028310185182</v>
      </c>
      <c r="T693" s="12">
        <f t="shared" si="43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33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 t="s">
        <v>8307</v>
      </c>
      <c r="Q694" t="s">
        <v>8309</v>
      </c>
      <c r="R694" s="12">
        <f t="shared" si="41"/>
        <v>42726.37572916667</v>
      </c>
      <c r="S694" s="12">
        <f t="shared" si="42"/>
        <v>42696.37572916667</v>
      </c>
      <c r="T694" s="12">
        <f t="shared" si="43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33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 t="s">
        <v>8307</v>
      </c>
      <c r="Q695" t="s">
        <v>8309</v>
      </c>
      <c r="R695" s="12">
        <f t="shared" si="41"/>
        <v>42124.808182870373</v>
      </c>
      <c r="S695" s="12">
        <f t="shared" si="42"/>
        <v>42094.808182870373</v>
      </c>
      <c r="T695" s="12">
        <f t="shared" si="43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33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 t="s">
        <v>8307</v>
      </c>
      <c r="Q696" t="s">
        <v>8309</v>
      </c>
      <c r="R696" s="12">
        <f t="shared" si="41"/>
        <v>42767.663877314815</v>
      </c>
      <c r="S696" s="12">
        <f t="shared" si="42"/>
        <v>42737.663877314815</v>
      </c>
      <c r="T696" s="12">
        <f t="shared" si="43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33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 t="s">
        <v>8307</v>
      </c>
      <c r="Q697" t="s">
        <v>8309</v>
      </c>
      <c r="R697" s="12">
        <f t="shared" si="41"/>
        <v>41943.521064814813</v>
      </c>
      <c r="S697" s="12">
        <f t="shared" si="42"/>
        <v>41913.521064814813</v>
      </c>
      <c r="T697" s="12">
        <f t="shared" si="43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33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 t="s">
        <v>8307</v>
      </c>
      <c r="Q698" t="s">
        <v>8309</v>
      </c>
      <c r="R698" s="12">
        <f t="shared" si="41"/>
        <v>41845.927106481482</v>
      </c>
      <c r="S698" s="12">
        <f t="shared" si="42"/>
        <v>41815.927106481482</v>
      </c>
      <c r="T698" s="12">
        <f t="shared" si="43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33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 t="s">
        <v>8307</v>
      </c>
      <c r="Q699" t="s">
        <v>8309</v>
      </c>
      <c r="R699" s="12">
        <f t="shared" si="41"/>
        <v>42403.523020833338</v>
      </c>
      <c r="S699" s="12">
        <f t="shared" si="42"/>
        <v>42388.523020833338</v>
      </c>
      <c r="T699" s="12">
        <f t="shared" si="43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33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 t="s">
        <v>8307</v>
      </c>
      <c r="Q700" t="s">
        <v>8309</v>
      </c>
      <c r="R700" s="12">
        <f t="shared" si="41"/>
        <v>41900.083333333336</v>
      </c>
      <c r="S700" s="12">
        <f t="shared" si="42"/>
        <v>41866.931076388886</v>
      </c>
      <c r="T700" s="12">
        <f t="shared" si="43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33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 t="s">
        <v>8307</v>
      </c>
      <c r="Q701" t="s">
        <v>8309</v>
      </c>
      <c r="R701" s="12">
        <f t="shared" si="41"/>
        <v>41600.666666666664</v>
      </c>
      <c r="S701" s="12">
        <f t="shared" si="42"/>
        <v>41563.485509259262</v>
      </c>
      <c r="T701" s="12">
        <f t="shared" si="43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33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 t="s">
        <v>8307</v>
      </c>
      <c r="Q702" t="s">
        <v>8309</v>
      </c>
      <c r="R702" s="12">
        <f t="shared" si="41"/>
        <v>42745.688437500001</v>
      </c>
      <c r="S702" s="12">
        <f t="shared" si="42"/>
        <v>42715.688437500001</v>
      </c>
      <c r="T702" s="12">
        <f t="shared" si="43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33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 t="s">
        <v>8307</v>
      </c>
      <c r="Q703" t="s">
        <v>8309</v>
      </c>
      <c r="R703" s="12">
        <f t="shared" si="41"/>
        <v>41843.662962962961</v>
      </c>
      <c r="S703" s="12">
        <f t="shared" si="42"/>
        <v>41813.662962962961</v>
      </c>
      <c r="T703" s="12">
        <f t="shared" si="43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33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 t="s">
        <v>8307</v>
      </c>
      <c r="Q704" t="s">
        <v>8309</v>
      </c>
      <c r="R704" s="12">
        <f t="shared" si="41"/>
        <v>42698.768368055549</v>
      </c>
      <c r="S704" s="12">
        <f t="shared" si="42"/>
        <v>42668.726701388892</v>
      </c>
      <c r="T704" s="12">
        <f t="shared" si="43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33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 t="s">
        <v>8307</v>
      </c>
      <c r="Q705" t="s">
        <v>8309</v>
      </c>
      <c r="R705" s="12">
        <f t="shared" si="41"/>
        <v>42766.98055555555</v>
      </c>
      <c r="S705" s="12">
        <f t="shared" si="42"/>
        <v>42711.950798611113</v>
      </c>
      <c r="T705" s="12">
        <f t="shared" si="43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33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8" t="s">
        <v>8307</v>
      </c>
      <c r="Q706" t="s">
        <v>8309</v>
      </c>
      <c r="R706" s="12">
        <f t="shared" ref="R706:R769" si="45">(((I706/60)/60/24)+DATE(1970,1,1))</f>
        <v>42786.192916666667</v>
      </c>
      <c r="S706" s="12">
        <f t="shared" ref="S706:S769" si="46">(((J706/60)/60/24)+DATE(1970,1,1))</f>
        <v>42726.192916666667</v>
      </c>
      <c r="T706" s="12">
        <f t="shared" si="43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33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8" t="s">
        <v>8307</v>
      </c>
      <c r="Q707" t="s">
        <v>8309</v>
      </c>
      <c r="R707" s="12">
        <f t="shared" si="45"/>
        <v>42756.491643518515</v>
      </c>
      <c r="S707" s="12">
        <f t="shared" si="46"/>
        <v>42726.491643518515</v>
      </c>
      <c r="T707" s="12">
        <f t="shared" ref="T707:T770" si="47">YEAR(S707)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33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 t="s">
        <v>8307</v>
      </c>
      <c r="Q708" t="s">
        <v>8309</v>
      </c>
      <c r="R708" s="12">
        <f t="shared" si="45"/>
        <v>42718.777083333334</v>
      </c>
      <c r="S708" s="12">
        <f t="shared" si="46"/>
        <v>42676.995173611111</v>
      </c>
      <c r="T708" s="12">
        <f t="shared" si="47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33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 t="s">
        <v>8307</v>
      </c>
      <c r="Q709" t="s">
        <v>8309</v>
      </c>
      <c r="R709" s="12">
        <f t="shared" si="45"/>
        <v>42736.663506944446</v>
      </c>
      <c r="S709" s="12">
        <f t="shared" si="46"/>
        <v>42696.663506944446</v>
      </c>
      <c r="T709" s="12">
        <f t="shared" si="47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33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 t="s">
        <v>8307</v>
      </c>
      <c r="Q710" t="s">
        <v>8309</v>
      </c>
      <c r="R710" s="12">
        <f t="shared" si="45"/>
        <v>41895.581018518518</v>
      </c>
      <c r="S710" s="12">
        <f t="shared" si="46"/>
        <v>41835.581018518518</v>
      </c>
      <c r="T710" s="12">
        <f t="shared" si="47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33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 t="s">
        <v>8307</v>
      </c>
      <c r="Q711" t="s">
        <v>8309</v>
      </c>
      <c r="R711" s="12">
        <f t="shared" si="45"/>
        <v>41978.041192129633</v>
      </c>
      <c r="S711" s="12">
        <f t="shared" si="46"/>
        <v>41948.041192129633</v>
      </c>
      <c r="T711" s="12">
        <f t="shared" si="47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33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 t="s">
        <v>8307</v>
      </c>
      <c r="Q712" t="s">
        <v>8309</v>
      </c>
      <c r="R712" s="12">
        <f t="shared" si="45"/>
        <v>41871.030555555553</v>
      </c>
      <c r="S712" s="12">
        <f t="shared" si="46"/>
        <v>41837.984976851854</v>
      </c>
      <c r="T712" s="12">
        <f t="shared" si="47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33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 t="s">
        <v>8307</v>
      </c>
      <c r="Q713" t="s">
        <v>8309</v>
      </c>
      <c r="R713" s="12">
        <f t="shared" si="45"/>
        <v>42718.500787037032</v>
      </c>
      <c r="S713" s="12">
        <f t="shared" si="46"/>
        <v>42678.459120370375</v>
      </c>
      <c r="T713" s="12">
        <f t="shared" si="47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33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 t="s">
        <v>8307</v>
      </c>
      <c r="Q714" t="s">
        <v>8309</v>
      </c>
      <c r="R714" s="12">
        <f t="shared" si="45"/>
        <v>42414.680925925932</v>
      </c>
      <c r="S714" s="12">
        <f t="shared" si="46"/>
        <v>42384.680925925932</v>
      </c>
      <c r="T714" s="12">
        <f t="shared" si="47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33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 t="s">
        <v>8307</v>
      </c>
      <c r="Q715" t="s">
        <v>8309</v>
      </c>
      <c r="R715" s="12">
        <f t="shared" si="45"/>
        <v>42526.529305555552</v>
      </c>
      <c r="S715" s="12">
        <f t="shared" si="46"/>
        <v>42496.529305555552</v>
      </c>
      <c r="T715" s="12">
        <f t="shared" si="47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33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 t="s">
        <v>8307</v>
      </c>
      <c r="Q716" t="s">
        <v>8309</v>
      </c>
      <c r="R716" s="12">
        <f t="shared" si="45"/>
        <v>42794.787986111114</v>
      </c>
      <c r="S716" s="12">
        <f t="shared" si="46"/>
        <v>42734.787986111114</v>
      </c>
      <c r="T716" s="12">
        <f t="shared" si="47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33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 t="s">
        <v>8307</v>
      </c>
      <c r="Q717" t="s">
        <v>8309</v>
      </c>
      <c r="R717" s="12">
        <f t="shared" si="45"/>
        <v>42313.132407407407</v>
      </c>
      <c r="S717" s="12">
        <f t="shared" si="46"/>
        <v>42273.090740740736</v>
      </c>
      <c r="T717" s="12">
        <f t="shared" si="47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33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 t="s">
        <v>8307</v>
      </c>
      <c r="Q718" t="s">
        <v>8309</v>
      </c>
      <c r="R718" s="12">
        <f t="shared" si="45"/>
        <v>41974</v>
      </c>
      <c r="S718" s="12">
        <f t="shared" si="46"/>
        <v>41940.658645833333</v>
      </c>
      <c r="T718" s="12">
        <f t="shared" si="47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33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 t="s">
        <v>8307</v>
      </c>
      <c r="Q719" t="s">
        <v>8309</v>
      </c>
      <c r="R719" s="12">
        <f t="shared" si="45"/>
        <v>41887.854189814818</v>
      </c>
      <c r="S719" s="12">
        <f t="shared" si="46"/>
        <v>41857.854189814818</v>
      </c>
      <c r="T719" s="12">
        <f t="shared" si="47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33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 t="s">
        <v>8307</v>
      </c>
      <c r="Q720" t="s">
        <v>8309</v>
      </c>
      <c r="R720" s="12">
        <f t="shared" si="45"/>
        <v>42784.249305555553</v>
      </c>
      <c r="S720" s="12">
        <f t="shared" si="46"/>
        <v>42752.845451388886</v>
      </c>
      <c r="T720" s="12">
        <f t="shared" si="47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33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 t="s">
        <v>8307</v>
      </c>
      <c r="Q721" t="s">
        <v>8309</v>
      </c>
      <c r="R721" s="12">
        <f t="shared" si="45"/>
        <v>42423.040231481486</v>
      </c>
      <c r="S721" s="12">
        <f t="shared" si="46"/>
        <v>42409.040231481486</v>
      </c>
      <c r="T721" s="12">
        <f t="shared" si="47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33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 t="s">
        <v>8310</v>
      </c>
      <c r="Q722" t="s">
        <v>8332</v>
      </c>
      <c r="R722" s="12">
        <f t="shared" si="45"/>
        <v>40937.649201388893</v>
      </c>
      <c r="S722" s="12">
        <f t="shared" si="46"/>
        <v>40909.649201388893</v>
      </c>
      <c r="T722" s="12">
        <f t="shared" si="47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33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 t="s">
        <v>8310</v>
      </c>
      <c r="Q723" t="s">
        <v>8332</v>
      </c>
      <c r="R723" s="12">
        <f t="shared" si="45"/>
        <v>41852.571840277778</v>
      </c>
      <c r="S723" s="12">
        <f t="shared" si="46"/>
        <v>41807.571840277778</v>
      </c>
      <c r="T723" s="12">
        <f t="shared" si="47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33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 t="s">
        <v>8310</v>
      </c>
      <c r="Q724" t="s">
        <v>8332</v>
      </c>
      <c r="R724" s="12">
        <f t="shared" si="45"/>
        <v>41007.76363425926</v>
      </c>
      <c r="S724" s="12">
        <f t="shared" si="46"/>
        <v>40977.805300925924</v>
      </c>
      <c r="T724" s="12">
        <f t="shared" si="47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33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 t="s">
        <v>8310</v>
      </c>
      <c r="Q725" t="s">
        <v>8332</v>
      </c>
      <c r="R725" s="12">
        <f t="shared" si="45"/>
        <v>42215.165972222225</v>
      </c>
      <c r="S725" s="12">
        <f t="shared" si="46"/>
        <v>42184.816539351858</v>
      </c>
      <c r="T725" s="12">
        <f t="shared" si="47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33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 t="s">
        <v>8310</v>
      </c>
      <c r="Q726" t="s">
        <v>8332</v>
      </c>
      <c r="R726" s="12">
        <f t="shared" si="45"/>
        <v>40724.638460648144</v>
      </c>
      <c r="S726" s="12">
        <f t="shared" si="46"/>
        <v>40694.638460648144</v>
      </c>
      <c r="T726" s="12">
        <f t="shared" si="47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33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 t="s">
        <v>8310</v>
      </c>
      <c r="Q727" t="s">
        <v>8332</v>
      </c>
      <c r="R727" s="12">
        <f t="shared" si="45"/>
        <v>42351.626296296294</v>
      </c>
      <c r="S727" s="12">
        <f t="shared" si="46"/>
        <v>42321.626296296294</v>
      </c>
      <c r="T727" s="12">
        <f t="shared" si="47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33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 t="s">
        <v>8310</v>
      </c>
      <c r="Q728" t="s">
        <v>8332</v>
      </c>
      <c r="R728" s="12">
        <f t="shared" si="45"/>
        <v>41376.042673611111</v>
      </c>
      <c r="S728" s="12">
        <f t="shared" si="46"/>
        <v>41346.042673611111</v>
      </c>
      <c r="T728" s="12">
        <f t="shared" si="47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33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 t="s">
        <v>8310</v>
      </c>
      <c r="Q729" t="s">
        <v>8332</v>
      </c>
      <c r="R729" s="12">
        <f t="shared" si="45"/>
        <v>41288.888888888891</v>
      </c>
      <c r="S729" s="12">
        <f t="shared" si="46"/>
        <v>41247.020243055551</v>
      </c>
      <c r="T729" s="12">
        <f t="shared" si="47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33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 t="s">
        <v>8310</v>
      </c>
      <c r="Q730" t="s">
        <v>8332</v>
      </c>
      <c r="R730" s="12">
        <f t="shared" si="45"/>
        <v>40776.837465277778</v>
      </c>
      <c r="S730" s="12">
        <f t="shared" si="46"/>
        <v>40731.837465277778</v>
      </c>
      <c r="T730" s="12">
        <f t="shared" si="47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33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 t="s">
        <v>8310</v>
      </c>
      <c r="Q731" t="s">
        <v>8332</v>
      </c>
      <c r="R731" s="12">
        <f t="shared" si="45"/>
        <v>41171.185891203706</v>
      </c>
      <c r="S731" s="12">
        <f t="shared" si="46"/>
        <v>41111.185891203706</v>
      </c>
      <c r="T731" s="12">
        <f t="shared" si="47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33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 t="s">
        <v>8310</v>
      </c>
      <c r="Q732" t="s">
        <v>8332</v>
      </c>
      <c r="R732" s="12">
        <f t="shared" si="45"/>
        <v>40884.745266203703</v>
      </c>
      <c r="S732" s="12">
        <f t="shared" si="46"/>
        <v>40854.745266203703</v>
      </c>
      <c r="T732" s="12">
        <f t="shared" si="47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33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 t="s">
        <v>8310</v>
      </c>
      <c r="Q733" t="s">
        <v>8332</v>
      </c>
      <c r="R733" s="12">
        <f t="shared" si="45"/>
        <v>40930.25</v>
      </c>
      <c r="S733" s="12">
        <f t="shared" si="46"/>
        <v>40879.795682870368</v>
      </c>
      <c r="T733" s="12">
        <f t="shared" si="47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33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 t="s">
        <v>8310</v>
      </c>
      <c r="Q734" t="s">
        <v>8332</v>
      </c>
      <c r="R734" s="12">
        <f t="shared" si="45"/>
        <v>41546.424317129626</v>
      </c>
      <c r="S734" s="12">
        <f t="shared" si="46"/>
        <v>41486.424317129626</v>
      </c>
      <c r="T734" s="12">
        <f t="shared" si="47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33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 t="s">
        <v>8310</v>
      </c>
      <c r="Q735" t="s">
        <v>8332</v>
      </c>
      <c r="R735" s="12">
        <f t="shared" si="45"/>
        <v>41628.420046296298</v>
      </c>
      <c r="S735" s="12">
        <f t="shared" si="46"/>
        <v>41598.420046296298</v>
      </c>
      <c r="T735" s="12">
        <f t="shared" si="47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33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 t="s">
        <v>8310</v>
      </c>
      <c r="Q736" t="s">
        <v>8332</v>
      </c>
      <c r="R736" s="12">
        <f t="shared" si="45"/>
        <v>42133.208333333328</v>
      </c>
      <c r="S736" s="12">
        <f t="shared" si="46"/>
        <v>42102.164583333331</v>
      </c>
      <c r="T736" s="12">
        <f t="shared" si="47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33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 t="s">
        <v>8310</v>
      </c>
      <c r="Q737" t="s">
        <v>8332</v>
      </c>
      <c r="R737" s="12">
        <f t="shared" si="45"/>
        <v>41977.027083333334</v>
      </c>
      <c r="S737" s="12">
        <f t="shared" si="46"/>
        <v>41946.029467592591</v>
      </c>
      <c r="T737" s="12">
        <f t="shared" si="47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33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 t="s">
        <v>8310</v>
      </c>
      <c r="Q738" t="s">
        <v>8332</v>
      </c>
      <c r="R738" s="12">
        <f t="shared" si="45"/>
        <v>41599.207638888889</v>
      </c>
      <c r="S738" s="12">
        <f t="shared" si="46"/>
        <v>41579.734259259261</v>
      </c>
      <c r="T738" s="12">
        <f t="shared" si="47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33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 t="s">
        <v>8310</v>
      </c>
      <c r="Q739" t="s">
        <v>8332</v>
      </c>
      <c r="R739" s="12">
        <f t="shared" si="45"/>
        <v>41684.833333333336</v>
      </c>
      <c r="S739" s="12">
        <f t="shared" si="46"/>
        <v>41667.275312500002</v>
      </c>
      <c r="T739" s="12">
        <f t="shared" si="47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33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 t="s">
        <v>8310</v>
      </c>
      <c r="Q740" t="s">
        <v>8332</v>
      </c>
      <c r="R740" s="12">
        <f t="shared" si="45"/>
        <v>41974.207638888889</v>
      </c>
      <c r="S740" s="12">
        <f t="shared" si="46"/>
        <v>41943.604097222218</v>
      </c>
      <c r="T740" s="12">
        <f t="shared" si="47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33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 t="s">
        <v>8310</v>
      </c>
      <c r="Q741" t="s">
        <v>8332</v>
      </c>
      <c r="R741" s="12">
        <f t="shared" si="45"/>
        <v>41862.502650462964</v>
      </c>
      <c r="S741" s="12">
        <f t="shared" si="46"/>
        <v>41829.502650462964</v>
      </c>
      <c r="T741" s="12">
        <f t="shared" si="47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33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 t="s">
        <v>8310</v>
      </c>
      <c r="Q742" t="s">
        <v>8332</v>
      </c>
      <c r="R742" s="12">
        <f t="shared" si="45"/>
        <v>42176.146782407406</v>
      </c>
      <c r="S742" s="12">
        <f t="shared" si="46"/>
        <v>42162.146782407406</v>
      </c>
      <c r="T742" s="12">
        <f t="shared" si="47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33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 t="s">
        <v>8310</v>
      </c>
      <c r="Q743" t="s">
        <v>8332</v>
      </c>
      <c r="R743" s="12">
        <f t="shared" si="45"/>
        <v>41436.648217592592</v>
      </c>
      <c r="S743" s="12">
        <f t="shared" si="46"/>
        <v>41401.648217592592</v>
      </c>
      <c r="T743" s="12">
        <f t="shared" si="47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33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 t="s">
        <v>8310</v>
      </c>
      <c r="Q744" t="s">
        <v>8332</v>
      </c>
      <c r="R744" s="12">
        <f t="shared" si="45"/>
        <v>41719.876296296294</v>
      </c>
      <c r="S744" s="12">
        <f t="shared" si="46"/>
        <v>41689.917962962965</v>
      </c>
      <c r="T744" s="12">
        <f t="shared" si="47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33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 t="s">
        <v>8310</v>
      </c>
      <c r="Q745" t="s">
        <v>8332</v>
      </c>
      <c r="R745" s="12">
        <f t="shared" si="45"/>
        <v>41015.875</v>
      </c>
      <c r="S745" s="12">
        <f t="shared" si="46"/>
        <v>40990.709317129629</v>
      </c>
      <c r="T745" s="12">
        <f t="shared" si="47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33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 t="s">
        <v>8310</v>
      </c>
      <c r="Q746" t="s">
        <v>8332</v>
      </c>
      <c r="R746" s="12">
        <f t="shared" si="45"/>
        <v>41256.95721064815</v>
      </c>
      <c r="S746" s="12">
        <f t="shared" si="46"/>
        <v>41226.95721064815</v>
      </c>
      <c r="T746" s="12">
        <f t="shared" si="47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33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 t="s">
        <v>8310</v>
      </c>
      <c r="Q747" t="s">
        <v>8332</v>
      </c>
      <c r="R747" s="12">
        <f t="shared" si="45"/>
        <v>41397.572280092594</v>
      </c>
      <c r="S747" s="12">
        <f t="shared" si="46"/>
        <v>41367.572280092594</v>
      </c>
      <c r="T747" s="12">
        <f t="shared" si="47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33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 t="s">
        <v>8310</v>
      </c>
      <c r="Q748" t="s">
        <v>8332</v>
      </c>
      <c r="R748" s="12">
        <f t="shared" si="45"/>
        <v>41175.165972222225</v>
      </c>
      <c r="S748" s="12">
        <f t="shared" si="46"/>
        <v>41157.042928240742</v>
      </c>
      <c r="T748" s="12">
        <f t="shared" si="47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33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 t="s">
        <v>8310</v>
      </c>
      <c r="Q749" t="s">
        <v>8332</v>
      </c>
      <c r="R749" s="12">
        <f t="shared" si="45"/>
        <v>42019.454166666663</v>
      </c>
      <c r="S749" s="12">
        <f t="shared" si="46"/>
        <v>41988.548831018517</v>
      </c>
      <c r="T749" s="12">
        <f t="shared" si="47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33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 t="s">
        <v>8310</v>
      </c>
      <c r="Q750" t="s">
        <v>8332</v>
      </c>
      <c r="R750" s="12">
        <f t="shared" si="45"/>
        <v>41861.846828703703</v>
      </c>
      <c r="S750" s="12">
        <f t="shared" si="46"/>
        <v>41831.846828703703</v>
      </c>
      <c r="T750" s="12">
        <f t="shared" si="47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33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 t="s">
        <v>8310</v>
      </c>
      <c r="Q751" t="s">
        <v>8332</v>
      </c>
      <c r="R751" s="12">
        <f t="shared" si="45"/>
        <v>42763.94131944445</v>
      </c>
      <c r="S751" s="12">
        <f t="shared" si="46"/>
        <v>42733.94131944445</v>
      </c>
      <c r="T751" s="12">
        <f t="shared" si="47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33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 t="s">
        <v>8310</v>
      </c>
      <c r="Q752" t="s">
        <v>8332</v>
      </c>
      <c r="R752" s="12">
        <f t="shared" si="45"/>
        <v>41329.878148148149</v>
      </c>
      <c r="S752" s="12">
        <f t="shared" si="46"/>
        <v>41299.878148148149</v>
      </c>
      <c r="T752" s="12">
        <f t="shared" si="47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33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 t="s">
        <v>8310</v>
      </c>
      <c r="Q753" t="s">
        <v>8332</v>
      </c>
      <c r="R753" s="12">
        <f t="shared" si="45"/>
        <v>40759.630497685182</v>
      </c>
      <c r="S753" s="12">
        <f t="shared" si="46"/>
        <v>40713.630497685182</v>
      </c>
      <c r="T753" s="12">
        <f t="shared" si="47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33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 t="s">
        <v>8310</v>
      </c>
      <c r="Q754" t="s">
        <v>8332</v>
      </c>
      <c r="R754" s="12">
        <f t="shared" si="45"/>
        <v>42659.458333333328</v>
      </c>
      <c r="S754" s="12">
        <f t="shared" si="46"/>
        <v>42639.421493055561</v>
      </c>
      <c r="T754" s="12">
        <f t="shared" si="47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33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 t="s">
        <v>8310</v>
      </c>
      <c r="Q755" t="s">
        <v>8332</v>
      </c>
      <c r="R755" s="12">
        <f t="shared" si="45"/>
        <v>42049.590173611112</v>
      </c>
      <c r="S755" s="12">
        <f t="shared" si="46"/>
        <v>42019.590173611112</v>
      </c>
      <c r="T755" s="12">
        <f t="shared" si="47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33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 t="s">
        <v>8310</v>
      </c>
      <c r="Q756" t="s">
        <v>8332</v>
      </c>
      <c r="R756" s="12">
        <f t="shared" si="45"/>
        <v>41279.749085648145</v>
      </c>
      <c r="S756" s="12">
        <f t="shared" si="46"/>
        <v>41249.749085648145</v>
      </c>
      <c r="T756" s="12">
        <f t="shared" si="47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33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 t="s">
        <v>8310</v>
      </c>
      <c r="Q757" t="s">
        <v>8332</v>
      </c>
      <c r="R757" s="12">
        <f t="shared" si="45"/>
        <v>41414.02847222222</v>
      </c>
      <c r="S757" s="12">
        <f t="shared" si="46"/>
        <v>41383.605057870373</v>
      </c>
      <c r="T757" s="12">
        <f t="shared" si="47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33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 t="s">
        <v>8310</v>
      </c>
      <c r="Q758" t="s">
        <v>8332</v>
      </c>
      <c r="R758" s="12">
        <f t="shared" si="45"/>
        <v>40651.725219907406</v>
      </c>
      <c r="S758" s="12">
        <f t="shared" si="46"/>
        <v>40590.766886574071</v>
      </c>
      <c r="T758" s="12">
        <f t="shared" si="47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33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 t="s">
        <v>8310</v>
      </c>
      <c r="Q759" t="s">
        <v>8332</v>
      </c>
      <c r="R759" s="12">
        <f t="shared" si="45"/>
        <v>41249.054560185185</v>
      </c>
      <c r="S759" s="12">
        <f t="shared" si="46"/>
        <v>41235.054560185185</v>
      </c>
      <c r="T759" s="12">
        <f t="shared" si="47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33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 t="s">
        <v>8310</v>
      </c>
      <c r="Q760" t="s">
        <v>8332</v>
      </c>
      <c r="R760" s="12">
        <f t="shared" si="45"/>
        <v>40459.836435185185</v>
      </c>
      <c r="S760" s="12">
        <f t="shared" si="46"/>
        <v>40429.836435185185</v>
      </c>
      <c r="T760" s="12">
        <f t="shared" si="47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33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 t="s">
        <v>8310</v>
      </c>
      <c r="Q761" t="s">
        <v>8332</v>
      </c>
      <c r="R761" s="12">
        <f t="shared" si="45"/>
        <v>41829.330312500002</v>
      </c>
      <c r="S761" s="12">
        <f t="shared" si="46"/>
        <v>41789.330312500002</v>
      </c>
      <c r="T761" s="12">
        <f t="shared" si="47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33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 t="s">
        <v>8310</v>
      </c>
      <c r="Q762" t="s">
        <v>8351</v>
      </c>
      <c r="R762" s="12">
        <f t="shared" si="45"/>
        <v>42700.805706018517</v>
      </c>
      <c r="S762" s="12">
        <f t="shared" si="46"/>
        <v>42670.764039351852</v>
      </c>
      <c r="T762" s="12">
        <f t="shared" si="47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33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 t="s">
        <v>8310</v>
      </c>
      <c r="Q763" t="s">
        <v>8351</v>
      </c>
      <c r="R763" s="12">
        <f t="shared" si="45"/>
        <v>41672.751458333332</v>
      </c>
      <c r="S763" s="12">
        <f t="shared" si="46"/>
        <v>41642.751458333332</v>
      </c>
      <c r="T763" s="12">
        <f t="shared" si="47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33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 t="s">
        <v>8310</v>
      </c>
      <c r="Q764" t="s">
        <v>8351</v>
      </c>
      <c r="R764" s="12">
        <f t="shared" si="45"/>
        <v>42708.25</v>
      </c>
      <c r="S764" s="12">
        <f t="shared" si="46"/>
        <v>42690.858449074076</v>
      </c>
      <c r="T764" s="12">
        <f t="shared" si="47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33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 t="s">
        <v>8310</v>
      </c>
      <c r="Q765" t="s">
        <v>8351</v>
      </c>
      <c r="R765" s="12">
        <f t="shared" si="45"/>
        <v>41501.446851851848</v>
      </c>
      <c r="S765" s="12">
        <f t="shared" si="46"/>
        <v>41471.446851851848</v>
      </c>
      <c r="T765" s="12">
        <f t="shared" si="47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33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 t="s">
        <v>8310</v>
      </c>
      <c r="Q766" t="s">
        <v>8351</v>
      </c>
      <c r="R766" s="12">
        <f t="shared" si="45"/>
        <v>42257.173159722224</v>
      </c>
      <c r="S766" s="12">
        <f t="shared" si="46"/>
        <v>42227.173159722224</v>
      </c>
      <c r="T766" s="12">
        <f t="shared" si="47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33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 t="s">
        <v>8310</v>
      </c>
      <c r="Q767" t="s">
        <v>8351</v>
      </c>
      <c r="R767" s="12">
        <f t="shared" si="45"/>
        <v>41931.542638888888</v>
      </c>
      <c r="S767" s="12">
        <f t="shared" si="46"/>
        <v>41901.542638888888</v>
      </c>
      <c r="T767" s="12">
        <f t="shared" si="47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33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 t="s">
        <v>8310</v>
      </c>
      <c r="Q768" t="s">
        <v>8351</v>
      </c>
      <c r="R768" s="12">
        <f t="shared" si="45"/>
        <v>42051.783368055556</v>
      </c>
      <c r="S768" s="12">
        <f t="shared" si="46"/>
        <v>42021.783368055556</v>
      </c>
      <c r="T768" s="12">
        <f t="shared" si="47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33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 t="s">
        <v>8310</v>
      </c>
      <c r="Q769" t="s">
        <v>8351</v>
      </c>
      <c r="R769" s="12">
        <f t="shared" si="45"/>
        <v>42145.143634259264</v>
      </c>
      <c r="S769" s="12">
        <f t="shared" si="46"/>
        <v>42115.143634259264</v>
      </c>
      <c r="T769" s="12">
        <f t="shared" si="47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33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8" t="s">
        <v>8310</v>
      </c>
      <c r="Q770" t="s">
        <v>8351</v>
      </c>
      <c r="R770" s="12">
        <f t="shared" ref="R770:R833" si="49">(((I770/60)/60/24)+DATE(1970,1,1))</f>
        <v>41624.207060185188</v>
      </c>
      <c r="S770" s="12">
        <f t="shared" ref="S770:S833" si="50">(((J770/60)/60/24)+DATE(1970,1,1))</f>
        <v>41594.207060185188</v>
      </c>
      <c r="T770" s="12">
        <f t="shared" si="47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33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8" t="s">
        <v>8310</v>
      </c>
      <c r="Q771" t="s">
        <v>8351</v>
      </c>
      <c r="R771" s="12">
        <f t="shared" si="49"/>
        <v>41634.996458333335</v>
      </c>
      <c r="S771" s="12">
        <f t="shared" si="50"/>
        <v>41604.996458333335</v>
      </c>
      <c r="T771" s="12">
        <f t="shared" ref="T771:T834" si="51">YEAR(S771)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33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 t="s">
        <v>8310</v>
      </c>
      <c r="Q772" t="s">
        <v>8351</v>
      </c>
      <c r="R772" s="12">
        <f t="shared" si="49"/>
        <v>41329.999641203707</v>
      </c>
      <c r="S772" s="12">
        <f t="shared" si="50"/>
        <v>41289.999641203707</v>
      </c>
      <c r="T772" s="12">
        <f t="shared" si="51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33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 t="s">
        <v>8310</v>
      </c>
      <c r="Q773" t="s">
        <v>8351</v>
      </c>
      <c r="R773" s="12">
        <f t="shared" si="49"/>
        <v>42399.824097222227</v>
      </c>
      <c r="S773" s="12">
        <f t="shared" si="50"/>
        <v>42349.824097222227</v>
      </c>
      <c r="T773" s="12">
        <f t="shared" si="51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33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 t="s">
        <v>8310</v>
      </c>
      <c r="Q774" t="s">
        <v>8351</v>
      </c>
      <c r="R774" s="12">
        <f t="shared" si="49"/>
        <v>40118.165972222225</v>
      </c>
      <c r="S774" s="12">
        <f t="shared" si="50"/>
        <v>40068.056932870371</v>
      </c>
      <c r="T774" s="12">
        <f t="shared" si="51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33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 t="s">
        <v>8310</v>
      </c>
      <c r="Q775" t="s">
        <v>8351</v>
      </c>
      <c r="R775" s="12">
        <f t="shared" si="49"/>
        <v>42134.959027777775</v>
      </c>
      <c r="S775" s="12">
        <f t="shared" si="50"/>
        <v>42100.735937499994</v>
      </c>
      <c r="T775" s="12">
        <f t="shared" si="51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33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 t="s">
        <v>8310</v>
      </c>
      <c r="Q776" t="s">
        <v>8351</v>
      </c>
      <c r="R776" s="12">
        <f t="shared" si="49"/>
        <v>41693.780300925922</v>
      </c>
      <c r="S776" s="12">
        <f t="shared" si="50"/>
        <v>41663.780300925922</v>
      </c>
      <c r="T776" s="12">
        <f t="shared" si="51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33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 t="s">
        <v>8310</v>
      </c>
      <c r="Q777" t="s">
        <v>8351</v>
      </c>
      <c r="R777" s="12">
        <f t="shared" si="49"/>
        <v>40893.060127314813</v>
      </c>
      <c r="S777" s="12">
        <f t="shared" si="50"/>
        <v>40863.060127314813</v>
      </c>
      <c r="T777" s="12">
        <f t="shared" si="51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33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 t="s">
        <v>8310</v>
      </c>
      <c r="Q778" t="s">
        <v>8351</v>
      </c>
      <c r="R778" s="12">
        <f t="shared" si="49"/>
        <v>42288.208333333328</v>
      </c>
      <c r="S778" s="12">
        <f t="shared" si="50"/>
        <v>42250.685706018514</v>
      </c>
      <c r="T778" s="12">
        <f t="shared" si="51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33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 t="s">
        <v>8310</v>
      </c>
      <c r="Q779" t="s">
        <v>8351</v>
      </c>
      <c r="R779" s="12">
        <f t="shared" si="49"/>
        <v>41486.981215277774</v>
      </c>
      <c r="S779" s="12">
        <f t="shared" si="50"/>
        <v>41456.981215277774</v>
      </c>
      <c r="T779" s="12">
        <f t="shared" si="51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33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 t="s">
        <v>8310</v>
      </c>
      <c r="Q780" t="s">
        <v>8351</v>
      </c>
      <c r="R780" s="12">
        <f t="shared" si="49"/>
        <v>41759.702314814815</v>
      </c>
      <c r="S780" s="12">
        <f t="shared" si="50"/>
        <v>41729.702314814815</v>
      </c>
      <c r="T780" s="12">
        <f t="shared" si="51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33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 t="s">
        <v>8310</v>
      </c>
      <c r="Q781" t="s">
        <v>8351</v>
      </c>
      <c r="R781" s="12">
        <f t="shared" si="49"/>
        <v>40466.166666666664</v>
      </c>
      <c r="S781" s="12">
        <f t="shared" si="50"/>
        <v>40436.68408564815</v>
      </c>
      <c r="T781" s="12">
        <f t="shared" si="51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33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 t="s">
        <v>8326</v>
      </c>
      <c r="Q782" t="s">
        <v>8330</v>
      </c>
      <c r="R782" s="12">
        <f t="shared" si="49"/>
        <v>40666.673900462964</v>
      </c>
      <c r="S782" s="12">
        <f t="shared" si="50"/>
        <v>40636.673900462964</v>
      </c>
      <c r="T782" s="12">
        <f t="shared" si="51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33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 t="s">
        <v>8326</v>
      </c>
      <c r="Q783" t="s">
        <v>8330</v>
      </c>
      <c r="R783" s="12">
        <f t="shared" si="49"/>
        <v>41433.000856481485</v>
      </c>
      <c r="S783" s="12">
        <f t="shared" si="50"/>
        <v>41403.000856481485</v>
      </c>
      <c r="T783" s="12">
        <f t="shared" si="51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33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 t="s">
        <v>8326</v>
      </c>
      <c r="Q784" t="s">
        <v>8330</v>
      </c>
      <c r="R784" s="12">
        <f t="shared" si="49"/>
        <v>41146.758125</v>
      </c>
      <c r="S784" s="12">
        <f t="shared" si="50"/>
        <v>41116.758125</v>
      </c>
      <c r="T784" s="12">
        <f t="shared" si="51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33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 t="s">
        <v>8326</v>
      </c>
      <c r="Q785" t="s">
        <v>8330</v>
      </c>
      <c r="R785" s="12">
        <f t="shared" si="49"/>
        <v>41026.916666666664</v>
      </c>
      <c r="S785" s="12">
        <f t="shared" si="50"/>
        <v>40987.773715277777</v>
      </c>
      <c r="T785" s="12">
        <f t="shared" si="51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33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 t="s">
        <v>8326</v>
      </c>
      <c r="Q786" t="s">
        <v>8330</v>
      </c>
      <c r="R786" s="12">
        <f t="shared" si="49"/>
        <v>41715.107858796298</v>
      </c>
      <c r="S786" s="12">
        <f t="shared" si="50"/>
        <v>41675.149525462963</v>
      </c>
      <c r="T786" s="12">
        <f t="shared" si="51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33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 t="s">
        <v>8326</v>
      </c>
      <c r="Q787" t="s">
        <v>8330</v>
      </c>
      <c r="R787" s="12">
        <f t="shared" si="49"/>
        <v>41333.593923611108</v>
      </c>
      <c r="S787" s="12">
        <f t="shared" si="50"/>
        <v>41303.593923611108</v>
      </c>
      <c r="T787" s="12">
        <f t="shared" si="51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33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 t="s">
        <v>8326</v>
      </c>
      <c r="Q788" t="s">
        <v>8330</v>
      </c>
      <c r="R788" s="12">
        <f t="shared" si="49"/>
        <v>41040.657638888886</v>
      </c>
      <c r="S788" s="12">
        <f t="shared" si="50"/>
        <v>40983.055949074071</v>
      </c>
      <c r="T788" s="12">
        <f t="shared" si="51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33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 t="s">
        <v>8326</v>
      </c>
      <c r="Q789" t="s">
        <v>8330</v>
      </c>
      <c r="R789" s="12">
        <f t="shared" si="49"/>
        <v>41579.627615740741</v>
      </c>
      <c r="S789" s="12">
        <f t="shared" si="50"/>
        <v>41549.627615740741</v>
      </c>
      <c r="T789" s="12">
        <f t="shared" si="51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33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 t="s">
        <v>8326</v>
      </c>
      <c r="Q790" t="s">
        <v>8330</v>
      </c>
      <c r="R790" s="12">
        <f t="shared" si="49"/>
        <v>41097.165972222225</v>
      </c>
      <c r="S790" s="12">
        <f t="shared" si="50"/>
        <v>41059.006805555553</v>
      </c>
      <c r="T790" s="12">
        <f t="shared" si="51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33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 t="s">
        <v>8326</v>
      </c>
      <c r="Q791" t="s">
        <v>8330</v>
      </c>
      <c r="R791" s="12">
        <f t="shared" si="49"/>
        <v>41295.332638888889</v>
      </c>
      <c r="S791" s="12">
        <f t="shared" si="50"/>
        <v>41277.186111111114</v>
      </c>
      <c r="T791" s="12">
        <f t="shared" si="51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33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 t="s">
        <v>8326</v>
      </c>
      <c r="Q792" t="s">
        <v>8330</v>
      </c>
      <c r="R792" s="12">
        <f t="shared" si="49"/>
        <v>41306.047905092593</v>
      </c>
      <c r="S792" s="12">
        <f t="shared" si="50"/>
        <v>41276.047905092593</v>
      </c>
      <c r="T792" s="12">
        <f t="shared" si="51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33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 t="s">
        <v>8326</v>
      </c>
      <c r="Q793" t="s">
        <v>8330</v>
      </c>
      <c r="R793" s="12">
        <f t="shared" si="49"/>
        <v>41591.249305555553</v>
      </c>
      <c r="S793" s="12">
        <f t="shared" si="50"/>
        <v>41557.780624999999</v>
      </c>
      <c r="T793" s="12">
        <f t="shared" si="51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33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 t="s">
        <v>8326</v>
      </c>
      <c r="Q794" t="s">
        <v>8330</v>
      </c>
      <c r="R794" s="12">
        <f t="shared" si="49"/>
        <v>41585.915312500001</v>
      </c>
      <c r="S794" s="12">
        <f t="shared" si="50"/>
        <v>41555.873645833337</v>
      </c>
      <c r="T794" s="12">
        <f t="shared" si="51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33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 t="s">
        <v>8326</v>
      </c>
      <c r="Q795" t="s">
        <v>8330</v>
      </c>
      <c r="R795" s="12">
        <f t="shared" si="49"/>
        <v>41458.207638888889</v>
      </c>
      <c r="S795" s="12">
        <f t="shared" si="50"/>
        <v>41442.741249999999</v>
      </c>
      <c r="T795" s="12">
        <f t="shared" si="51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33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 t="s">
        <v>8326</v>
      </c>
      <c r="Q796" t="s">
        <v>8330</v>
      </c>
      <c r="R796" s="12">
        <f t="shared" si="49"/>
        <v>40791.712500000001</v>
      </c>
      <c r="S796" s="12">
        <f t="shared" si="50"/>
        <v>40736.115011574075</v>
      </c>
      <c r="T796" s="12">
        <f t="shared" si="51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33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 t="s">
        <v>8326</v>
      </c>
      <c r="Q797" t="s">
        <v>8330</v>
      </c>
      <c r="R797" s="12">
        <f t="shared" si="49"/>
        <v>41006.207638888889</v>
      </c>
      <c r="S797" s="12">
        <f t="shared" si="50"/>
        <v>40963.613032407404</v>
      </c>
      <c r="T797" s="12">
        <f t="shared" si="51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33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 t="s">
        <v>8326</v>
      </c>
      <c r="Q798" t="s">
        <v>8330</v>
      </c>
      <c r="R798" s="12">
        <f t="shared" si="49"/>
        <v>41532.881944444445</v>
      </c>
      <c r="S798" s="12">
        <f t="shared" si="50"/>
        <v>41502.882928240739</v>
      </c>
      <c r="T798" s="12">
        <f t="shared" si="51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33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 t="s">
        <v>8326</v>
      </c>
      <c r="Q799" t="s">
        <v>8330</v>
      </c>
      <c r="R799" s="12">
        <f t="shared" si="49"/>
        <v>41028.166666666664</v>
      </c>
      <c r="S799" s="12">
        <f t="shared" si="50"/>
        <v>40996.994074074071</v>
      </c>
      <c r="T799" s="12">
        <f t="shared" si="51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33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 t="s">
        <v>8326</v>
      </c>
      <c r="Q800" t="s">
        <v>8330</v>
      </c>
      <c r="R800" s="12">
        <f t="shared" si="49"/>
        <v>41912.590127314819</v>
      </c>
      <c r="S800" s="12">
        <f t="shared" si="50"/>
        <v>41882.590127314819</v>
      </c>
      <c r="T800" s="12">
        <f t="shared" si="51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33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 t="s">
        <v>8326</v>
      </c>
      <c r="Q801" t="s">
        <v>8330</v>
      </c>
      <c r="R801" s="12">
        <f t="shared" si="49"/>
        <v>41026.667199074072</v>
      </c>
      <c r="S801" s="12">
        <f t="shared" si="50"/>
        <v>40996.667199074072</v>
      </c>
      <c r="T801" s="12">
        <f t="shared" si="51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33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 t="s">
        <v>8326</v>
      </c>
      <c r="Q802" t="s">
        <v>8330</v>
      </c>
      <c r="R802" s="12">
        <f t="shared" si="49"/>
        <v>41893.433495370373</v>
      </c>
      <c r="S802" s="12">
        <f t="shared" si="50"/>
        <v>41863.433495370373</v>
      </c>
      <c r="T802" s="12">
        <f t="shared" si="51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33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 t="s">
        <v>8326</v>
      </c>
      <c r="Q803" t="s">
        <v>8330</v>
      </c>
      <c r="R803" s="12">
        <f t="shared" si="49"/>
        <v>40725.795370370368</v>
      </c>
      <c r="S803" s="12">
        <f t="shared" si="50"/>
        <v>40695.795370370368</v>
      </c>
      <c r="T803" s="12">
        <f t="shared" si="51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33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 t="s">
        <v>8326</v>
      </c>
      <c r="Q804" t="s">
        <v>8330</v>
      </c>
      <c r="R804" s="12">
        <f t="shared" si="49"/>
        <v>41169.170138888891</v>
      </c>
      <c r="S804" s="12">
        <f t="shared" si="50"/>
        <v>41123.022268518522</v>
      </c>
      <c r="T804" s="12">
        <f t="shared" si="51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33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 t="s">
        <v>8326</v>
      </c>
      <c r="Q805" t="s">
        <v>8330</v>
      </c>
      <c r="R805" s="12">
        <f t="shared" si="49"/>
        <v>40692.041666666664</v>
      </c>
      <c r="S805" s="12">
        <f t="shared" si="50"/>
        <v>40665.949976851851</v>
      </c>
      <c r="T805" s="12">
        <f t="shared" si="51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33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 t="s">
        <v>8326</v>
      </c>
      <c r="Q806" t="s">
        <v>8330</v>
      </c>
      <c r="R806" s="12">
        <f t="shared" si="49"/>
        <v>40747.165972222225</v>
      </c>
      <c r="S806" s="12">
        <f t="shared" si="50"/>
        <v>40730.105625000004</v>
      </c>
      <c r="T806" s="12">
        <f t="shared" si="51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33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 t="s">
        <v>8326</v>
      </c>
      <c r="Q807" t="s">
        <v>8330</v>
      </c>
      <c r="R807" s="12">
        <f t="shared" si="49"/>
        <v>40740.958333333336</v>
      </c>
      <c r="S807" s="12">
        <f t="shared" si="50"/>
        <v>40690.823055555556</v>
      </c>
      <c r="T807" s="12">
        <f t="shared" si="51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33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 t="s">
        <v>8326</v>
      </c>
      <c r="Q808" t="s">
        <v>8330</v>
      </c>
      <c r="R808" s="12">
        <f t="shared" si="49"/>
        <v>40793.691423611112</v>
      </c>
      <c r="S808" s="12">
        <f t="shared" si="50"/>
        <v>40763.691423611112</v>
      </c>
      <c r="T808" s="12">
        <f t="shared" si="51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33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 t="s">
        <v>8326</v>
      </c>
      <c r="Q809" t="s">
        <v>8330</v>
      </c>
      <c r="R809" s="12">
        <f t="shared" si="49"/>
        <v>42795.083333333328</v>
      </c>
      <c r="S809" s="12">
        <f t="shared" si="50"/>
        <v>42759.628599537042</v>
      </c>
      <c r="T809" s="12">
        <f t="shared" si="51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33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 t="s">
        <v>8326</v>
      </c>
      <c r="Q810" t="s">
        <v>8330</v>
      </c>
      <c r="R810" s="12">
        <f t="shared" si="49"/>
        <v>41995.207638888889</v>
      </c>
      <c r="S810" s="12">
        <f t="shared" si="50"/>
        <v>41962.100532407407</v>
      </c>
      <c r="T810" s="12">
        <f t="shared" si="51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33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 t="s">
        <v>8326</v>
      </c>
      <c r="Q811" t="s">
        <v>8330</v>
      </c>
      <c r="R811" s="12">
        <f t="shared" si="49"/>
        <v>41658.833680555559</v>
      </c>
      <c r="S811" s="12">
        <f t="shared" si="50"/>
        <v>41628.833680555559</v>
      </c>
      <c r="T811" s="12">
        <f t="shared" si="51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33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 t="s">
        <v>8326</v>
      </c>
      <c r="Q812" t="s">
        <v>8330</v>
      </c>
      <c r="R812" s="12">
        <f t="shared" si="49"/>
        <v>41153.056273148148</v>
      </c>
      <c r="S812" s="12">
        <f t="shared" si="50"/>
        <v>41123.056273148148</v>
      </c>
      <c r="T812" s="12">
        <f t="shared" si="51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33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 t="s">
        <v>8326</v>
      </c>
      <c r="Q813" t="s">
        <v>8330</v>
      </c>
      <c r="R813" s="12">
        <f t="shared" si="49"/>
        <v>41465.702777777777</v>
      </c>
      <c r="S813" s="12">
        <f t="shared" si="50"/>
        <v>41443.643541666665</v>
      </c>
      <c r="T813" s="12">
        <f t="shared" si="51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33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 t="s">
        <v>8326</v>
      </c>
      <c r="Q814" t="s">
        <v>8330</v>
      </c>
      <c r="R814" s="12">
        <f t="shared" si="49"/>
        <v>41334.581944444442</v>
      </c>
      <c r="S814" s="12">
        <f t="shared" si="50"/>
        <v>41282.017962962964</v>
      </c>
      <c r="T814" s="12">
        <f t="shared" si="51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33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 t="s">
        <v>8326</v>
      </c>
      <c r="Q815" t="s">
        <v>8330</v>
      </c>
      <c r="R815" s="12">
        <f t="shared" si="49"/>
        <v>41110.960243055553</v>
      </c>
      <c r="S815" s="12">
        <f t="shared" si="50"/>
        <v>41080.960243055553</v>
      </c>
      <c r="T815" s="12">
        <f t="shared" si="51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33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 t="s">
        <v>8326</v>
      </c>
      <c r="Q816" t="s">
        <v>8330</v>
      </c>
      <c r="R816" s="12">
        <f t="shared" si="49"/>
        <v>40694.75277777778</v>
      </c>
      <c r="S816" s="12">
        <f t="shared" si="50"/>
        <v>40679.743067129632</v>
      </c>
      <c r="T816" s="12">
        <f t="shared" si="51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33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 t="s">
        <v>8326</v>
      </c>
      <c r="Q817" t="s">
        <v>8330</v>
      </c>
      <c r="R817" s="12">
        <f t="shared" si="49"/>
        <v>41944.917858796296</v>
      </c>
      <c r="S817" s="12">
        <f t="shared" si="50"/>
        <v>41914.917858796296</v>
      </c>
      <c r="T817" s="12">
        <f t="shared" si="51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33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 t="s">
        <v>8326</v>
      </c>
      <c r="Q818" t="s">
        <v>8330</v>
      </c>
      <c r="R818" s="12">
        <f t="shared" si="49"/>
        <v>41373.270833333336</v>
      </c>
      <c r="S818" s="12">
        <f t="shared" si="50"/>
        <v>41341.870868055557</v>
      </c>
      <c r="T818" s="12">
        <f t="shared" si="51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33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 t="s">
        <v>8326</v>
      </c>
      <c r="Q819" t="s">
        <v>8330</v>
      </c>
      <c r="R819" s="12">
        <f t="shared" si="49"/>
        <v>40979.207638888889</v>
      </c>
      <c r="S819" s="12">
        <f t="shared" si="50"/>
        <v>40925.599664351852</v>
      </c>
      <c r="T819" s="12">
        <f t="shared" si="51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33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 t="s">
        <v>8326</v>
      </c>
      <c r="Q820" t="s">
        <v>8330</v>
      </c>
      <c r="R820" s="12">
        <f t="shared" si="49"/>
        <v>41128.709027777775</v>
      </c>
      <c r="S820" s="12">
        <f t="shared" si="50"/>
        <v>41120.882881944446</v>
      </c>
      <c r="T820" s="12">
        <f t="shared" si="51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33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 t="s">
        <v>8326</v>
      </c>
      <c r="Q821" t="s">
        <v>8330</v>
      </c>
      <c r="R821" s="12">
        <f t="shared" si="49"/>
        <v>41629.197222222225</v>
      </c>
      <c r="S821" s="12">
        <f t="shared" si="50"/>
        <v>41619.998310185183</v>
      </c>
      <c r="T821" s="12">
        <f t="shared" si="51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33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 t="s">
        <v>8326</v>
      </c>
      <c r="Q822" t="s">
        <v>8330</v>
      </c>
      <c r="R822" s="12">
        <f t="shared" si="49"/>
        <v>41799.208333333336</v>
      </c>
      <c r="S822" s="12">
        <f t="shared" si="50"/>
        <v>41768.841921296298</v>
      </c>
      <c r="T822" s="12">
        <f t="shared" si="51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33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 t="s">
        <v>8326</v>
      </c>
      <c r="Q823" t="s">
        <v>8330</v>
      </c>
      <c r="R823" s="12">
        <f t="shared" si="49"/>
        <v>42128.167361111111</v>
      </c>
      <c r="S823" s="12">
        <f t="shared" si="50"/>
        <v>42093.922048611115</v>
      </c>
      <c r="T823" s="12">
        <f t="shared" si="51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33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 t="s">
        <v>8326</v>
      </c>
      <c r="Q824" t="s">
        <v>8330</v>
      </c>
      <c r="R824" s="12">
        <f t="shared" si="49"/>
        <v>41187.947337962964</v>
      </c>
      <c r="S824" s="12">
        <f t="shared" si="50"/>
        <v>41157.947337962964</v>
      </c>
      <c r="T824" s="12">
        <f t="shared" si="51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33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 t="s">
        <v>8326</v>
      </c>
      <c r="Q825" t="s">
        <v>8330</v>
      </c>
      <c r="R825" s="12">
        <f t="shared" si="49"/>
        <v>42085.931157407409</v>
      </c>
      <c r="S825" s="12">
        <f t="shared" si="50"/>
        <v>42055.972824074073</v>
      </c>
      <c r="T825" s="12">
        <f t="shared" si="51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33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 t="s">
        <v>8326</v>
      </c>
      <c r="Q826" t="s">
        <v>8330</v>
      </c>
      <c r="R826" s="12">
        <f t="shared" si="49"/>
        <v>40286.290972222225</v>
      </c>
      <c r="S826" s="12">
        <f t="shared" si="50"/>
        <v>40250.242106481484</v>
      </c>
      <c r="T826" s="12">
        <f t="shared" si="51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33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 t="s">
        <v>8326</v>
      </c>
      <c r="Q827" t="s">
        <v>8330</v>
      </c>
      <c r="R827" s="12">
        <f t="shared" si="49"/>
        <v>41211.306527777779</v>
      </c>
      <c r="S827" s="12">
        <f t="shared" si="50"/>
        <v>41186.306527777779</v>
      </c>
      <c r="T827" s="12">
        <f t="shared" si="51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33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 t="s">
        <v>8326</v>
      </c>
      <c r="Q828" t="s">
        <v>8330</v>
      </c>
      <c r="R828" s="12">
        <f t="shared" si="49"/>
        <v>40993.996874999997</v>
      </c>
      <c r="S828" s="12">
        <f t="shared" si="50"/>
        <v>40973.038541666669</v>
      </c>
      <c r="T828" s="12">
        <f t="shared" si="51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33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 t="s">
        <v>8326</v>
      </c>
      <c r="Q829" t="s">
        <v>8330</v>
      </c>
      <c r="R829" s="12">
        <f t="shared" si="49"/>
        <v>40953.825694444444</v>
      </c>
      <c r="S829" s="12">
        <f t="shared" si="50"/>
        <v>40927.473460648151</v>
      </c>
      <c r="T829" s="12">
        <f t="shared" si="51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33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 t="s">
        <v>8326</v>
      </c>
      <c r="Q830" t="s">
        <v>8330</v>
      </c>
      <c r="R830" s="12">
        <f t="shared" si="49"/>
        <v>41085.683333333334</v>
      </c>
      <c r="S830" s="12">
        <f t="shared" si="50"/>
        <v>41073.050717592596</v>
      </c>
      <c r="T830" s="12">
        <f t="shared" si="51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33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 t="s">
        <v>8326</v>
      </c>
      <c r="Q831" t="s">
        <v>8330</v>
      </c>
      <c r="R831" s="12">
        <f t="shared" si="49"/>
        <v>42564.801388888889</v>
      </c>
      <c r="S831" s="12">
        <f t="shared" si="50"/>
        <v>42504.801388888889</v>
      </c>
      <c r="T831" s="12">
        <f t="shared" si="51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33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 t="s">
        <v>8326</v>
      </c>
      <c r="Q832" t="s">
        <v>8330</v>
      </c>
      <c r="R832" s="12">
        <f t="shared" si="49"/>
        <v>41355.484085648146</v>
      </c>
      <c r="S832" s="12">
        <f t="shared" si="50"/>
        <v>41325.525752314818</v>
      </c>
      <c r="T832" s="12">
        <f t="shared" si="51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33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 t="s">
        <v>8326</v>
      </c>
      <c r="Q833" t="s">
        <v>8330</v>
      </c>
      <c r="R833" s="12">
        <f t="shared" si="49"/>
        <v>41026.646921296298</v>
      </c>
      <c r="S833" s="12">
        <f t="shared" si="50"/>
        <v>40996.646921296298</v>
      </c>
      <c r="T833" s="12">
        <f t="shared" si="51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33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8" t="s">
        <v>8326</v>
      </c>
      <c r="Q834" t="s">
        <v>8330</v>
      </c>
      <c r="R834" s="12">
        <f t="shared" ref="R834:R897" si="53">(((I834/60)/60/24)+DATE(1970,1,1))</f>
        <v>40929.342361111114</v>
      </c>
      <c r="S834" s="12">
        <f t="shared" ref="S834:S897" si="54">(((J834/60)/60/24)+DATE(1970,1,1))</f>
        <v>40869.675173611111</v>
      </c>
      <c r="T834" s="12">
        <f t="shared" si="51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33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8" t="s">
        <v>8326</v>
      </c>
      <c r="Q835" t="s">
        <v>8330</v>
      </c>
      <c r="R835" s="12">
        <f t="shared" si="53"/>
        <v>41748.878182870372</v>
      </c>
      <c r="S835" s="12">
        <f t="shared" si="54"/>
        <v>41718.878182870372</v>
      </c>
      <c r="T835" s="12">
        <f t="shared" ref="T835:T898" si="55">YEAR(S835)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33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 t="s">
        <v>8326</v>
      </c>
      <c r="Q836" t="s">
        <v>8330</v>
      </c>
      <c r="R836" s="12">
        <f t="shared" si="53"/>
        <v>41456.165972222225</v>
      </c>
      <c r="S836" s="12">
        <f t="shared" si="54"/>
        <v>41422.822824074072</v>
      </c>
      <c r="T836" s="12">
        <f t="shared" si="5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33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 t="s">
        <v>8326</v>
      </c>
      <c r="Q837" t="s">
        <v>8330</v>
      </c>
      <c r="R837" s="12">
        <f t="shared" si="53"/>
        <v>41048.125</v>
      </c>
      <c r="S837" s="12">
        <f t="shared" si="54"/>
        <v>41005.45784722222</v>
      </c>
      <c r="T837" s="12">
        <f t="shared" si="5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33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 t="s">
        <v>8326</v>
      </c>
      <c r="Q838" t="s">
        <v>8330</v>
      </c>
      <c r="R838" s="12">
        <f t="shared" si="53"/>
        <v>41554.056921296295</v>
      </c>
      <c r="S838" s="12">
        <f t="shared" si="54"/>
        <v>41524.056921296295</v>
      </c>
      <c r="T838" s="12">
        <f t="shared" si="5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33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 t="s">
        <v>8326</v>
      </c>
      <c r="Q839" t="s">
        <v>8330</v>
      </c>
      <c r="R839" s="12">
        <f t="shared" si="53"/>
        <v>41760.998402777775</v>
      </c>
      <c r="S839" s="12">
        <f t="shared" si="54"/>
        <v>41730.998402777775</v>
      </c>
      <c r="T839" s="12">
        <f t="shared" si="5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33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 t="s">
        <v>8326</v>
      </c>
      <c r="Q840" t="s">
        <v>8330</v>
      </c>
      <c r="R840" s="12">
        <f t="shared" si="53"/>
        <v>40925.897974537038</v>
      </c>
      <c r="S840" s="12">
        <f t="shared" si="54"/>
        <v>40895.897974537038</v>
      </c>
      <c r="T840" s="12">
        <f t="shared" si="5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33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 t="s">
        <v>8326</v>
      </c>
      <c r="Q841" t="s">
        <v>8330</v>
      </c>
      <c r="R841" s="12">
        <f t="shared" si="53"/>
        <v>41174.763379629629</v>
      </c>
      <c r="S841" s="12">
        <f t="shared" si="54"/>
        <v>41144.763379629629</v>
      </c>
      <c r="T841" s="12">
        <f t="shared" si="5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33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 t="s">
        <v>8326</v>
      </c>
      <c r="Q842" t="s">
        <v>8335</v>
      </c>
      <c r="R842" s="12">
        <f t="shared" si="53"/>
        <v>42637.226701388892</v>
      </c>
      <c r="S842" s="12">
        <f t="shared" si="54"/>
        <v>42607.226701388892</v>
      </c>
      <c r="T842" s="12">
        <f t="shared" si="5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33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 t="s">
        <v>8326</v>
      </c>
      <c r="Q843" t="s">
        <v>8335</v>
      </c>
      <c r="R843" s="12">
        <f t="shared" si="53"/>
        <v>41953.88035879629</v>
      </c>
      <c r="S843" s="12">
        <f t="shared" si="54"/>
        <v>41923.838692129626</v>
      </c>
      <c r="T843" s="12">
        <f t="shared" si="5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33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 t="s">
        <v>8326</v>
      </c>
      <c r="Q844" t="s">
        <v>8335</v>
      </c>
      <c r="R844" s="12">
        <f t="shared" si="53"/>
        <v>41561.165972222225</v>
      </c>
      <c r="S844" s="12">
        <f t="shared" si="54"/>
        <v>41526.592395833337</v>
      </c>
      <c r="T844" s="12">
        <f t="shared" si="5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33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 t="s">
        <v>8326</v>
      </c>
      <c r="Q845" t="s">
        <v>8335</v>
      </c>
      <c r="R845" s="12">
        <f t="shared" si="53"/>
        <v>42712.333333333328</v>
      </c>
      <c r="S845" s="12">
        <f t="shared" si="54"/>
        <v>42695.257870370369</v>
      </c>
      <c r="T845" s="12">
        <f t="shared" si="5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33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 t="s">
        <v>8326</v>
      </c>
      <c r="Q846" t="s">
        <v>8335</v>
      </c>
      <c r="R846" s="12">
        <f t="shared" si="53"/>
        <v>41944.207638888889</v>
      </c>
      <c r="S846" s="12">
        <f t="shared" si="54"/>
        <v>41905.684629629628</v>
      </c>
      <c r="T846" s="12">
        <f t="shared" si="5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33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 t="s">
        <v>8326</v>
      </c>
      <c r="Q847" t="s">
        <v>8335</v>
      </c>
      <c r="R847" s="12">
        <f t="shared" si="53"/>
        <v>42618.165972222225</v>
      </c>
      <c r="S847" s="12">
        <f t="shared" si="54"/>
        <v>42578.205972222218</v>
      </c>
      <c r="T847" s="12">
        <f t="shared" si="5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33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 t="s">
        <v>8326</v>
      </c>
      <c r="Q848" t="s">
        <v>8335</v>
      </c>
      <c r="R848" s="12">
        <f t="shared" si="53"/>
        <v>41708.583333333336</v>
      </c>
      <c r="S848" s="12">
        <f t="shared" si="54"/>
        <v>41694.391840277778</v>
      </c>
      <c r="T848" s="12">
        <f t="shared" si="5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33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 t="s">
        <v>8326</v>
      </c>
      <c r="Q849" t="s">
        <v>8335</v>
      </c>
      <c r="R849" s="12">
        <f t="shared" si="53"/>
        <v>42195.79833333334</v>
      </c>
      <c r="S849" s="12">
        <f t="shared" si="54"/>
        <v>42165.79833333334</v>
      </c>
      <c r="T849" s="12">
        <f t="shared" si="5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33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 t="s">
        <v>8326</v>
      </c>
      <c r="Q850" t="s">
        <v>8335</v>
      </c>
      <c r="R850" s="12">
        <f t="shared" si="53"/>
        <v>42108.792048611111</v>
      </c>
      <c r="S850" s="12">
        <f t="shared" si="54"/>
        <v>42078.792048611111</v>
      </c>
      <c r="T850" s="12">
        <f t="shared" si="5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33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 t="s">
        <v>8326</v>
      </c>
      <c r="Q851" t="s">
        <v>8335</v>
      </c>
      <c r="R851" s="12">
        <f t="shared" si="53"/>
        <v>42079.107222222221</v>
      </c>
      <c r="S851" s="12">
        <f t="shared" si="54"/>
        <v>42051.148888888885</v>
      </c>
      <c r="T851" s="12">
        <f t="shared" si="5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33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 t="s">
        <v>8326</v>
      </c>
      <c r="Q852" t="s">
        <v>8335</v>
      </c>
      <c r="R852" s="12">
        <f t="shared" si="53"/>
        <v>42485.207638888889</v>
      </c>
      <c r="S852" s="12">
        <f t="shared" si="54"/>
        <v>42452.827743055561</v>
      </c>
      <c r="T852" s="12">
        <f t="shared" si="5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33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 t="s">
        <v>8326</v>
      </c>
      <c r="Q853" t="s">
        <v>8335</v>
      </c>
      <c r="R853" s="12">
        <f t="shared" si="53"/>
        <v>42582.822916666672</v>
      </c>
      <c r="S853" s="12">
        <f t="shared" si="54"/>
        <v>42522.880243055552</v>
      </c>
      <c r="T853" s="12">
        <f t="shared" si="5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33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 t="s">
        <v>8326</v>
      </c>
      <c r="Q854" t="s">
        <v>8335</v>
      </c>
      <c r="R854" s="12">
        <f t="shared" si="53"/>
        <v>42667.875</v>
      </c>
      <c r="S854" s="12">
        <f t="shared" si="54"/>
        <v>42656.805497685185</v>
      </c>
      <c r="T854" s="12">
        <f t="shared" si="5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33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 t="s">
        <v>8326</v>
      </c>
      <c r="Q855" t="s">
        <v>8335</v>
      </c>
      <c r="R855" s="12">
        <f t="shared" si="53"/>
        <v>42051.832280092596</v>
      </c>
      <c r="S855" s="12">
        <f t="shared" si="54"/>
        <v>42021.832280092596</v>
      </c>
      <c r="T855" s="12">
        <f t="shared" si="5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33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 t="s">
        <v>8326</v>
      </c>
      <c r="Q856" t="s">
        <v>8335</v>
      </c>
      <c r="R856" s="12">
        <f t="shared" si="53"/>
        <v>42732.212337962963</v>
      </c>
      <c r="S856" s="12">
        <f t="shared" si="54"/>
        <v>42702.212337962963</v>
      </c>
      <c r="T856" s="12">
        <f t="shared" si="5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33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 t="s">
        <v>8326</v>
      </c>
      <c r="Q857" t="s">
        <v>8335</v>
      </c>
      <c r="R857" s="12">
        <f t="shared" si="53"/>
        <v>42575.125196759262</v>
      </c>
      <c r="S857" s="12">
        <f t="shared" si="54"/>
        <v>42545.125196759262</v>
      </c>
      <c r="T857" s="12">
        <f t="shared" si="5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33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 t="s">
        <v>8326</v>
      </c>
      <c r="Q858" t="s">
        <v>8335</v>
      </c>
      <c r="R858" s="12">
        <f t="shared" si="53"/>
        <v>42668.791666666672</v>
      </c>
      <c r="S858" s="12">
        <f t="shared" si="54"/>
        <v>42609.311990740738</v>
      </c>
      <c r="T858" s="12">
        <f t="shared" si="5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33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 t="s">
        <v>8326</v>
      </c>
      <c r="Q859" t="s">
        <v>8335</v>
      </c>
      <c r="R859" s="12">
        <f t="shared" si="53"/>
        <v>42333.623043981483</v>
      </c>
      <c r="S859" s="12">
        <f t="shared" si="54"/>
        <v>42291.581377314811</v>
      </c>
      <c r="T859" s="12">
        <f t="shared" si="5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33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 t="s">
        <v>8326</v>
      </c>
      <c r="Q860" t="s">
        <v>8335</v>
      </c>
      <c r="R860" s="12">
        <f t="shared" si="53"/>
        <v>42109.957638888889</v>
      </c>
      <c r="S860" s="12">
        <f t="shared" si="54"/>
        <v>42079.745578703703</v>
      </c>
      <c r="T860" s="12">
        <f t="shared" si="5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33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 t="s">
        <v>8326</v>
      </c>
      <c r="Q861" t="s">
        <v>8335</v>
      </c>
      <c r="R861" s="12">
        <f t="shared" si="53"/>
        <v>42159</v>
      </c>
      <c r="S861" s="12">
        <f t="shared" si="54"/>
        <v>42128.820231481484</v>
      </c>
      <c r="T861" s="12">
        <f t="shared" si="5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33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 t="s">
        <v>8326</v>
      </c>
      <c r="Q862" t="s">
        <v>8349</v>
      </c>
      <c r="R862" s="12">
        <f t="shared" si="53"/>
        <v>41600.524456018517</v>
      </c>
      <c r="S862" s="12">
        <f t="shared" si="54"/>
        <v>41570.482789351852</v>
      </c>
      <c r="T862" s="12">
        <f t="shared" si="5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33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 t="s">
        <v>8326</v>
      </c>
      <c r="Q863" t="s">
        <v>8349</v>
      </c>
      <c r="R863" s="12">
        <f t="shared" si="53"/>
        <v>42629.965324074074</v>
      </c>
      <c r="S863" s="12">
        <f t="shared" si="54"/>
        <v>42599.965324074074</v>
      </c>
      <c r="T863" s="12">
        <f t="shared" si="5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33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 t="s">
        <v>8326</v>
      </c>
      <c r="Q864" t="s">
        <v>8349</v>
      </c>
      <c r="R864" s="12">
        <f t="shared" si="53"/>
        <v>41589.596620370372</v>
      </c>
      <c r="S864" s="12">
        <f t="shared" si="54"/>
        <v>41559.5549537037</v>
      </c>
      <c r="T864" s="12">
        <f t="shared" si="5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33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 t="s">
        <v>8326</v>
      </c>
      <c r="Q865" t="s">
        <v>8349</v>
      </c>
      <c r="R865" s="12">
        <f t="shared" si="53"/>
        <v>40951.117662037039</v>
      </c>
      <c r="S865" s="12">
        <f t="shared" si="54"/>
        <v>40921.117662037039</v>
      </c>
      <c r="T865" s="12">
        <f t="shared" si="5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33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 t="s">
        <v>8326</v>
      </c>
      <c r="Q866" t="s">
        <v>8349</v>
      </c>
      <c r="R866" s="12">
        <f t="shared" si="53"/>
        <v>41563.415972222225</v>
      </c>
      <c r="S866" s="12">
        <f t="shared" si="54"/>
        <v>41541.106921296298</v>
      </c>
      <c r="T866" s="12">
        <f t="shared" si="5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33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 t="s">
        <v>8326</v>
      </c>
      <c r="Q867" t="s">
        <v>8349</v>
      </c>
      <c r="R867" s="12">
        <f t="shared" si="53"/>
        <v>41290.77311342593</v>
      </c>
      <c r="S867" s="12">
        <f t="shared" si="54"/>
        <v>41230.77311342593</v>
      </c>
      <c r="T867" s="12">
        <f t="shared" si="5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33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 t="s">
        <v>8326</v>
      </c>
      <c r="Q868" t="s">
        <v>8349</v>
      </c>
      <c r="R868" s="12">
        <f t="shared" si="53"/>
        <v>42063.631944444445</v>
      </c>
      <c r="S868" s="12">
        <f t="shared" si="54"/>
        <v>42025.637939814813</v>
      </c>
      <c r="T868" s="12">
        <f t="shared" si="5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33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 t="s">
        <v>8326</v>
      </c>
      <c r="Q869" t="s">
        <v>8349</v>
      </c>
      <c r="R869" s="12">
        <f t="shared" si="53"/>
        <v>40148.207638888889</v>
      </c>
      <c r="S869" s="12">
        <f t="shared" si="54"/>
        <v>40088.105393518519</v>
      </c>
      <c r="T869" s="12">
        <f t="shared" si="5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33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 t="s">
        <v>8326</v>
      </c>
      <c r="Q870" t="s">
        <v>8349</v>
      </c>
      <c r="R870" s="12">
        <f t="shared" si="53"/>
        <v>41646.027754629627</v>
      </c>
      <c r="S870" s="12">
        <f t="shared" si="54"/>
        <v>41616.027754629627</v>
      </c>
      <c r="T870" s="12">
        <f t="shared" si="5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33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 t="s">
        <v>8326</v>
      </c>
      <c r="Q871" t="s">
        <v>8349</v>
      </c>
      <c r="R871" s="12">
        <f t="shared" si="53"/>
        <v>41372.803900462961</v>
      </c>
      <c r="S871" s="12">
        <f t="shared" si="54"/>
        <v>41342.845567129632</v>
      </c>
      <c r="T871" s="12">
        <f t="shared" si="5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33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 t="s">
        <v>8326</v>
      </c>
      <c r="Q872" t="s">
        <v>8349</v>
      </c>
      <c r="R872" s="12">
        <f t="shared" si="53"/>
        <v>41518.022256944445</v>
      </c>
      <c r="S872" s="12">
        <f t="shared" si="54"/>
        <v>41488.022256944445</v>
      </c>
      <c r="T872" s="12">
        <f t="shared" si="5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33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 t="s">
        <v>8326</v>
      </c>
      <c r="Q873" t="s">
        <v>8349</v>
      </c>
      <c r="R873" s="12">
        <f t="shared" si="53"/>
        <v>41607.602951388886</v>
      </c>
      <c r="S873" s="12">
        <f t="shared" si="54"/>
        <v>41577.561284722222</v>
      </c>
      <c r="T873" s="12">
        <f t="shared" si="5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33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 t="s">
        <v>8326</v>
      </c>
      <c r="Q874" t="s">
        <v>8349</v>
      </c>
      <c r="R874" s="12">
        <f t="shared" si="53"/>
        <v>40612.825543981482</v>
      </c>
      <c r="S874" s="12">
        <f t="shared" si="54"/>
        <v>40567.825543981482</v>
      </c>
      <c r="T874" s="12">
        <f t="shared" si="5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33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 t="s">
        <v>8326</v>
      </c>
      <c r="Q875" t="s">
        <v>8349</v>
      </c>
      <c r="R875" s="12">
        <f t="shared" si="53"/>
        <v>41224.208796296298</v>
      </c>
      <c r="S875" s="12">
        <f t="shared" si="54"/>
        <v>41184.167129629634</v>
      </c>
      <c r="T875" s="12">
        <f t="shared" si="5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33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 t="s">
        <v>8326</v>
      </c>
      <c r="Q876" t="s">
        <v>8349</v>
      </c>
      <c r="R876" s="12">
        <f t="shared" si="53"/>
        <v>41398.583726851852</v>
      </c>
      <c r="S876" s="12">
        <f t="shared" si="54"/>
        <v>41368.583726851852</v>
      </c>
      <c r="T876" s="12">
        <f t="shared" si="5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33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 t="s">
        <v>8326</v>
      </c>
      <c r="Q877" t="s">
        <v>8349</v>
      </c>
      <c r="R877" s="12">
        <f t="shared" si="53"/>
        <v>42268.723738425921</v>
      </c>
      <c r="S877" s="12">
        <f t="shared" si="54"/>
        <v>42248.723738425921</v>
      </c>
      <c r="T877" s="12">
        <f t="shared" si="5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33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 t="s">
        <v>8326</v>
      </c>
      <c r="Q878" t="s">
        <v>8349</v>
      </c>
      <c r="R878" s="12">
        <f t="shared" si="53"/>
        <v>41309.496840277774</v>
      </c>
      <c r="S878" s="12">
        <f t="shared" si="54"/>
        <v>41276.496840277774</v>
      </c>
      <c r="T878" s="12">
        <f t="shared" si="5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33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 t="s">
        <v>8326</v>
      </c>
      <c r="Q879" t="s">
        <v>8349</v>
      </c>
      <c r="R879" s="12">
        <f t="shared" si="53"/>
        <v>41627.788888888892</v>
      </c>
      <c r="S879" s="12">
        <f t="shared" si="54"/>
        <v>41597.788888888892</v>
      </c>
      <c r="T879" s="12">
        <f t="shared" si="5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33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 t="s">
        <v>8326</v>
      </c>
      <c r="Q880" t="s">
        <v>8349</v>
      </c>
      <c r="R880" s="12">
        <f t="shared" si="53"/>
        <v>40535.232916666668</v>
      </c>
      <c r="S880" s="12">
        <f t="shared" si="54"/>
        <v>40505.232916666668</v>
      </c>
      <c r="T880" s="12">
        <f t="shared" si="5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33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 t="s">
        <v>8326</v>
      </c>
      <c r="Q881" t="s">
        <v>8349</v>
      </c>
      <c r="R881" s="12">
        <f t="shared" si="53"/>
        <v>41058.829918981479</v>
      </c>
      <c r="S881" s="12">
        <f t="shared" si="54"/>
        <v>41037.829918981479</v>
      </c>
      <c r="T881" s="12">
        <f t="shared" si="5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33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 t="s">
        <v>8326</v>
      </c>
      <c r="Q882" t="s">
        <v>8327</v>
      </c>
      <c r="R882" s="12">
        <f t="shared" si="53"/>
        <v>41212.32104166667</v>
      </c>
      <c r="S882" s="12">
        <f t="shared" si="54"/>
        <v>41179.32104166667</v>
      </c>
      <c r="T882" s="12">
        <f t="shared" si="5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33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 t="s">
        <v>8326</v>
      </c>
      <c r="Q883" t="s">
        <v>8327</v>
      </c>
      <c r="R883" s="12">
        <f t="shared" si="53"/>
        <v>40922.25099537037</v>
      </c>
      <c r="S883" s="12">
        <f t="shared" si="54"/>
        <v>40877.25099537037</v>
      </c>
      <c r="T883" s="12">
        <f t="shared" si="5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33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 t="s">
        <v>8326</v>
      </c>
      <c r="Q884" t="s">
        <v>8327</v>
      </c>
      <c r="R884" s="12">
        <f t="shared" si="53"/>
        <v>40792.860532407409</v>
      </c>
      <c r="S884" s="12">
        <f t="shared" si="54"/>
        <v>40759.860532407409</v>
      </c>
      <c r="T884" s="12">
        <f t="shared" si="5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33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 t="s">
        <v>8326</v>
      </c>
      <c r="Q885" t="s">
        <v>8327</v>
      </c>
      <c r="R885" s="12">
        <f t="shared" si="53"/>
        <v>42431.935590277775</v>
      </c>
      <c r="S885" s="12">
        <f t="shared" si="54"/>
        <v>42371.935590277775</v>
      </c>
      <c r="T885" s="12">
        <f t="shared" si="5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33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 t="s">
        <v>8326</v>
      </c>
      <c r="Q886" t="s">
        <v>8327</v>
      </c>
      <c r="R886" s="12">
        <f t="shared" si="53"/>
        <v>41041.104861111111</v>
      </c>
      <c r="S886" s="12">
        <f t="shared" si="54"/>
        <v>40981.802615740737</v>
      </c>
      <c r="T886" s="12">
        <f t="shared" si="5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33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 t="s">
        <v>8326</v>
      </c>
      <c r="Q887" t="s">
        <v>8327</v>
      </c>
      <c r="R887" s="12">
        <f t="shared" si="53"/>
        <v>42734.941099537042</v>
      </c>
      <c r="S887" s="12">
        <f t="shared" si="54"/>
        <v>42713.941099537042</v>
      </c>
      <c r="T887" s="12">
        <f t="shared" si="5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33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 t="s">
        <v>8326</v>
      </c>
      <c r="Q888" t="s">
        <v>8327</v>
      </c>
      <c r="R888" s="12">
        <f t="shared" si="53"/>
        <v>42628.870520833334</v>
      </c>
      <c r="S888" s="12">
        <f t="shared" si="54"/>
        <v>42603.870520833334</v>
      </c>
      <c r="T888" s="12">
        <f t="shared" si="5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33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 t="s">
        <v>8326</v>
      </c>
      <c r="Q889" t="s">
        <v>8327</v>
      </c>
      <c r="R889" s="12">
        <f t="shared" si="53"/>
        <v>41056.958969907406</v>
      </c>
      <c r="S889" s="12">
        <f t="shared" si="54"/>
        <v>41026.958969907406</v>
      </c>
      <c r="T889" s="12">
        <f t="shared" si="5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33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 t="s">
        <v>8326</v>
      </c>
      <c r="Q890" t="s">
        <v>8327</v>
      </c>
      <c r="R890" s="12">
        <f t="shared" si="53"/>
        <v>40787.25</v>
      </c>
      <c r="S890" s="12">
        <f t="shared" si="54"/>
        <v>40751.753298611111</v>
      </c>
      <c r="T890" s="12">
        <f t="shared" si="5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33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 t="s">
        <v>8326</v>
      </c>
      <c r="Q891" t="s">
        <v>8327</v>
      </c>
      <c r="R891" s="12">
        <f t="shared" si="53"/>
        <v>41917.784062500003</v>
      </c>
      <c r="S891" s="12">
        <f t="shared" si="54"/>
        <v>41887.784062500003</v>
      </c>
      <c r="T891" s="12">
        <f t="shared" si="5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33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 t="s">
        <v>8326</v>
      </c>
      <c r="Q892" t="s">
        <v>8327</v>
      </c>
      <c r="R892" s="12">
        <f t="shared" si="53"/>
        <v>41599.740497685183</v>
      </c>
      <c r="S892" s="12">
        <f t="shared" si="54"/>
        <v>41569.698831018519</v>
      </c>
      <c r="T892" s="12">
        <f t="shared" si="5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33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 t="s">
        <v>8326</v>
      </c>
      <c r="Q893" t="s">
        <v>8327</v>
      </c>
      <c r="R893" s="12">
        <f t="shared" si="53"/>
        <v>41872.031597222223</v>
      </c>
      <c r="S893" s="12">
        <f t="shared" si="54"/>
        <v>41842.031597222223</v>
      </c>
      <c r="T893" s="12">
        <f t="shared" si="5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33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 t="s">
        <v>8326</v>
      </c>
      <c r="Q894" t="s">
        <v>8327</v>
      </c>
      <c r="R894" s="12">
        <f t="shared" si="53"/>
        <v>40391.166666666664</v>
      </c>
      <c r="S894" s="12">
        <f t="shared" si="54"/>
        <v>40304.20003472222</v>
      </c>
      <c r="T894" s="12">
        <f t="shared" si="5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33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 t="s">
        <v>8326</v>
      </c>
      <c r="Q895" t="s">
        <v>8327</v>
      </c>
      <c r="R895" s="12">
        <f t="shared" si="53"/>
        <v>42095.856053240743</v>
      </c>
      <c r="S895" s="12">
        <f t="shared" si="54"/>
        <v>42065.897719907407</v>
      </c>
      <c r="T895" s="12">
        <f t="shared" si="5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33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 t="s">
        <v>8326</v>
      </c>
      <c r="Q896" t="s">
        <v>8327</v>
      </c>
      <c r="R896" s="12">
        <f t="shared" si="53"/>
        <v>42526.981597222228</v>
      </c>
      <c r="S896" s="12">
        <f t="shared" si="54"/>
        <v>42496.981597222228</v>
      </c>
      <c r="T896" s="12">
        <f t="shared" si="5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33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 t="s">
        <v>8326</v>
      </c>
      <c r="Q897" t="s">
        <v>8327</v>
      </c>
      <c r="R897" s="12">
        <f t="shared" si="53"/>
        <v>40476.127650462964</v>
      </c>
      <c r="S897" s="12">
        <f t="shared" si="54"/>
        <v>40431.127650462964</v>
      </c>
      <c r="T897" s="12">
        <f t="shared" si="5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33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8" t="s">
        <v>8326</v>
      </c>
      <c r="Q898" t="s">
        <v>8327</v>
      </c>
      <c r="R898" s="12">
        <f t="shared" ref="R898:R961" si="57">(((I898/60)/60/24)+DATE(1970,1,1))</f>
        <v>42244.166666666672</v>
      </c>
      <c r="S898" s="12">
        <f t="shared" ref="S898:S961" si="58">(((J898/60)/60/24)+DATE(1970,1,1))</f>
        <v>42218.872986111113</v>
      </c>
      <c r="T898" s="12">
        <f t="shared" si="5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33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8" t="s">
        <v>8326</v>
      </c>
      <c r="Q899" t="s">
        <v>8327</v>
      </c>
      <c r="R899" s="12">
        <f t="shared" si="57"/>
        <v>41241.730416666665</v>
      </c>
      <c r="S899" s="12">
        <f t="shared" si="58"/>
        <v>41211.688750000001</v>
      </c>
      <c r="T899" s="12">
        <f t="shared" ref="T899:T962" si="59">YEAR(S899)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33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 t="s">
        <v>8326</v>
      </c>
      <c r="Q900" t="s">
        <v>8327</v>
      </c>
      <c r="R900" s="12">
        <f t="shared" si="57"/>
        <v>40923.758217592593</v>
      </c>
      <c r="S900" s="12">
        <f t="shared" si="58"/>
        <v>40878.758217592593</v>
      </c>
      <c r="T900" s="12">
        <f t="shared" si="5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33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 t="s">
        <v>8326</v>
      </c>
      <c r="Q901" t="s">
        <v>8327</v>
      </c>
      <c r="R901" s="12">
        <f t="shared" si="57"/>
        <v>40691.099097222221</v>
      </c>
      <c r="S901" s="12">
        <f t="shared" si="58"/>
        <v>40646.099097222221</v>
      </c>
      <c r="T901" s="12">
        <f t="shared" si="5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33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 t="s">
        <v>8326</v>
      </c>
      <c r="Q902" t="s">
        <v>8349</v>
      </c>
      <c r="R902" s="12">
        <f t="shared" si="57"/>
        <v>42459.807893518519</v>
      </c>
      <c r="S902" s="12">
        <f t="shared" si="58"/>
        <v>42429.84956018519</v>
      </c>
      <c r="T902" s="12">
        <f t="shared" si="5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33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 t="s">
        <v>8326</v>
      </c>
      <c r="Q903" t="s">
        <v>8349</v>
      </c>
      <c r="R903" s="12">
        <f t="shared" si="57"/>
        <v>40337.799305555556</v>
      </c>
      <c r="S903" s="12">
        <f t="shared" si="58"/>
        <v>40291.81150462963</v>
      </c>
      <c r="T903" s="12">
        <f t="shared" si="5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33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 t="s">
        <v>8326</v>
      </c>
      <c r="Q904" t="s">
        <v>8349</v>
      </c>
      <c r="R904" s="12">
        <f t="shared" si="57"/>
        <v>41881.645833333336</v>
      </c>
      <c r="S904" s="12">
        <f t="shared" si="58"/>
        <v>41829.965532407405</v>
      </c>
      <c r="T904" s="12">
        <f t="shared" si="5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33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 t="s">
        <v>8326</v>
      </c>
      <c r="Q905" t="s">
        <v>8349</v>
      </c>
      <c r="R905" s="12">
        <f t="shared" si="57"/>
        <v>41175.100694444445</v>
      </c>
      <c r="S905" s="12">
        <f t="shared" si="58"/>
        <v>41149.796064814815</v>
      </c>
      <c r="T905" s="12">
        <f t="shared" si="5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33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 t="s">
        <v>8326</v>
      </c>
      <c r="Q906" t="s">
        <v>8349</v>
      </c>
      <c r="R906" s="12">
        <f t="shared" si="57"/>
        <v>42372.080289351856</v>
      </c>
      <c r="S906" s="12">
        <f t="shared" si="58"/>
        <v>42342.080289351856</v>
      </c>
      <c r="T906" s="12">
        <f t="shared" si="5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33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 t="s">
        <v>8326</v>
      </c>
      <c r="Q907" t="s">
        <v>8349</v>
      </c>
      <c r="R907" s="12">
        <f t="shared" si="57"/>
        <v>40567.239884259259</v>
      </c>
      <c r="S907" s="12">
        <f t="shared" si="58"/>
        <v>40507.239884259259</v>
      </c>
      <c r="T907" s="12">
        <f t="shared" si="5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33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 t="s">
        <v>8326</v>
      </c>
      <c r="Q908" t="s">
        <v>8349</v>
      </c>
      <c r="R908" s="12">
        <f t="shared" si="57"/>
        <v>41711.148032407407</v>
      </c>
      <c r="S908" s="12">
        <f t="shared" si="58"/>
        <v>41681.189699074072</v>
      </c>
      <c r="T908" s="12">
        <f t="shared" si="5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33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 t="s">
        <v>8326</v>
      </c>
      <c r="Q909" t="s">
        <v>8349</v>
      </c>
      <c r="R909" s="12">
        <f t="shared" si="57"/>
        <v>40797.192395833335</v>
      </c>
      <c r="S909" s="12">
        <f t="shared" si="58"/>
        <v>40767.192395833335</v>
      </c>
      <c r="T909" s="12">
        <f t="shared" si="5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33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 t="s">
        <v>8326</v>
      </c>
      <c r="Q910" t="s">
        <v>8349</v>
      </c>
      <c r="R910" s="12">
        <f t="shared" si="57"/>
        <v>40386.207638888889</v>
      </c>
      <c r="S910" s="12">
        <f t="shared" si="58"/>
        <v>40340.801562499997</v>
      </c>
      <c r="T910" s="12">
        <f t="shared" si="5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33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 t="s">
        <v>8326</v>
      </c>
      <c r="Q911" t="s">
        <v>8349</v>
      </c>
      <c r="R911" s="12">
        <f t="shared" si="57"/>
        <v>41113.166666666664</v>
      </c>
      <c r="S911" s="12">
        <f t="shared" si="58"/>
        <v>41081.69027777778</v>
      </c>
      <c r="T911" s="12">
        <f t="shared" si="5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33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 t="s">
        <v>8326</v>
      </c>
      <c r="Q912" t="s">
        <v>8349</v>
      </c>
      <c r="R912" s="12">
        <f t="shared" si="57"/>
        <v>42797.545358796298</v>
      </c>
      <c r="S912" s="12">
        <f t="shared" si="58"/>
        <v>42737.545358796298</v>
      </c>
      <c r="T912" s="12">
        <f t="shared" si="5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33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 t="s">
        <v>8326</v>
      </c>
      <c r="Q913" t="s">
        <v>8349</v>
      </c>
      <c r="R913" s="12">
        <f t="shared" si="57"/>
        <v>41663.005150462966</v>
      </c>
      <c r="S913" s="12">
        <f t="shared" si="58"/>
        <v>41642.005150462966</v>
      </c>
      <c r="T913" s="12">
        <f t="shared" si="5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33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 t="s">
        <v>8326</v>
      </c>
      <c r="Q914" t="s">
        <v>8349</v>
      </c>
      <c r="R914" s="12">
        <f t="shared" si="57"/>
        <v>41254.151006944441</v>
      </c>
      <c r="S914" s="12">
        <f t="shared" si="58"/>
        <v>41194.109340277777</v>
      </c>
      <c r="T914" s="12">
        <f t="shared" si="5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33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 t="s">
        <v>8326</v>
      </c>
      <c r="Q915" t="s">
        <v>8349</v>
      </c>
      <c r="R915" s="12">
        <f t="shared" si="57"/>
        <v>41034.139108796298</v>
      </c>
      <c r="S915" s="12">
        <f t="shared" si="58"/>
        <v>41004.139108796298</v>
      </c>
      <c r="T915" s="12">
        <f t="shared" si="5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33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 t="s">
        <v>8326</v>
      </c>
      <c r="Q916" t="s">
        <v>8349</v>
      </c>
      <c r="R916" s="12">
        <f t="shared" si="57"/>
        <v>41146.763275462967</v>
      </c>
      <c r="S916" s="12">
        <f t="shared" si="58"/>
        <v>41116.763275462967</v>
      </c>
      <c r="T916" s="12">
        <f t="shared" si="5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33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 t="s">
        <v>8326</v>
      </c>
      <c r="Q917" t="s">
        <v>8349</v>
      </c>
      <c r="R917" s="12">
        <f t="shared" si="57"/>
        <v>40969.207638888889</v>
      </c>
      <c r="S917" s="12">
        <f t="shared" si="58"/>
        <v>40937.679560185185</v>
      </c>
      <c r="T917" s="12">
        <f t="shared" si="5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33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 t="s">
        <v>8326</v>
      </c>
      <c r="Q918" t="s">
        <v>8349</v>
      </c>
      <c r="R918" s="12">
        <f t="shared" si="57"/>
        <v>40473.208333333336</v>
      </c>
      <c r="S918" s="12">
        <f t="shared" si="58"/>
        <v>40434.853402777779</v>
      </c>
      <c r="T918" s="12">
        <f t="shared" si="5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33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 t="s">
        <v>8326</v>
      </c>
      <c r="Q919" t="s">
        <v>8349</v>
      </c>
      <c r="R919" s="12">
        <f t="shared" si="57"/>
        <v>41834.104166666664</v>
      </c>
      <c r="S919" s="12">
        <f t="shared" si="58"/>
        <v>41802.94363425926</v>
      </c>
      <c r="T919" s="12">
        <f t="shared" si="5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33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 t="s">
        <v>8326</v>
      </c>
      <c r="Q920" t="s">
        <v>8349</v>
      </c>
      <c r="R920" s="12">
        <f t="shared" si="57"/>
        <v>41974.957881944443</v>
      </c>
      <c r="S920" s="12">
        <f t="shared" si="58"/>
        <v>41944.916215277779</v>
      </c>
      <c r="T920" s="12">
        <f t="shared" si="5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33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 t="s">
        <v>8326</v>
      </c>
      <c r="Q921" t="s">
        <v>8349</v>
      </c>
      <c r="R921" s="12">
        <f t="shared" si="57"/>
        <v>41262.641724537039</v>
      </c>
      <c r="S921" s="12">
        <f t="shared" si="58"/>
        <v>41227.641724537039</v>
      </c>
      <c r="T921" s="12">
        <f t="shared" si="5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33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 t="s">
        <v>8326</v>
      </c>
      <c r="Q922" t="s">
        <v>8349</v>
      </c>
      <c r="R922" s="12">
        <f t="shared" si="57"/>
        <v>41592.713217592594</v>
      </c>
      <c r="S922" s="12">
        <f t="shared" si="58"/>
        <v>41562.67155092593</v>
      </c>
      <c r="T922" s="12">
        <f t="shared" si="5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33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 t="s">
        <v>8326</v>
      </c>
      <c r="Q923" t="s">
        <v>8349</v>
      </c>
      <c r="R923" s="12">
        <f t="shared" si="57"/>
        <v>40889.212685185186</v>
      </c>
      <c r="S923" s="12">
        <f t="shared" si="58"/>
        <v>40847.171018518515</v>
      </c>
      <c r="T923" s="12">
        <f t="shared" si="5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33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 t="s">
        <v>8326</v>
      </c>
      <c r="Q924" t="s">
        <v>8349</v>
      </c>
      <c r="R924" s="12">
        <f t="shared" si="57"/>
        <v>41913.530011574076</v>
      </c>
      <c r="S924" s="12">
        <f t="shared" si="58"/>
        <v>41878.530011574076</v>
      </c>
      <c r="T924" s="12">
        <f t="shared" si="5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33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 t="s">
        <v>8326</v>
      </c>
      <c r="Q925" t="s">
        <v>8349</v>
      </c>
      <c r="R925" s="12">
        <f t="shared" si="57"/>
        <v>41965.001423611116</v>
      </c>
      <c r="S925" s="12">
        <f t="shared" si="58"/>
        <v>41934.959756944445</v>
      </c>
      <c r="T925" s="12">
        <f t="shared" si="5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33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 t="s">
        <v>8326</v>
      </c>
      <c r="Q926" t="s">
        <v>8349</v>
      </c>
      <c r="R926" s="12">
        <f t="shared" si="57"/>
        <v>41318.942928240744</v>
      </c>
      <c r="S926" s="12">
        <f t="shared" si="58"/>
        <v>41288.942928240744</v>
      </c>
      <c r="T926" s="12">
        <f t="shared" si="5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33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 t="s">
        <v>8326</v>
      </c>
      <c r="Q927" t="s">
        <v>8349</v>
      </c>
      <c r="R927" s="12">
        <f t="shared" si="57"/>
        <v>41605.922581018516</v>
      </c>
      <c r="S927" s="12">
        <f t="shared" si="58"/>
        <v>41575.880914351852</v>
      </c>
      <c r="T927" s="12">
        <f t="shared" si="5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33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 t="s">
        <v>8326</v>
      </c>
      <c r="Q928" t="s">
        <v>8349</v>
      </c>
      <c r="R928" s="12">
        <f t="shared" si="57"/>
        <v>40367.944444444445</v>
      </c>
      <c r="S928" s="12">
        <f t="shared" si="58"/>
        <v>40338.02002314815</v>
      </c>
      <c r="T928" s="12">
        <f t="shared" si="5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33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 t="s">
        <v>8326</v>
      </c>
      <c r="Q929" t="s">
        <v>8349</v>
      </c>
      <c r="R929" s="12">
        <f t="shared" si="57"/>
        <v>41043.822858796295</v>
      </c>
      <c r="S929" s="12">
        <f t="shared" si="58"/>
        <v>41013.822858796295</v>
      </c>
      <c r="T929" s="12">
        <f t="shared" si="5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33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 t="s">
        <v>8326</v>
      </c>
      <c r="Q930" t="s">
        <v>8349</v>
      </c>
      <c r="R930" s="12">
        <f t="shared" si="57"/>
        <v>41231</v>
      </c>
      <c r="S930" s="12">
        <f t="shared" si="58"/>
        <v>41180.86241898148</v>
      </c>
      <c r="T930" s="12">
        <f t="shared" si="5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33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 t="s">
        <v>8326</v>
      </c>
      <c r="Q931" t="s">
        <v>8349</v>
      </c>
      <c r="R931" s="12">
        <f t="shared" si="57"/>
        <v>41008.196400462963</v>
      </c>
      <c r="S931" s="12">
        <f t="shared" si="58"/>
        <v>40978.238067129627</v>
      </c>
      <c r="T931" s="12">
        <f t="shared" si="5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33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 t="s">
        <v>8326</v>
      </c>
      <c r="Q932" t="s">
        <v>8349</v>
      </c>
      <c r="R932" s="12">
        <f t="shared" si="57"/>
        <v>40354.897222222222</v>
      </c>
      <c r="S932" s="12">
        <f t="shared" si="58"/>
        <v>40312.915578703702</v>
      </c>
      <c r="T932" s="12">
        <f t="shared" si="5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33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 t="s">
        <v>8326</v>
      </c>
      <c r="Q933" t="s">
        <v>8349</v>
      </c>
      <c r="R933" s="12">
        <f t="shared" si="57"/>
        <v>41714.916666666664</v>
      </c>
      <c r="S933" s="12">
        <f t="shared" si="58"/>
        <v>41680.359976851854</v>
      </c>
      <c r="T933" s="12">
        <f t="shared" si="5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33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 t="s">
        <v>8326</v>
      </c>
      <c r="Q934" t="s">
        <v>8349</v>
      </c>
      <c r="R934" s="12">
        <f t="shared" si="57"/>
        <v>41355.927604166667</v>
      </c>
      <c r="S934" s="12">
        <f t="shared" si="58"/>
        <v>41310.969270833331</v>
      </c>
      <c r="T934" s="12">
        <f t="shared" si="5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33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 t="s">
        <v>8326</v>
      </c>
      <c r="Q935" t="s">
        <v>8349</v>
      </c>
      <c r="R935" s="12">
        <f t="shared" si="57"/>
        <v>41771.169085648151</v>
      </c>
      <c r="S935" s="12">
        <f t="shared" si="58"/>
        <v>41711.169085648151</v>
      </c>
      <c r="T935" s="12">
        <f t="shared" si="5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33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 t="s">
        <v>8326</v>
      </c>
      <c r="Q936" t="s">
        <v>8349</v>
      </c>
      <c r="R936" s="12">
        <f t="shared" si="57"/>
        <v>41763.25</v>
      </c>
      <c r="S936" s="12">
        <f t="shared" si="58"/>
        <v>41733.737083333333</v>
      </c>
      <c r="T936" s="12">
        <f t="shared" si="5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33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 t="s">
        <v>8326</v>
      </c>
      <c r="Q937" t="s">
        <v>8349</v>
      </c>
      <c r="R937" s="12">
        <f t="shared" si="57"/>
        <v>42398.333668981482</v>
      </c>
      <c r="S937" s="12">
        <f t="shared" si="58"/>
        <v>42368.333668981482</v>
      </c>
      <c r="T937" s="12">
        <f t="shared" si="5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33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 t="s">
        <v>8326</v>
      </c>
      <c r="Q938" t="s">
        <v>8349</v>
      </c>
      <c r="R938" s="12">
        <f t="shared" si="57"/>
        <v>40926.833333333336</v>
      </c>
      <c r="S938" s="12">
        <f t="shared" si="58"/>
        <v>40883.024178240739</v>
      </c>
      <c r="T938" s="12">
        <f t="shared" si="5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33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 t="s">
        <v>8326</v>
      </c>
      <c r="Q939" t="s">
        <v>8349</v>
      </c>
      <c r="R939" s="12">
        <f t="shared" si="57"/>
        <v>41581.839780092596</v>
      </c>
      <c r="S939" s="12">
        <f t="shared" si="58"/>
        <v>41551.798113425924</v>
      </c>
      <c r="T939" s="12">
        <f t="shared" si="5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33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 t="s">
        <v>8326</v>
      </c>
      <c r="Q940" t="s">
        <v>8349</v>
      </c>
      <c r="R940" s="12">
        <f t="shared" si="57"/>
        <v>41154.479722222226</v>
      </c>
      <c r="S940" s="12">
        <f t="shared" si="58"/>
        <v>41124.479722222226</v>
      </c>
      <c r="T940" s="12">
        <f t="shared" si="5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33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 t="s">
        <v>8326</v>
      </c>
      <c r="Q941" t="s">
        <v>8349</v>
      </c>
      <c r="R941" s="12">
        <f t="shared" si="57"/>
        <v>41455.831944444442</v>
      </c>
      <c r="S941" s="12">
        <f t="shared" si="58"/>
        <v>41416.763171296298</v>
      </c>
      <c r="T941" s="12">
        <f t="shared" si="5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33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 t="s">
        <v>8307</v>
      </c>
      <c r="Q942" t="s">
        <v>8309</v>
      </c>
      <c r="R942" s="12">
        <f t="shared" si="57"/>
        <v>42227.008402777778</v>
      </c>
      <c r="S942" s="12">
        <f t="shared" si="58"/>
        <v>42182.008402777778</v>
      </c>
      <c r="T942" s="12">
        <f t="shared" si="5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33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 t="s">
        <v>8307</v>
      </c>
      <c r="Q943" t="s">
        <v>8309</v>
      </c>
      <c r="R943" s="12">
        <f t="shared" si="57"/>
        <v>42776.096585648149</v>
      </c>
      <c r="S943" s="12">
        <f t="shared" si="58"/>
        <v>42746.096585648149</v>
      </c>
      <c r="T943" s="12">
        <f t="shared" si="5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33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 t="s">
        <v>8307</v>
      </c>
      <c r="Q944" t="s">
        <v>8309</v>
      </c>
      <c r="R944" s="12">
        <f t="shared" si="57"/>
        <v>42418.843287037031</v>
      </c>
      <c r="S944" s="12">
        <f t="shared" si="58"/>
        <v>42382.843287037031</v>
      </c>
      <c r="T944" s="12">
        <f t="shared" si="5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33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 t="s">
        <v>8307</v>
      </c>
      <c r="Q945" t="s">
        <v>8309</v>
      </c>
      <c r="R945" s="12">
        <f t="shared" si="57"/>
        <v>42703.709548611107</v>
      </c>
      <c r="S945" s="12">
        <f t="shared" si="58"/>
        <v>42673.66788194445</v>
      </c>
      <c r="T945" s="12">
        <f t="shared" si="5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33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 t="s">
        <v>8307</v>
      </c>
      <c r="Q946" t="s">
        <v>8309</v>
      </c>
      <c r="R946" s="12">
        <f t="shared" si="57"/>
        <v>42478.583333333328</v>
      </c>
      <c r="S946" s="12">
        <f t="shared" si="58"/>
        <v>42444.583912037036</v>
      </c>
      <c r="T946" s="12">
        <f t="shared" si="5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33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 t="s">
        <v>8307</v>
      </c>
      <c r="Q947" t="s">
        <v>8309</v>
      </c>
      <c r="R947" s="12">
        <f t="shared" si="57"/>
        <v>42784.999305555553</v>
      </c>
      <c r="S947" s="12">
        <f t="shared" si="58"/>
        <v>42732.872986111113</v>
      </c>
      <c r="T947" s="12">
        <f t="shared" si="5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33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 t="s">
        <v>8307</v>
      </c>
      <c r="Q948" t="s">
        <v>8309</v>
      </c>
      <c r="R948" s="12">
        <f t="shared" si="57"/>
        <v>42622.750555555554</v>
      </c>
      <c r="S948" s="12">
        <f t="shared" si="58"/>
        <v>42592.750555555554</v>
      </c>
      <c r="T948" s="12">
        <f t="shared" si="5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33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 t="s">
        <v>8307</v>
      </c>
      <c r="Q949" t="s">
        <v>8309</v>
      </c>
      <c r="R949" s="12">
        <f t="shared" si="57"/>
        <v>42551.781319444446</v>
      </c>
      <c r="S949" s="12">
        <f t="shared" si="58"/>
        <v>42491.781319444446</v>
      </c>
      <c r="T949" s="12">
        <f t="shared" si="5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33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 t="s">
        <v>8307</v>
      </c>
      <c r="Q950" t="s">
        <v>8309</v>
      </c>
      <c r="R950" s="12">
        <f t="shared" si="57"/>
        <v>42441.828287037039</v>
      </c>
      <c r="S950" s="12">
        <f t="shared" si="58"/>
        <v>42411.828287037039</v>
      </c>
      <c r="T950" s="12">
        <f t="shared" si="5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33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 t="s">
        <v>8307</v>
      </c>
      <c r="Q951" t="s">
        <v>8309</v>
      </c>
      <c r="R951" s="12">
        <f t="shared" si="57"/>
        <v>42421.043703703705</v>
      </c>
      <c r="S951" s="12">
        <f t="shared" si="58"/>
        <v>42361.043703703705</v>
      </c>
      <c r="T951" s="12">
        <f t="shared" si="5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33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 t="s">
        <v>8307</v>
      </c>
      <c r="Q952" t="s">
        <v>8309</v>
      </c>
      <c r="R952" s="12">
        <f t="shared" si="57"/>
        <v>42386.750706018516</v>
      </c>
      <c r="S952" s="12">
        <f t="shared" si="58"/>
        <v>42356.750706018516</v>
      </c>
      <c r="T952" s="12">
        <f t="shared" si="5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33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 t="s">
        <v>8307</v>
      </c>
      <c r="Q953" t="s">
        <v>8309</v>
      </c>
      <c r="R953" s="12">
        <f t="shared" si="57"/>
        <v>42525.653611111105</v>
      </c>
      <c r="S953" s="12">
        <f t="shared" si="58"/>
        <v>42480.653611111105</v>
      </c>
      <c r="T953" s="12">
        <f t="shared" si="5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33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 t="s">
        <v>8307</v>
      </c>
      <c r="Q954" t="s">
        <v>8309</v>
      </c>
      <c r="R954" s="12">
        <f t="shared" si="57"/>
        <v>42692.655231481483</v>
      </c>
      <c r="S954" s="12">
        <f t="shared" si="58"/>
        <v>42662.613564814819</v>
      </c>
      <c r="T954" s="12">
        <f t="shared" si="5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33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 t="s">
        <v>8307</v>
      </c>
      <c r="Q955" t="s">
        <v>8309</v>
      </c>
      <c r="R955" s="12">
        <f t="shared" si="57"/>
        <v>42029.164340277777</v>
      </c>
      <c r="S955" s="12">
        <f t="shared" si="58"/>
        <v>41999.164340277777</v>
      </c>
      <c r="T955" s="12">
        <f t="shared" si="5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33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 t="s">
        <v>8307</v>
      </c>
      <c r="Q956" t="s">
        <v>8309</v>
      </c>
      <c r="R956" s="12">
        <f t="shared" si="57"/>
        <v>42236.833784722221</v>
      </c>
      <c r="S956" s="12">
        <f t="shared" si="58"/>
        <v>42194.833784722221</v>
      </c>
      <c r="T956" s="12">
        <f t="shared" si="5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33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 t="s">
        <v>8307</v>
      </c>
      <c r="Q957" t="s">
        <v>8309</v>
      </c>
      <c r="R957" s="12">
        <f t="shared" si="57"/>
        <v>42626.295138888891</v>
      </c>
      <c r="S957" s="12">
        <f t="shared" si="58"/>
        <v>42586.295138888891</v>
      </c>
      <c r="T957" s="12">
        <f t="shared" si="5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33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 t="s">
        <v>8307</v>
      </c>
      <c r="Q958" t="s">
        <v>8309</v>
      </c>
      <c r="R958" s="12">
        <f t="shared" si="57"/>
        <v>42120.872210648144</v>
      </c>
      <c r="S958" s="12">
        <f t="shared" si="58"/>
        <v>42060.913877314815</v>
      </c>
      <c r="T958" s="12">
        <f t="shared" si="5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33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 t="s">
        <v>8307</v>
      </c>
      <c r="Q959" t="s">
        <v>8309</v>
      </c>
      <c r="R959" s="12">
        <f t="shared" si="57"/>
        <v>42691.594131944439</v>
      </c>
      <c r="S959" s="12">
        <f t="shared" si="58"/>
        <v>42660.552465277782</v>
      </c>
      <c r="T959" s="12">
        <f t="shared" si="5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33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 t="s">
        <v>8307</v>
      </c>
      <c r="Q960" t="s">
        <v>8309</v>
      </c>
      <c r="R960" s="12">
        <f t="shared" si="57"/>
        <v>42104.207638888889</v>
      </c>
      <c r="S960" s="12">
        <f t="shared" si="58"/>
        <v>42082.802812499998</v>
      </c>
      <c r="T960" s="12">
        <f t="shared" si="5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33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 t="s">
        <v>8307</v>
      </c>
      <c r="Q961" t="s">
        <v>8309</v>
      </c>
      <c r="R961" s="12">
        <f t="shared" si="57"/>
        <v>42023.174363425926</v>
      </c>
      <c r="S961" s="12">
        <f t="shared" si="58"/>
        <v>41993.174363425926</v>
      </c>
      <c r="T961" s="12">
        <f t="shared" si="5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33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8" t="s">
        <v>8307</v>
      </c>
      <c r="Q962" t="s">
        <v>8309</v>
      </c>
      <c r="R962" s="12">
        <f t="shared" ref="R962:R1025" si="61">(((I962/60)/60/24)+DATE(1970,1,1))</f>
        <v>42808.585127314815</v>
      </c>
      <c r="S962" s="12">
        <f t="shared" ref="S962:S1025" si="62">(((J962/60)/60/24)+DATE(1970,1,1))</f>
        <v>42766.626793981486</v>
      </c>
      <c r="T962" s="12">
        <f t="shared" si="5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33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8" t="s">
        <v>8307</v>
      </c>
      <c r="Q963" t="s">
        <v>8309</v>
      </c>
      <c r="R963" s="12">
        <f t="shared" si="61"/>
        <v>42786.791666666672</v>
      </c>
      <c r="S963" s="12">
        <f t="shared" si="62"/>
        <v>42740.693692129629</v>
      </c>
      <c r="T963" s="12">
        <f t="shared" ref="T963:T1026" si="63">YEAR(S963)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33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 t="s">
        <v>8307</v>
      </c>
      <c r="Q964" t="s">
        <v>8309</v>
      </c>
      <c r="R964" s="12">
        <f t="shared" si="61"/>
        <v>42411.712418981479</v>
      </c>
      <c r="S964" s="12">
        <f t="shared" si="62"/>
        <v>42373.712418981479</v>
      </c>
      <c r="T964" s="12">
        <f t="shared" si="63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33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 t="s">
        <v>8307</v>
      </c>
      <c r="Q965" t="s">
        <v>8309</v>
      </c>
      <c r="R965" s="12">
        <f t="shared" si="61"/>
        <v>42660.635636574079</v>
      </c>
      <c r="S965" s="12">
        <f t="shared" si="62"/>
        <v>42625.635636574079</v>
      </c>
      <c r="T965" s="12">
        <f t="shared" si="63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33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 t="s">
        <v>8307</v>
      </c>
      <c r="Q966" t="s">
        <v>8309</v>
      </c>
      <c r="R966" s="12">
        <f t="shared" si="61"/>
        <v>42248.628692129627</v>
      </c>
      <c r="S966" s="12">
        <f t="shared" si="62"/>
        <v>42208.628692129627</v>
      </c>
      <c r="T966" s="12">
        <f t="shared" si="63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33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 t="s">
        <v>8307</v>
      </c>
      <c r="Q967" t="s">
        <v>8309</v>
      </c>
      <c r="R967" s="12">
        <f t="shared" si="61"/>
        <v>42669.165972222225</v>
      </c>
      <c r="S967" s="12">
        <f t="shared" si="62"/>
        <v>42637.016736111109</v>
      </c>
      <c r="T967" s="12">
        <f t="shared" si="63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33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 t="s">
        <v>8307</v>
      </c>
      <c r="Q968" t="s">
        <v>8309</v>
      </c>
      <c r="R968" s="12">
        <f t="shared" si="61"/>
        <v>42649.635787037041</v>
      </c>
      <c r="S968" s="12">
        <f t="shared" si="62"/>
        <v>42619.635787037041</v>
      </c>
      <c r="T968" s="12">
        <f t="shared" si="63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33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 t="s">
        <v>8307</v>
      </c>
      <c r="Q969" t="s">
        <v>8309</v>
      </c>
      <c r="R969" s="12">
        <f t="shared" si="61"/>
        <v>42482.21266203704</v>
      </c>
      <c r="S969" s="12">
        <f t="shared" si="62"/>
        <v>42422.254328703704</v>
      </c>
      <c r="T969" s="12">
        <f t="shared" si="63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33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 t="s">
        <v>8307</v>
      </c>
      <c r="Q970" t="s">
        <v>8309</v>
      </c>
      <c r="R970" s="12">
        <f t="shared" si="61"/>
        <v>41866.847615740742</v>
      </c>
      <c r="S970" s="12">
        <f t="shared" si="62"/>
        <v>41836.847615740742</v>
      </c>
      <c r="T970" s="12">
        <f t="shared" si="63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33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 t="s">
        <v>8307</v>
      </c>
      <c r="Q971" t="s">
        <v>8309</v>
      </c>
      <c r="R971" s="12">
        <f t="shared" si="61"/>
        <v>42775.30332175926</v>
      </c>
      <c r="S971" s="12">
        <f t="shared" si="62"/>
        <v>42742.30332175926</v>
      </c>
      <c r="T971" s="12">
        <f t="shared" si="63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33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 t="s">
        <v>8307</v>
      </c>
      <c r="Q972" t="s">
        <v>8309</v>
      </c>
      <c r="R972" s="12">
        <f t="shared" si="61"/>
        <v>42758.207638888889</v>
      </c>
      <c r="S972" s="12">
        <f t="shared" si="62"/>
        <v>42721.220520833333</v>
      </c>
      <c r="T972" s="12">
        <f t="shared" si="63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33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 t="s">
        <v>8307</v>
      </c>
      <c r="Q973" t="s">
        <v>8309</v>
      </c>
      <c r="R973" s="12">
        <f t="shared" si="61"/>
        <v>42156.709027777775</v>
      </c>
      <c r="S973" s="12">
        <f t="shared" si="62"/>
        <v>42111.709027777775</v>
      </c>
      <c r="T973" s="12">
        <f t="shared" si="63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33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 t="s">
        <v>8307</v>
      </c>
      <c r="Q974" t="s">
        <v>8309</v>
      </c>
      <c r="R974" s="12">
        <f t="shared" si="61"/>
        <v>41886.290972222225</v>
      </c>
      <c r="S974" s="12">
        <f t="shared" si="62"/>
        <v>41856.865717592591</v>
      </c>
      <c r="T974" s="12">
        <f t="shared" si="63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33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 t="s">
        <v>8307</v>
      </c>
      <c r="Q975" t="s">
        <v>8309</v>
      </c>
      <c r="R975" s="12">
        <f t="shared" si="61"/>
        <v>42317.056631944448</v>
      </c>
      <c r="S975" s="12">
        <f t="shared" si="62"/>
        <v>42257.014965277776</v>
      </c>
      <c r="T975" s="12">
        <f t="shared" si="63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33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 t="s">
        <v>8307</v>
      </c>
      <c r="Q976" t="s">
        <v>8309</v>
      </c>
      <c r="R976" s="12">
        <f t="shared" si="61"/>
        <v>42454.707824074074</v>
      </c>
      <c r="S976" s="12">
        <f t="shared" si="62"/>
        <v>42424.749490740738</v>
      </c>
      <c r="T976" s="12">
        <f t="shared" si="63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33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 t="s">
        <v>8307</v>
      </c>
      <c r="Q977" t="s">
        <v>8309</v>
      </c>
      <c r="R977" s="12">
        <f t="shared" si="61"/>
        <v>42549.696585648147</v>
      </c>
      <c r="S977" s="12">
        <f t="shared" si="62"/>
        <v>42489.696585648147</v>
      </c>
      <c r="T977" s="12">
        <f t="shared" si="63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33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 t="s">
        <v>8307</v>
      </c>
      <c r="Q978" t="s">
        <v>8309</v>
      </c>
      <c r="R978" s="12">
        <f t="shared" si="61"/>
        <v>42230.058993055558</v>
      </c>
      <c r="S978" s="12">
        <f t="shared" si="62"/>
        <v>42185.058993055558</v>
      </c>
      <c r="T978" s="12">
        <f t="shared" si="63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33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 t="s">
        <v>8307</v>
      </c>
      <c r="Q979" t="s">
        <v>8309</v>
      </c>
      <c r="R979" s="12">
        <f t="shared" si="61"/>
        <v>42421.942094907412</v>
      </c>
      <c r="S979" s="12">
        <f t="shared" si="62"/>
        <v>42391.942094907412</v>
      </c>
      <c r="T979" s="12">
        <f t="shared" si="63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33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 t="s">
        <v>8307</v>
      </c>
      <c r="Q980" t="s">
        <v>8309</v>
      </c>
      <c r="R980" s="12">
        <f t="shared" si="61"/>
        <v>42425.309039351851</v>
      </c>
      <c r="S980" s="12">
        <f t="shared" si="62"/>
        <v>42395.309039351851</v>
      </c>
      <c r="T980" s="12">
        <f t="shared" si="63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33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 t="s">
        <v>8307</v>
      </c>
      <c r="Q981" t="s">
        <v>8309</v>
      </c>
      <c r="R981" s="12">
        <f t="shared" si="61"/>
        <v>42541.790972222225</v>
      </c>
      <c r="S981" s="12">
        <f t="shared" si="62"/>
        <v>42506.416990740734</v>
      </c>
      <c r="T981" s="12">
        <f t="shared" si="63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33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 t="s">
        <v>8307</v>
      </c>
      <c r="Q982" t="s">
        <v>8309</v>
      </c>
      <c r="R982" s="12">
        <f t="shared" si="61"/>
        <v>41973.945856481485</v>
      </c>
      <c r="S982" s="12">
        <f t="shared" si="62"/>
        <v>41928.904189814813</v>
      </c>
      <c r="T982" s="12">
        <f t="shared" si="63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33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 t="s">
        <v>8307</v>
      </c>
      <c r="Q983" t="s">
        <v>8309</v>
      </c>
      <c r="R983" s="12">
        <f t="shared" si="61"/>
        <v>41860.947013888886</v>
      </c>
      <c r="S983" s="12">
        <f t="shared" si="62"/>
        <v>41830.947013888886</v>
      </c>
      <c r="T983" s="12">
        <f t="shared" si="63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33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 t="s">
        <v>8307</v>
      </c>
      <c r="Q984" t="s">
        <v>8309</v>
      </c>
      <c r="R984" s="12">
        <f t="shared" si="61"/>
        <v>42645.753310185188</v>
      </c>
      <c r="S984" s="12">
        <f t="shared" si="62"/>
        <v>42615.753310185188</v>
      </c>
      <c r="T984" s="12">
        <f t="shared" si="63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33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 t="s">
        <v>8307</v>
      </c>
      <c r="Q985" t="s">
        <v>8309</v>
      </c>
      <c r="R985" s="12">
        <f t="shared" si="61"/>
        <v>42605.870833333334</v>
      </c>
      <c r="S985" s="12">
        <f t="shared" si="62"/>
        <v>42574.667650462965</v>
      </c>
      <c r="T985" s="12">
        <f t="shared" si="63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33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 t="s">
        <v>8307</v>
      </c>
      <c r="Q986" t="s">
        <v>8309</v>
      </c>
      <c r="R986" s="12">
        <f t="shared" si="61"/>
        <v>42091.074166666673</v>
      </c>
      <c r="S986" s="12">
        <f t="shared" si="62"/>
        <v>42061.11583333333</v>
      </c>
      <c r="T986" s="12">
        <f t="shared" si="63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33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 t="s">
        <v>8307</v>
      </c>
      <c r="Q987" t="s">
        <v>8309</v>
      </c>
      <c r="R987" s="12">
        <f t="shared" si="61"/>
        <v>42369.958333333328</v>
      </c>
      <c r="S987" s="12">
        <f t="shared" si="62"/>
        <v>42339.967708333337</v>
      </c>
      <c r="T987" s="12">
        <f t="shared" si="63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33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 t="s">
        <v>8307</v>
      </c>
      <c r="Q988" t="s">
        <v>8309</v>
      </c>
      <c r="R988" s="12">
        <f t="shared" si="61"/>
        <v>42379</v>
      </c>
      <c r="S988" s="12">
        <f t="shared" si="62"/>
        <v>42324.767361111109</v>
      </c>
      <c r="T988" s="12">
        <f t="shared" si="63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33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 t="s">
        <v>8307</v>
      </c>
      <c r="Q989" t="s">
        <v>8309</v>
      </c>
      <c r="R989" s="12">
        <f t="shared" si="61"/>
        <v>41813.294560185182</v>
      </c>
      <c r="S989" s="12">
        <f t="shared" si="62"/>
        <v>41773.294560185182</v>
      </c>
      <c r="T989" s="12">
        <f t="shared" si="63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33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 t="s">
        <v>8307</v>
      </c>
      <c r="Q990" t="s">
        <v>8309</v>
      </c>
      <c r="R990" s="12">
        <f t="shared" si="61"/>
        <v>42644.356770833328</v>
      </c>
      <c r="S990" s="12">
        <f t="shared" si="62"/>
        <v>42614.356770833328</v>
      </c>
      <c r="T990" s="12">
        <f t="shared" si="63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33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 t="s">
        <v>8307</v>
      </c>
      <c r="Q991" t="s">
        <v>8309</v>
      </c>
      <c r="R991" s="12">
        <f t="shared" si="61"/>
        <v>42641.933969907404</v>
      </c>
      <c r="S991" s="12">
        <f t="shared" si="62"/>
        <v>42611.933969907404</v>
      </c>
      <c r="T991" s="12">
        <f t="shared" si="63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33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 t="s">
        <v>8307</v>
      </c>
      <c r="Q992" t="s">
        <v>8309</v>
      </c>
      <c r="R992" s="12">
        <f t="shared" si="61"/>
        <v>41885.784305555557</v>
      </c>
      <c r="S992" s="12">
        <f t="shared" si="62"/>
        <v>41855.784305555557</v>
      </c>
      <c r="T992" s="12">
        <f t="shared" si="63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33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 t="s">
        <v>8307</v>
      </c>
      <c r="Q993" t="s">
        <v>8309</v>
      </c>
      <c r="R993" s="12">
        <f t="shared" si="61"/>
        <v>42563.785416666666</v>
      </c>
      <c r="S993" s="12">
        <f t="shared" si="62"/>
        <v>42538.75680555556</v>
      </c>
      <c r="T993" s="12">
        <f t="shared" si="63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33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 t="s">
        <v>8307</v>
      </c>
      <c r="Q994" t="s">
        <v>8309</v>
      </c>
      <c r="R994" s="12">
        <f t="shared" si="61"/>
        <v>42497.883321759262</v>
      </c>
      <c r="S994" s="12">
        <f t="shared" si="62"/>
        <v>42437.924988425926</v>
      </c>
      <c r="T994" s="12">
        <f t="shared" si="63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33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 t="s">
        <v>8307</v>
      </c>
      <c r="Q995" t="s">
        <v>8309</v>
      </c>
      <c r="R995" s="12">
        <f t="shared" si="61"/>
        <v>42686.208333333328</v>
      </c>
      <c r="S995" s="12">
        <f t="shared" si="62"/>
        <v>42652.964907407411</v>
      </c>
      <c r="T995" s="12">
        <f t="shared" si="63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33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 t="s">
        <v>8307</v>
      </c>
      <c r="Q996" t="s">
        <v>8309</v>
      </c>
      <c r="R996" s="12">
        <f t="shared" si="61"/>
        <v>41973.957638888889</v>
      </c>
      <c r="S996" s="12">
        <f t="shared" si="62"/>
        <v>41921.263078703705</v>
      </c>
      <c r="T996" s="12">
        <f t="shared" si="63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33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 t="s">
        <v>8307</v>
      </c>
      <c r="Q997" t="s">
        <v>8309</v>
      </c>
      <c r="R997" s="12">
        <f t="shared" si="61"/>
        <v>41972.666666666672</v>
      </c>
      <c r="S997" s="12">
        <f t="shared" si="62"/>
        <v>41947.940740740742</v>
      </c>
      <c r="T997" s="12">
        <f t="shared" si="63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33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 t="s">
        <v>8307</v>
      </c>
      <c r="Q998" t="s">
        <v>8309</v>
      </c>
      <c r="R998" s="12">
        <f t="shared" si="61"/>
        <v>41847.643750000003</v>
      </c>
      <c r="S998" s="12">
        <f t="shared" si="62"/>
        <v>41817.866435185184</v>
      </c>
      <c r="T998" s="12">
        <f t="shared" si="63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33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 t="s">
        <v>8307</v>
      </c>
      <c r="Q999" t="s">
        <v>8309</v>
      </c>
      <c r="R999" s="12">
        <f t="shared" si="61"/>
        <v>41971.144641203704</v>
      </c>
      <c r="S999" s="12">
        <f t="shared" si="62"/>
        <v>41941.10297453704</v>
      </c>
      <c r="T999" s="12">
        <f t="shared" si="63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33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 t="s">
        <v>8307</v>
      </c>
      <c r="Q1000" t="s">
        <v>8309</v>
      </c>
      <c r="R1000" s="12">
        <f t="shared" si="61"/>
        <v>42327.210659722223</v>
      </c>
      <c r="S1000" s="12">
        <f t="shared" si="62"/>
        <v>42282.168993055559</v>
      </c>
      <c r="T1000" s="12">
        <f t="shared" si="63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33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 t="s">
        <v>8307</v>
      </c>
      <c r="Q1001" t="s">
        <v>8309</v>
      </c>
      <c r="R1001" s="12">
        <f t="shared" si="61"/>
        <v>41956.334722222222</v>
      </c>
      <c r="S1001" s="12">
        <f t="shared" si="62"/>
        <v>41926.29965277778</v>
      </c>
      <c r="T1001" s="12">
        <f t="shared" si="63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33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 t="s">
        <v>8307</v>
      </c>
      <c r="Q1002" t="s">
        <v>8309</v>
      </c>
      <c r="R1002" s="12">
        <f t="shared" si="61"/>
        <v>42809.018055555556</v>
      </c>
      <c r="S1002" s="12">
        <f t="shared" si="62"/>
        <v>42749.059722222228</v>
      </c>
      <c r="T1002" s="12">
        <f t="shared" si="63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33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 t="s">
        <v>8307</v>
      </c>
      <c r="Q1003" t="s">
        <v>8309</v>
      </c>
      <c r="R1003" s="12">
        <f t="shared" si="61"/>
        <v>42765.720057870371</v>
      </c>
      <c r="S1003" s="12">
        <f t="shared" si="62"/>
        <v>42720.720057870371</v>
      </c>
      <c r="T1003" s="12">
        <f t="shared" si="63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33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 t="s">
        <v>8307</v>
      </c>
      <c r="Q1004" t="s">
        <v>8309</v>
      </c>
      <c r="R1004" s="12">
        <f t="shared" si="61"/>
        <v>42355.249305555553</v>
      </c>
      <c r="S1004" s="12">
        <f t="shared" si="62"/>
        <v>42325.684189814812</v>
      </c>
      <c r="T1004" s="12">
        <f t="shared" si="63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33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 t="s">
        <v>8307</v>
      </c>
      <c r="Q1005" t="s">
        <v>8309</v>
      </c>
      <c r="R1005" s="12">
        <f t="shared" si="61"/>
        <v>42810.667372685188</v>
      </c>
      <c r="S1005" s="12">
        <f t="shared" si="62"/>
        <v>42780.709039351852</v>
      </c>
      <c r="T1005" s="12">
        <f t="shared" si="63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33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 t="s">
        <v>8307</v>
      </c>
      <c r="Q1006" t="s">
        <v>8309</v>
      </c>
      <c r="R1006" s="12">
        <f t="shared" si="61"/>
        <v>42418.708645833336</v>
      </c>
      <c r="S1006" s="12">
        <f t="shared" si="62"/>
        <v>42388.708645833336</v>
      </c>
      <c r="T1006" s="12">
        <f t="shared" si="63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33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 t="s">
        <v>8307</v>
      </c>
      <c r="Q1007" t="s">
        <v>8309</v>
      </c>
      <c r="R1007" s="12">
        <f t="shared" si="61"/>
        <v>42307.624803240738</v>
      </c>
      <c r="S1007" s="12">
        <f t="shared" si="62"/>
        <v>42276.624803240738</v>
      </c>
      <c r="T1007" s="12">
        <f t="shared" si="63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33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 t="s">
        <v>8307</v>
      </c>
      <c r="Q1008" t="s">
        <v>8309</v>
      </c>
      <c r="R1008" s="12">
        <f t="shared" si="61"/>
        <v>41985.299305555556</v>
      </c>
      <c r="S1008" s="12">
        <f t="shared" si="62"/>
        <v>41977.040185185186</v>
      </c>
      <c r="T1008" s="12">
        <f t="shared" si="63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33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 t="s">
        <v>8307</v>
      </c>
      <c r="Q1009" t="s">
        <v>8309</v>
      </c>
      <c r="R1009" s="12">
        <f t="shared" si="61"/>
        <v>42718.6252662037</v>
      </c>
      <c r="S1009" s="12">
        <f t="shared" si="62"/>
        <v>42676.583599537036</v>
      </c>
      <c r="T1009" s="12">
        <f t="shared" si="63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33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 t="s">
        <v>8307</v>
      </c>
      <c r="Q1010" t="s">
        <v>8309</v>
      </c>
      <c r="R1010" s="12">
        <f t="shared" si="61"/>
        <v>42732.809201388889</v>
      </c>
      <c r="S1010" s="12">
        <f t="shared" si="62"/>
        <v>42702.809201388889</v>
      </c>
      <c r="T1010" s="12">
        <f t="shared" si="63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33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 t="s">
        <v>8307</v>
      </c>
      <c r="Q1011" t="s">
        <v>8309</v>
      </c>
      <c r="R1011" s="12">
        <f t="shared" si="61"/>
        <v>42540.604699074072</v>
      </c>
      <c r="S1011" s="12">
        <f t="shared" si="62"/>
        <v>42510.604699074072</v>
      </c>
      <c r="T1011" s="12">
        <f t="shared" si="63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33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 t="s">
        <v>8307</v>
      </c>
      <c r="Q1012" t="s">
        <v>8309</v>
      </c>
      <c r="R1012" s="12">
        <f t="shared" si="61"/>
        <v>42618.124305555553</v>
      </c>
      <c r="S1012" s="12">
        <f t="shared" si="62"/>
        <v>42561.829421296294</v>
      </c>
      <c r="T1012" s="12">
        <f t="shared" si="63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33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 t="s">
        <v>8307</v>
      </c>
      <c r="Q1013" t="s">
        <v>8309</v>
      </c>
      <c r="R1013" s="12">
        <f t="shared" si="61"/>
        <v>41991.898090277777</v>
      </c>
      <c r="S1013" s="12">
        <f t="shared" si="62"/>
        <v>41946.898090277777</v>
      </c>
      <c r="T1013" s="12">
        <f t="shared" si="63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33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 t="s">
        <v>8307</v>
      </c>
      <c r="Q1014" t="s">
        <v>8309</v>
      </c>
      <c r="R1014" s="12">
        <f t="shared" si="61"/>
        <v>42759.440416666665</v>
      </c>
      <c r="S1014" s="12">
        <f t="shared" si="62"/>
        <v>42714.440416666665</v>
      </c>
      <c r="T1014" s="12">
        <f t="shared" si="63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33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 t="s">
        <v>8307</v>
      </c>
      <c r="Q1015" t="s">
        <v>8309</v>
      </c>
      <c r="R1015" s="12">
        <f t="shared" si="61"/>
        <v>42367.833333333328</v>
      </c>
      <c r="S1015" s="12">
        <f t="shared" si="62"/>
        <v>42339.833981481483</v>
      </c>
      <c r="T1015" s="12">
        <f t="shared" si="63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33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 t="s">
        <v>8307</v>
      </c>
      <c r="Q1016" t="s">
        <v>8309</v>
      </c>
      <c r="R1016" s="12">
        <f t="shared" si="61"/>
        <v>42005.002488425926</v>
      </c>
      <c r="S1016" s="12">
        <f t="shared" si="62"/>
        <v>41955.002488425926</v>
      </c>
      <c r="T1016" s="12">
        <f t="shared" si="63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33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 t="s">
        <v>8307</v>
      </c>
      <c r="Q1017" t="s">
        <v>8309</v>
      </c>
      <c r="R1017" s="12">
        <f t="shared" si="61"/>
        <v>42333.920081018514</v>
      </c>
      <c r="S1017" s="12">
        <f t="shared" si="62"/>
        <v>42303.878414351857</v>
      </c>
      <c r="T1017" s="12">
        <f t="shared" si="63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33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 t="s">
        <v>8307</v>
      </c>
      <c r="Q1018" t="s">
        <v>8309</v>
      </c>
      <c r="R1018" s="12">
        <f t="shared" si="61"/>
        <v>42467.065462962957</v>
      </c>
      <c r="S1018" s="12">
        <f t="shared" si="62"/>
        <v>42422.107129629629</v>
      </c>
      <c r="T1018" s="12">
        <f t="shared" si="63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33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 t="s">
        <v>8307</v>
      </c>
      <c r="Q1019" t="s">
        <v>8309</v>
      </c>
      <c r="R1019" s="12">
        <f t="shared" si="61"/>
        <v>42329.716840277775</v>
      </c>
      <c r="S1019" s="12">
        <f t="shared" si="62"/>
        <v>42289.675173611111</v>
      </c>
      <c r="T1019" s="12">
        <f t="shared" si="63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33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 t="s">
        <v>8307</v>
      </c>
      <c r="Q1020" t="s">
        <v>8309</v>
      </c>
      <c r="R1020" s="12">
        <f t="shared" si="61"/>
        <v>42565.492280092592</v>
      </c>
      <c r="S1020" s="12">
        <f t="shared" si="62"/>
        <v>42535.492280092592</v>
      </c>
      <c r="T1020" s="12">
        <f t="shared" si="63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33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 t="s">
        <v>8307</v>
      </c>
      <c r="Q1021" t="s">
        <v>8309</v>
      </c>
      <c r="R1021" s="12">
        <f t="shared" si="61"/>
        <v>42039.973946759259</v>
      </c>
      <c r="S1021" s="12">
        <f t="shared" si="62"/>
        <v>42009.973946759259</v>
      </c>
      <c r="T1021" s="12">
        <f t="shared" si="63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33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 t="s">
        <v>8326</v>
      </c>
      <c r="Q1022" t="s">
        <v>8328</v>
      </c>
      <c r="R1022" s="12">
        <f t="shared" si="61"/>
        <v>42157.032638888893</v>
      </c>
      <c r="S1022" s="12">
        <f t="shared" si="62"/>
        <v>42127.069548611107</v>
      </c>
      <c r="T1022" s="12">
        <f t="shared" si="63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33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 t="s">
        <v>8326</v>
      </c>
      <c r="Q1023" t="s">
        <v>8328</v>
      </c>
      <c r="R1023" s="12">
        <f t="shared" si="61"/>
        <v>42294.166666666672</v>
      </c>
      <c r="S1023" s="12">
        <f t="shared" si="62"/>
        <v>42271.251979166671</v>
      </c>
      <c r="T1023" s="12">
        <f t="shared" si="63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33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 t="s">
        <v>8326</v>
      </c>
      <c r="Q1024" t="s">
        <v>8328</v>
      </c>
      <c r="R1024" s="12">
        <f t="shared" si="61"/>
        <v>42141.646724537044</v>
      </c>
      <c r="S1024" s="12">
        <f t="shared" si="62"/>
        <v>42111.646724537044</v>
      </c>
      <c r="T1024" s="12">
        <f t="shared" si="63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33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 t="s">
        <v>8326</v>
      </c>
      <c r="Q1025" t="s">
        <v>8328</v>
      </c>
      <c r="R1025" s="12">
        <f t="shared" si="61"/>
        <v>42175.919687500005</v>
      </c>
      <c r="S1025" s="12">
        <f t="shared" si="62"/>
        <v>42145.919687500005</v>
      </c>
      <c r="T1025" s="12">
        <f t="shared" si="63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33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8" t="s">
        <v>8326</v>
      </c>
      <c r="Q1026" t="s">
        <v>8328</v>
      </c>
      <c r="R1026" s="12">
        <f t="shared" ref="R1026:R1089" si="65">(((I1026/60)/60/24)+DATE(1970,1,1))</f>
        <v>42400.580590277779</v>
      </c>
      <c r="S1026" s="12">
        <f t="shared" ref="S1026:S1089" si="66">(((J1026/60)/60/24)+DATE(1970,1,1))</f>
        <v>42370.580590277779</v>
      </c>
      <c r="T1026" s="12">
        <f t="shared" si="63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33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8" t="s">
        <v>8326</v>
      </c>
      <c r="Q1027" t="s">
        <v>8328</v>
      </c>
      <c r="R1027" s="12">
        <f t="shared" si="65"/>
        <v>42079.792094907403</v>
      </c>
      <c r="S1027" s="12">
        <f t="shared" si="66"/>
        <v>42049.833761574075</v>
      </c>
      <c r="T1027" s="12">
        <f t="shared" ref="T1027:T1090" si="67">YEAR(S1027)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33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 t="s">
        <v>8326</v>
      </c>
      <c r="Q1028" t="s">
        <v>8328</v>
      </c>
      <c r="R1028" s="12">
        <f t="shared" si="65"/>
        <v>42460.365925925929</v>
      </c>
      <c r="S1028" s="12">
        <f t="shared" si="66"/>
        <v>42426.407592592594</v>
      </c>
      <c r="T1028" s="12">
        <f t="shared" si="67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33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 t="s">
        <v>8326</v>
      </c>
      <c r="Q1029" t="s">
        <v>8328</v>
      </c>
      <c r="R1029" s="12">
        <f t="shared" si="65"/>
        <v>41935.034108796295</v>
      </c>
      <c r="S1029" s="12">
        <f t="shared" si="66"/>
        <v>41905.034108796295</v>
      </c>
      <c r="T1029" s="12">
        <f t="shared" si="67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33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 t="s">
        <v>8326</v>
      </c>
      <c r="Q1030" t="s">
        <v>8328</v>
      </c>
      <c r="R1030" s="12">
        <f t="shared" si="65"/>
        <v>42800.833333333328</v>
      </c>
      <c r="S1030" s="12">
        <f t="shared" si="66"/>
        <v>42755.627372685187</v>
      </c>
      <c r="T1030" s="12">
        <f t="shared" si="67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33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 t="s">
        <v>8326</v>
      </c>
      <c r="Q1031" t="s">
        <v>8328</v>
      </c>
      <c r="R1031" s="12">
        <f t="shared" si="65"/>
        <v>42098.915972222225</v>
      </c>
      <c r="S1031" s="12">
        <f t="shared" si="66"/>
        <v>42044.711886574078</v>
      </c>
      <c r="T1031" s="12">
        <f t="shared" si="67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33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 t="s">
        <v>8326</v>
      </c>
      <c r="Q1032" t="s">
        <v>8328</v>
      </c>
      <c r="R1032" s="12">
        <f t="shared" si="65"/>
        <v>42625.483206018514</v>
      </c>
      <c r="S1032" s="12">
        <f t="shared" si="66"/>
        <v>42611.483206018514</v>
      </c>
      <c r="T1032" s="12">
        <f t="shared" si="67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33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 t="s">
        <v>8326</v>
      </c>
      <c r="Q1033" t="s">
        <v>8328</v>
      </c>
      <c r="R1033" s="12">
        <f t="shared" si="65"/>
        <v>42354.764004629629</v>
      </c>
      <c r="S1033" s="12">
        <f t="shared" si="66"/>
        <v>42324.764004629629</v>
      </c>
      <c r="T1033" s="12">
        <f t="shared" si="67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33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 t="s">
        <v>8326</v>
      </c>
      <c r="Q1034" t="s">
        <v>8328</v>
      </c>
      <c r="R1034" s="12">
        <f t="shared" si="65"/>
        <v>42544.666956018518</v>
      </c>
      <c r="S1034" s="12">
        <f t="shared" si="66"/>
        <v>42514.666956018518</v>
      </c>
      <c r="T1034" s="12">
        <f t="shared" si="67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33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 t="s">
        <v>8326</v>
      </c>
      <c r="Q1035" t="s">
        <v>8328</v>
      </c>
      <c r="R1035" s="12">
        <f t="shared" si="65"/>
        <v>42716.732407407413</v>
      </c>
      <c r="S1035" s="12">
        <f t="shared" si="66"/>
        <v>42688.732407407413</v>
      </c>
      <c r="T1035" s="12">
        <f t="shared" si="67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33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 t="s">
        <v>8326</v>
      </c>
      <c r="Q1036" t="s">
        <v>8328</v>
      </c>
      <c r="R1036" s="12">
        <f t="shared" si="65"/>
        <v>42587.165972222225</v>
      </c>
      <c r="S1036" s="12">
        <f t="shared" si="66"/>
        <v>42555.166712962964</v>
      </c>
      <c r="T1036" s="12">
        <f t="shared" si="67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33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 t="s">
        <v>8326</v>
      </c>
      <c r="Q1037" t="s">
        <v>8328</v>
      </c>
      <c r="R1037" s="12">
        <f t="shared" si="65"/>
        <v>42046.641435185185</v>
      </c>
      <c r="S1037" s="12">
        <f t="shared" si="66"/>
        <v>42016.641435185185</v>
      </c>
      <c r="T1037" s="12">
        <f t="shared" si="67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33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 t="s">
        <v>8326</v>
      </c>
      <c r="Q1038" t="s">
        <v>8328</v>
      </c>
      <c r="R1038" s="12">
        <f t="shared" si="65"/>
        <v>41281.333333333336</v>
      </c>
      <c r="S1038" s="12">
        <f t="shared" si="66"/>
        <v>41249.448958333334</v>
      </c>
      <c r="T1038" s="12">
        <f t="shared" si="67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33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 t="s">
        <v>8326</v>
      </c>
      <c r="Q1039" t="s">
        <v>8328</v>
      </c>
      <c r="R1039" s="12">
        <f t="shared" si="65"/>
        <v>42142.208333333328</v>
      </c>
      <c r="S1039" s="12">
        <f t="shared" si="66"/>
        <v>42119.822476851856</v>
      </c>
      <c r="T1039" s="12">
        <f t="shared" si="67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33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 t="s">
        <v>8326</v>
      </c>
      <c r="Q1040" t="s">
        <v>8328</v>
      </c>
      <c r="R1040" s="12">
        <f t="shared" si="65"/>
        <v>42448.190081018518</v>
      </c>
      <c r="S1040" s="12">
        <f t="shared" si="66"/>
        <v>42418.231747685189</v>
      </c>
      <c r="T1040" s="12">
        <f t="shared" si="67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33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 t="s">
        <v>8326</v>
      </c>
      <c r="Q1041" t="s">
        <v>8328</v>
      </c>
      <c r="R1041" s="12">
        <f t="shared" si="65"/>
        <v>42717.332638888889</v>
      </c>
      <c r="S1041" s="12">
        <f t="shared" si="66"/>
        <v>42692.109328703707</v>
      </c>
      <c r="T1041" s="12">
        <f t="shared" si="67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33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 t="s">
        <v>8345</v>
      </c>
      <c r="Q1042" t="s">
        <v>8346</v>
      </c>
      <c r="R1042" s="12">
        <f t="shared" si="65"/>
        <v>42609.708437499998</v>
      </c>
      <c r="S1042" s="12">
        <f t="shared" si="66"/>
        <v>42579.708437499998</v>
      </c>
      <c r="T1042" s="12">
        <f t="shared" si="67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33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 t="s">
        <v>8345</v>
      </c>
      <c r="Q1043" t="s">
        <v>8346</v>
      </c>
      <c r="R1043" s="12">
        <f t="shared" si="65"/>
        <v>41851.060092592597</v>
      </c>
      <c r="S1043" s="12">
        <f t="shared" si="66"/>
        <v>41831.060092592597</v>
      </c>
      <c r="T1043" s="12">
        <f t="shared" si="67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33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 t="s">
        <v>8345</v>
      </c>
      <c r="Q1044" t="s">
        <v>8346</v>
      </c>
      <c r="R1044" s="12">
        <f t="shared" si="65"/>
        <v>41894.416666666664</v>
      </c>
      <c r="S1044" s="12">
        <f t="shared" si="66"/>
        <v>41851.696157407408</v>
      </c>
      <c r="T1044" s="12">
        <f t="shared" si="67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33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 t="s">
        <v>8345</v>
      </c>
      <c r="Q1045" t="s">
        <v>8346</v>
      </c>
      <c r="R1045" s="12">
        <f t="shared" si="65"/>
        <v>42144.252951388888</v>
      </c>
      <c r="S1045" s="12">
        <f t="shared" si="66"/>
        <v>42114.252951388888</v>
      </c>
      <c r="T1045" s="12">
        <f t="shared" si="67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33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 t="s">
        <v>8345</v>
      </c>
      <c r="Q1046" t="s">
        <v>8346</v>
      </c>
      <c r="R1046" s="12">
        <f t="shared" si="65"/>
        <v>42068.852083333331</v>
      </c>
      <c r="S1046" s="12">
        <f t="shared" si="66"/>
        <v>42011.925937499997</v>
      </c>
      <c r="T1046" s="12">
        <f t="shared" si="67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33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 t="s">
        <v>8345</v>
      </c>
      <c r="Q1047" t="s">
        <v>8346</v>
      </c>
      <c r="R1047" s="12">
        <f t="shared" si="65"/>
        <v>41874.874421296299</v>
      </c>
      <c r="S1047" s="12">
        <f t="shared" si="66"/>
        <v>41844.874421296299</v>
      </c>
      <c r="T1047" s="12">
        <f t="shared" si="67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33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 t="s">
        <v>8345</v>
      </c>
      <c r="Q1048" t="s">
        <v>8346</v>
      </c>
      <c r="R1048" s="12">
        <f t="shared" si="65"/>
        <v>42364.851388888885</v>
      </c>
      <c r="S1048" s="12">
        <f t="shared" si="66"/>
        <v>42319.851388888885</v>
      </c>
      <c r="T1048" s="12">
        <f t="shared" si="67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33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 t="s">
        <v>8345</v>
      </c>
      <c r="Q1049" t="s">
        <v>8346</v>
      </c>
      <c r="R1049" s="12">
        <f t="shared" si="65"/>
        <v>41948.860127314816</v>
      </c>
      <c r="S1049" s="12">
        <f t="shared" si="66"/>
        <v>41918.818460648145</v>
      </c>
      <c r="T1049" s="12">
        <f t="shared" si="67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33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 t="s">
        <v>8345</v>
      </c>
      <c r="Q1050" t="s">
        <v>8346</v>
      </c>
      <c r="R1050" s="12">
        <f t="shared" si="65"/>
        <v>42638.053113425922</v>
      </c>
      <c r="S1050" s="12">
        <f t="shared" si="66"/>
        <v>42598.053113425922</v>
      </c>
      <c r="T1050" s="12">
        <f t="shared" si="67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33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 t="s">
        <v>8345</v>
      </c>
      <c r="Q1051" t="s">
        <v>8346</v>
      </c>
      <c r="R1051" s="12">
        <f t="shared" si="65"/>
        <v>42412.431076388893</v>
      </c>
      <c r="S1051" s="12">
        <f t="shared" si="66"/>
        <v>42382.431076388893</v>
      </c>
      <c r="T1051" s="12">
        <f t="shared" si="67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33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 t="s">
        <v>8345</v>
      </c>
      <c r="Q1052" t="s">
        <v>8346</v>
      </c>
      <c r="R1052" s="12">
        <f t="shared" si="65"/>
        <v>42261.7971875</v>
      </c>
      <c r="S1052" s="12">
        <f t="shared" si="66"/>
        <v>42231.7971875</v>
      </c>
      <c r="T1052" s="12">
        <f t="shared" si="67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33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 t="s">
        <v>8345</v>
      </c>
      <c r="Q1053" t="s">
        <v>8346</v>
      </c>
      <c r="R1053" s="12">
        <f t="shared" si="65"/>
        <v>41878.014178240745</v>
      </c>
      <c r="S1053" s="12">
        <f t="shared" si="66"/>
        <v>41850.014178240745</v>
      </c>
      <c r="T1053" s="12">
        <f t="shared" si="67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33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 t="s">
        <v>8345</v>
      </c>
      <c r="Q1054" t="s">
        <v>8346</v>
      </c>
      <c r="R1054" s="12">
        <f t="shared" si="65"/>
        <v>42527.839583333334</v>
      </c>
      <c r="S1054" s="12">
        <f t="shared" si="66"/>
        <v>42483.797395833331</v>
      </c>
      <c r="T1054" s="12">
        <f t="shared" si="67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33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 t="s">
        <v>8345</v>
      </c>
      <c r="Q1055" t="s">
        <v>8346</v>
      </c>
      <c r="R1055" s="12">
        <f t="shared" si="65"/>
        <v>42800.172824074078</v>
      </c>
      <c r="S1055" s="12">
        <f t="shared" si="66"/>
        <v>42775.172824074078</v>
      </c>
      <c r="T1055" s="12">
        <f t="shared" si="67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33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 t="s">
        <v>8345</v>
      </c>
      <c r="Q1056" t="s">
        <v>8346</v>
      </c>
      <c r="R1056" s="12">
        <f t="shared" si="65"/>
        <v>41861.916666666664</v>
      </c>
      <c r="S1056" s="12">
        <f t="shared" si="66"/>
        <v>41831.851840277777</v>
      </c>
      <c r="T1056" s="12">
        <f t="shared" si="67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33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 t="s">
        <v>8345</v>
      </c>
      <c r="Q1057" t="s">
        <v>8346</v>
      </c>
      <c r="R1057" s="12">
        <f t="shared" si="65"/>
        <v>42436.992418981477</v>
      </c>
      <c r="S1057" s="12">
        <f t="shared" si="66"/>
        <v>42406.992418981477</v>
      </c>
      <c r="T1057" s="12">
        <f t="shared" si="67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33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 t="s">
        <v>8345</v>
      </c>
      <c r="Q1058" t="s">
        <v>8346</v>
      </c>
      <c r="R1058" s="12">
        <f t="shared" si="65"/>
        <v>42118.677974537044</v>
      </c>
      <c r="S1058" s="12">
        <f t="shared" si="66"/>
        <v>42058.719641203701</v>
      </c>
      <c r="T1058" s="12">
        <f t="shared" si="67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33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 t="s">
        <v>8345</v>
      </c>
      <c r="Q1059" t="s">
        <v>8346</v>
      </c>
      <c r="R1059" s="12">
        <f t="shared" si="65"/>
        <v>42708.912997685184</v>
      </c>
      <c r="S1059" s="12">
        <f t="shared" si="66"/>
        <v>42678.871331018512</v>
      </c>
      <c r="T1059" s="12">
        <f t="shared" si="67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33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 t="s">
        <v>8345</v>
      </c>
      <c r="Q1060" t="s">
        <v>8346</v>
      </c>
      <c r="R1060" s="12">
        <f t="shared" si="65"/>
        <v>42089</v>
      </c>
      <c r="S1060" s="12">
        <f t="shared" si="66"/>
        <v>42047.900960648149</v>
      </c>
      <c r="T1060" s="12">
        <f t="shared" si="67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33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 t="s">
        <v>8345</v>
      </c>
      <c r="Q1061" t="s">
        <v>8346</v>
      </c>
      <c r="R1061" s="12">
        <f t="shared" si="65"/>
        <v>42076.748333333337</v>
      </c>
      <c r="S1061" s="12">
        <f t="shared" si="66"/>
        <v>42046.79</v>
      </c>
      <c r="T1061" s="12">
        <f t="shared" si="67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33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 t="s">
        <v>8345</v>
      </c>
      <c r="Q1062" t="s">
        <v>8346</v>
      </c>
      <c r="R1062" s="12">
        <f t="shared" si="65"/>
        <v>42109.913113425922</v>
      </c>
      <c r="S1062" s="12">
        <f t="shared" si="66"/>
        <v>42079.913113425922</v>
      </c>
      <c r="T1062" s="12">
        <f t="shared" si="67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33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 t="s">
        <v>8345</v>
      </c>
      <c r="Q1063" t="s">
        <v>8346</v>
      </c>
      <c r="R1063" s="12">
        <f t="shared" si="65"/>
        <v>42492.041666666672</v>
      </c>
      <c r="S1063" s="12">
        <f t="shared" si="66"/>
        <v>42432.276712962965</v>
      </c>
      <c r="T1063" s="12">
        <f t="shared" si="67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33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 t="s">
        <v>8345</v>
      </c>
      <c r="Q1064" t="s">
        <v>8346</v>
      </c>
      <c r="R1064" s="12">
        <f t="shared" si="65"/>
        <v>42563.807187500002</v>
      </c>
      <c r="S1064" s="12">
        <f t="shared" si="66"/>
        <v>42556.807187500002</v>
      </c>
      <c r="T1064" s="12">
        <f t="shared" si="67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33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 t="s">
        <v>8345</v>
      </c>
      <c r="Q1065" t="s">
        <v>8346</v>
      </c>
      <c r="R1065" s="12">
        <f t="shared" si="65"/>
        <v>42613.030810185184</v>
      </c>
      <c r="S1065" s="12">
        <f t="shared" si="66"/>
        <v>42583.030810185184</v>
      </c>
      <c r="T1065" s="12">
        <f t="shared" si="67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33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 t="s">
        <v>8315</v>
      </c>
      <c r="Q1066" t="s">
        <v>8333</v>
      </c>
      <c r="R1066" s="12">
        <f t="shared" si="65"/>
        <v>41462.228043981479</v>
      </c>
      <c r="S1066" s="12">
        <f t="shared" si="66"/>
        <v>41417.228043981479</v>
      </c>
      <c r="T1066" s="12">
        <f t="shared" si="67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33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 t="s">
        <v>8315</v>
      </c>
      <c r="Q1067" t="s">
        <v>8333</v>
      </c>
      <c r="R1067" s="12">
        <f t="shared" si="65"/>
        <v>41689.381041666667</v>
      </c>
      <c r="S1067" s="12">
        <f t="shared" si="66"/>
        <v>41661.381041666667</v>
      </c>
      <c r="T1067" s="12">
        <f t="shared" si="67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33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 t="s">
        <v>8315</v>
      </c>
      <c r="Q1068" t="s">
        <v>8333</v>
      </c>
      <c r="R1068" s="12">
        <f t="shared" si="65"/>
        <v>41490.962754629632</v>
      </c>
      <c r="S1068" s="12">
        <f t="shared" si="66"/>
        <v>41445.962754629632</v>
      </c>
      <c r="T1068" s="12">
        <f t="shared" si="67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33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 t="s">
        <v>8315</v>
      </c>
      <c r="Q1069" t="s">
        <v>8333</v>
      </c>
      <c r="R1069" s="12">
        <f t="shared" si="65"/>
        <v>41629.855682870373</v>
      </c>
      <c r="S1069" s="12">
        <f t="shared" si="66"/>
        <v>41599.855682870373</v>
      </c>
      <c r="T1069" s="12">
        <f t="shared" si="67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33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 t="s">
        <v>8315</v>
      </c>
      <c r="Q1070" t="s">
        <v>8333</v>
      </c>
      <c r="R1070" s="12">
        <f t="shared" si="65"/>
        <v>42470.329444444447</v>
      </c>
      <c r="S1070" s="12">
        <f t="shared" si="66"/>
        <v>42440.371111111104</v>
      </c>
      <c r="T1070" s="12">
        <f t="shared" si="67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33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 t="s">
        <v>8315</v>
      </c>
      <c r="Q1071" t="s">
        <v>8333</v>
      </c>
      <c r="R1071" s="12">
        <f t="shared" si="65"/>
        <v>41604.271516203706</v>
      </c>
      <c r="S1071" s="12">
        <f t="shared" si="66"/>
        <v>41572.229849537034</v>
      </c>
      <c r="T1071" s="12">
        <f t="shared" si="67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33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 t="s">
        <v>8315</v>
      </c>
      <c r="Q1072" t="s">
        <v>8333</v>
      </c>
      <c r="R1072" s="12">
        <f t="shared" si="65"/>
        <v>41183.011828703704</v>
      </c>
      <c r="S1072" s="12">
        <f t="shared" si="66"/>
        <v>41163.011828703704</v>
      </c>
      <c r="T1072" s="12">
        <f t="shared" si="67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33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 t="s">
        <v>8315</v>
      </c>
      <c r="Q1073" t="s">
        <v>8333</v>
      </c>
      <c r="R1073" s="12">
        <f t="shared" si="65"/>
        <v>42325.795057870375</v>
      </c>
      <c r="S1073" s="12">
        <f t="shared" si="66"/>
        <v>42295.753391203703</v>
      </c>
      <c r="T1073" s="12">
        <f t="shared" si="67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33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 t="s">
        <v>8315</v>
      </c>
      <c r="Q1074" t="s">
        <v>8333</v>
      </c>
      <c r="R1074" s="12">
        <f t="shared" si="65"/>
        <v>41675.832141203704</v>
      </c>
      <c r="S1074" s="12">
        <f t="shared" si="66"/>
        <v>41645.832141203704</v>
      </c>
      <c r="T1074" s="12">
        <f t="shared" si="67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33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 t="s">
        <v>8315</v>
      </c>
      <c r="Q1075" t="s">
        <v>8333</v>
      </c>
      <c r="R1075" s="12">
        <f t="shared" si="65"/>
        <v>40832.964594907404</v>
      </c>
      <c r="S1075" s="12">
        <f t="shared" si="66"/>
        <v>40802.964594907404</v>
      </c>
      <c r="T1075" s="12">
        <f t="shared" si="67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33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 t="s">
        <v>8315</v>
      </c>
      <c r="Q1076" t="s">
        <v>8333</v>
      </c>
      <c r="R1076" s="12">
        <f t="shared" si="65"/>
        <v>41643.172974537039</v>
      </c>
      <c r="S1076" s="12">
        <f t="shared" si="66"/>
        <v>41613.172974537039</v>
      </c>
      <c r="T1076" s="12">
        <f t="shared" si="67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33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 t="s">
        <v>8315</v>
      </c>
      <c r="Q1077" t="s">
        <v>8333</v>
      </c>
      <c r="R1077" s="12">
        <f t="shared" si="65"/>
        <v>41035.904120370367</v>
      </c>
      <c r="S1077" s="12">
        <f t="shared" si="66"/>
        <v>41005.904120370367</v>
      </c>
      <c r="T1077" s="12">
        <f t="shared" si="67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33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 t="s">
        <v>8315</v>
      </c>
      <c r="Q1078" t="s">
        <v>8333</v>
      </c>
      <c r="R1078" s="12">
        <f t="shared" si="65"/>
        <v>41893.377893518518</v>
      </c>
      <c r="S1078" s="12">
        <f t="shared" si="66"/>
        <v>41838.377893518518</v>
      </c>
      <c r="T1078" s="12">
        <f t="shared" si="67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33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 t="s">
        <v>8315</v>
      </c>
      <c r="Q1079" t="s">
        <v>8333</v>
      </c>
      <c r="R1079" s="12">
        <f t="shared" si="65"/>
        <v>42383.16679398148</v>
      </c>
      <c r="S1079" s="12">
        <f t="shared" si="66"/>
        <v>42353.16679398148</v>
      </c>
      <c r="T1079" s="12">
        <f t="shared" si="67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33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 t="s">
        <v>8315</v>
      </c>
      <c r="Q1080" t="s">
        <v>8333</v>
      </c>
      <c r="R1080" s="12">
        <f t="shared" si="65"/>
        <v>40746.195844907408</v>
      </c>
      <c r="S1080" s="12">
        <f t="shared" si="66"/>
        <v>40701.195844907408</v>
      </c>
      <c r="T1080" s="12">
        <f t="shared" si="67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33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 t="s">
        <v>8315</v>
      </c>
      <c r="Q1081" t="s">
        <v>8333</v>
      </c>
      <c r="R1081" s="12">
        <f t="shared" si="65"/>
        <v>42504.566388888896</v>
      </c>
      <c r="S1081" s="12">
        <f t="shared" si="66"/>
        <v>42479.566388888896</v>
      </c>
      <c r="T1081" s="12">
        <f t="shared" si="67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33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 t="s">
        <v>8315</v>
      </c>
      <c r="Q1082" t="s">
        <v>8333</v>
      </c>
      <c r="R1082" s="12">
        <f t="shared" si="65"/>
        <v>41770.138113425928</v>
      </c>
      <c r="S1082" s="12">
        <f t="shared" si="66"/>
        <v>41740.138113425928</v>
      </c>
      <c r="T1082" s="12">
        <f t="shared" si="67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33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 t="s">
        <v>8315</v>
      </c>
      <c r="Q1083" t="s">
        <v>8333</v>
      </c>
      <c r="R1083" s="12">
        <f t="shared" si="65"/>
        <v>42032.926990740743</v>
      </c>
      <c r="S1083" s="12">
        <f t="shared" si="66"/>
        <v>42002.926990740743</v>
      </c>
      <c r="T1083" s="12">
        <f t="shared" si="67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33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 t="s">
        <v>8315</v>
      </c>
      <c r="Q1084" t="s">
        <v>8333</v>
      </c>
      <c r="R1084" s="12">
        <f t="shared" si="65"/>
        <v>41131.906111111115</v>
      </c>
      <c r="S1084" s="12">
        <f t="shared" si="66"/>
        <v>41101.906111111115</v>
      </c>
      <c r="T1084" s="12">
        <f t="shared" si="67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33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 t="s">
        <v>8315</v>
      </c>
      <c r="Q1085" t="s">
        <v>8333</v>
      </c>
      <c r="R1085" s="12">
        <f t="shared" si="65"/>
        <v>41853.659525462965</v>
      </c>
      <c r="S1085" s="12">
        <f t="shared" si="66"/>
        <v>41793.659525462965</v>
      </c>
      <c r="T1085" s="12">
        <f t="shared" si="67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33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 t="s">
        <v>8315</v>
      </c>
      <c r="Q1086" t="s">
        <v>8333</v>
      </c>
      <c r="R1086" s="12">
        <f t="shared" si="65"/>
        <v>41859.912083333329</v>
      </c>
      <c r="S1086" s="12">
        <f t="shared" si="66"/>
        <v>41829.912083333329</v>
      </c>
      <c r="T1086" s="12">
        <f t="shared" si="67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33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 t="s">
        <v>8315</v>
      </c>
      <c r="Q1087" t="s">
        <v>8333</v>
      </c>
      <c r="R1087" s="12">
        <f t="shared" si="65"/>
        <v>42443.629340277781</v>
      </c>
      <c r="S1087" s="12">
        <f t="shared" si="66"/>
        <v>42413.671006944445</v>
      </c>
      <c r="T1087" s="12">
        <f t="shared" si="67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33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 t="s">
        <v>8315</v>
      </c>
      <c r="Q1088" t="s">
        <v>8333</v>
      </c>
      <c r="R1088" s="12">
        <f t="shared" si="65"/>
        <v>41875.866793981484</v>
      </c>
      <c r="S1088" s="12">
        <f t="shared" si="66"/>
        <v>41845.866793981484</v>
      </c>
      <c r="T1088" s="12">
        <f t="shared" si="67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33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 t="s">
        <v>8315</v>
      </c>
      <c r="Q1089" t="s">
        <v>8333</v>
      </c>
      <c r="R1089" s="12">
        <f t="shared" si="65"/>
        <v>41805.713969907411</v>
      </c>
      <c r="S1089" s="12">
        <f t="shared" si="66"/>
        <v>41775.713969907411</v>
      </c>
      <c r="T1089" s="12">
        <f t="shared" si="67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33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8" t="s">
        <v>8315</v>
      </c>
      <c r="Q1090" t="s">
        <v>8333</v>
      </c>
      <c r="R1090" s="12">
        <f t="shared" ref="R1090:R1153" si="69">(((I1090/60)/60/24)+DATE(1970,1,1))</f>
        <v>41753.799386574072</v>
      </c>
      <c r="S1090" s="12">
        <f t="shared" ref="S1090:S1153" si="70">(((J1090/60)/60/24)+DATE(1970,1,1))</f>
        <v>41723.799386574072</v>
      </c>
      <c r="T1090" s="12">
        <f t="shared" si="67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33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8" t="s">
        <v>8315</v>
      </c>
      <c r="Q1091" t="s">
        <v>8333</v>
      </c>
      <c r="R1091" s="12">
        <f t="shared" si="69"/>
        <v>42181.189525462964</v>
      </c>
      <c r="S1091" s="12">
        <f t="shared" si="70"/>
        <v>42151.189525462964</v>
      </c>
      <c r="T1091" s="12">
        <f t="shared" ref="T1091:T1154" si="71">YEAR(S1091)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33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 t="s">
        <v>8315</v>
      </c>
      <c r="Q1092" t="s">
        <v>8333</v>
      </c>
      <c r="R1092" s="12">
        <f t="shared" si="69"/>
        <v>42153.185798611114</v>
      </c>
      <c r="S1092" s="12">
        <f t="shared" si="70"/>
        <v>42123.185798611114</v>
      </c>
      <c r="T1092" s="12">
        <f t="shared" si="7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33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 t="s">
        <v>8315</v>
      </c>
      <c r="Q1093" t="s">
        <v>8333</v>
      </c>
      <c r="R1093" s="12">
        <f t="shared" si="69"/>
        <v>42470.778611111105</v>
      </c>
      <c r="S1093" s="12">
        <f t="shared" si="70"/>
        <v>42440.820277777777</v>
      </c>
      <c r="T1093" s="12">
        <f t="shared" si="7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33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 t="s">
        <v>8315</v>
      </c>
      <c r="Q1094" t="s">
        <v>8333</v>
      </c>
      <c r="R1094" s="12">
        <f t="shared" si="69"/>
        <v>41280.025902777779</v>
      </c>
      <c r="S1094" s="12">
        <f t="shared" si="70"/>
        <v>41250.025902777779</v>
      </c>
      <c r="T1094" s="12">
        <f t="shared" si="7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33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 t="s">
        <v>8315</v>
      </c>
      <c r="Q1095" t="s">
        <v>8333</v>
      </c>
      <c r="R1095" s="12">
        <f t="shared" si="69"/>
        <v>42411.973807870367</v>
      </c>
      <c r="S1095" s="12">
        <f t="shared" si="70"/>
        <v>42396.973807870367</v>
      </c>
      <c r="T1095" s="12">
        <f t="shared" si="7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33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 t="s">
        <v>8315</v>
      </c>
      <c r="Q1096" t="s">
        <v>8333</v>
      </c>
      <c r="R1096" s="12">
        <f t="shared" si="69"/>
        <v>40825.713344907403</v>
      </c>
      <c r="S1096" s="12">
        <f t="shared" si="70"/>
        <v>40795.713344907403</v>
      </c>
      <c r="T1096" s="12">
        <f t="shared" si="7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33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 t="s">
        <v>8315</v>
      </c>
      <c r="Q1097" t="s">
        <v>8333</v>
      </c>
      <c r="R1097" s="12">
        <f t="shared" si="69"/>
        <v>41516.537268518521</v>
      </c>
      <c r="S1097" s="12">
        <f t="shared" si="70"/>
        <v>41486.537268518521</v>
      </c>
      <c r="T1097" s="12">
        <f t="shared" si="7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33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 t="s">
        <v>8315</v>
      </c>
      <c r="Q1098" t="s">
        <v>8333</v>
      </c>
      <c r="R1098" s="12">
        <f t="shared" si="69"/>
        <v>41916.145833333336</v>
      </c>
      <c r="S1098" s="12">
        <f t="shared" si="70"/>
        <v>41885.51798611111</v>
      </c>
      <c r="T1098" s="12">
        <f t="shared" si="7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33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 t="s">
        <v>8315</v>
      </c>
      <c r="Q1099" t="s">
        <v>8333</v>
      </c>
      <c r="R1099" s="12">
        <f t="shared" si="69"/>
        <v>41700.792557870373</v>
      </c>
      <c r="S1099" s="12">
        <f t="shared" si="70"/>
        <v>41660.792557870373</v>
      </c>
      <c r="T1099" s="12">
        <f t="shared" si="7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33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 t="s">
        <v>8315</v>
      </c>
      <c r="Q1100" t="s">
        <v>8333</v>
      </c>
      <c r="R1100" s="12">
        <f t="shared" si="69"/>
        <v>41742.762673611112</v>
      </c>
      <c r="S1100" s="12">
        <f t="shared" si="70"/>
        <v>41712.762673611112</v>
      </c>
      <c r="T1100" s="12">
        <f t="shared" si="7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33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 t="s">
        <v>8315</v>
      </c>
      <c r="Q1101" t="s">
        <v>8333</v>
      </c>
      <c r="R1101" s="12">
        <f t="shared" si="69"/>
        <v>42137.836435185185</v>
      </c>
      <c r="S1101" s="12">
        <f t="shared" si="70"/>
        <v>42107.836435185185</v>
      </c>
      <c r="T1101" s="12">
        <f t="shared" si="7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33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 t="s">
        <v>8315</v>
      </c>
      <c r="Q1102" t="s">
        <v>8333</v>
      </c>
      <c r="R1102" s="12">
        <f t="shared" si="69"/>
        <v>42414.110775462963</v>
      </c>
      <c r="S1102" s="12">
        <f t="shared" si="70"/>
        <v>42384.110775462963</v>
      </c>
      <c r="T1102" s="12">
        <f t="shared" si="7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33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 t="s">
        <v>8315</v>
      </c>
      <c r="Q1103" t="s">
        <v>8333</v>
      </c>
      <c r="R1103" s="12">
        <f t="shared" si="69"/>
        <v>42565.758333333331</v>
      </c>
      <c r="S1103" s="12">
        <f t="shared" si="70"/>
        <v>42538.77243055556</v>
      </c>
      <c r="T1103" s="12">
        <f t="shared" si="7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33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 t="s">
        <v>8315</v>
      </c>
      <c r="Q1104" t="s">
        <v>8333</v>
      </c>
      <c r="R1104" s="12">
        <f t="shared" si="69"/>
        <v>41617.249305555553</v>
      </c>
      <c r="S1104" s="12">
        <f t="shared" si="70"/>
        <v>41577.045428240745</v>
      </c>
      <c r="T1104" s="12">
        <f t="shared" si="7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33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 t="s">
        <v>8315</v>
      </c>
      <c r="Q1105" t="s">
        <v>8333</v>
      </c>
      <c r="R1105" s="12">
        <f t="shared" si="69"/>
        <v>42539.22210648148</v>
      </c>
      <c r="S1105" s="12">
        <f t="shared" si="70"/>
        <v>42479.22210648148</v>
      </c>
      <c r="T1105" s="12">
        <f t="shared" si="7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33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 t="s">
        <v>8315</v>
      </c>
      <c r="Q1106" t="s">
        <v>8333</v>
      </c>
      <c r="R1106" s="12">
        <f t="shared" si="69"/>
        <v>41801.40996527778</v>
      </c>
      <c r="S1106" s="12">
        <f t="shared" si="70"/>
        <v>41771.40996527778</v>
      </c>
      <c r="T1106" s="12">
        <f t="shared" si="7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33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 t="s">
        <v>8315</v>
      </c>
      <c r="Q1107" t="s">
        <v>8333</v>
      </c>
      <c r="R1107" s="12">
        <f t="shared" si="69"/>
        <v>41722.0940625</v>
      </c>
      <c r="S1107" s="12">
        <f t="shared" si="70"/>
        <v>41692.135729166665</v>
      </c>
      <c r="T1107" s="12">
        <f t="shared" si="7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33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 t="s">
        <v>8315</v>
      </c>
      <c r="Q1108" t="s">
        <v>8333</v>
      </c>
      <c r="R1108" s="12">
        <f t="shared" si="69"/>
        <v>41003.698784722219</v>
      </c>
      <c r="S1108" s="12">
        <f t="shared" si="70"/>
        <v>40973.740451388891</v>
      </c>
      <c r="T1108" s="12">
        <f t="shared" si="7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33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 t="s">
        <v>8315</v>
      </c>
      <c r="Q1109" t="s">
        <v>8333</v>
      </c>
      <c r="R1109" s="12">
        <f t="shared" si="69"/>
        <v>41843.861388888887</v>
      </c>
      <c r="S1109" s="12">
        <f t="shared" si="70"/>
        <v>41813.861388888887</v>
      </c>
      <c r="T1109" s="12">
        <f t="shared" si="7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33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 t="s">
        <v>8315</v>
      </c>
      <c r="Q1110" t="s">
        <v>8333</v>
      </c>
      <c r="R1110" s="12">
        <f t="shared" si="69"/>
        <v>41012.595312500001</v>
      </c>
      <c r="S1110" s="12">
        <f t="shared" si="70"/>
        <v>40952.636979166666</v>
      </c>
      <c r="T1110" s="12">
        <f t="shared" si="7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33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 t="s">
        <v>8315</v>
      </c>
      <c r="Q1111" t="s">
        <v>8333</v>
      </c>
      <c r="R1111" s="12">
        <f t="shared" si="69"/>
        <v>42692.793865740736</v>
      </c>
      <c r="S1111" s="12">
        <f t="shared" si="70"/>
        <v>42662.752199074079</v>
      </c>
      <c r="T1111" s="12">
        <f t="shared" si="7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33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 t="s">
        <v>8315</v>
      </c>
      <c r="Q1112" t="s">
        <v>8333</v>
      </c>
      <c r="R1112" s="12">
        <f t="shared" si="69"/>
        <v>41250.933124999996</v>
      </c>
      <c r="S1112" s="12">
        <f t="shared" si="70"/>
        <v>41220.933124999996</v>
      </c>
      <c r="T1112" s="12">
        <f t="shared" si="7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33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 t="s">
        <v>8315</v>
      </c>
      <c r="Q1113" t="s">
        <v>8333</v>
      </c>
      <c r="R1113" s="12">
        <f t="shared" si="69"/>
        <v>42377.203587962969</v>
      </c>
      <c r="S1113" s="12">
        <f t="shared" si="70"/>
        <v>42347.203587962969</v>
      </c>
      <c r="T1113" s="12">
        <f t="shared" si="7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33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 t="s">
        <v>8315</v>
      </c>
      <c r="Q1114" t="s">
        <v>8333</v>
      </c>
      <c r="R1114" s="12">
        <f t="shared" si="69"/>
        <v>42023.354166666672</v>
      </c>
      <c r="S1114" s="12">
        <f t="shared" si="70"/>
        <v>41963.759386574078</v>
      </c>
      <c r="T1114" s="12">
        <f t="shared" si="7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33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 t="s">
        <v>8315</v>
      </c>
      <c r="Q1115" t="s">
        <v>8333</v>
      </c>
      <c r="R1115" s="12">
        <f t="shared" si="69"/>
        <v>41865.977083333331</v>
      </c>
      <c r="S1115" s="12">
        <f t="shared" si="70"/>
        <v>41835.977083333331</v>
      </c>
      <c r="T1115" s="12">
        <f t="shared" si="7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33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 t="s">
        <v>8315</v>
      </c>
      <c r="Q1116" t="s">
        <v>8333</v>
      </c>
      <c r="R1116" s="12">
        <f t="shared" si="69"/>
        <v>41556.345914351856</v>
      </c>
      <c r="S1116" s="12">
        <f t="shared" si="70"/>
        <v>41526.345914351856</v>
      </c>
      <c r="T1116" s="12">
        <f t="shared" si="7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33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 t="s">
        <v>8315</v>
      </c>
      <c r="Q1117" t="s">
        <v>8333</v>
      </c>
      <c r="R1117" s="12">
        <f t="shared" si="69"/>
        <v>42459.653877314813</v>
      </c>
      <c r="S1117" s="12">
        <f t="shared" si="70"/>
        <v>42429.695543981477</v>
      </c>
      <c r="T1117" s="12">
        <f t="shared" si="7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33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 t="s">
        <v>8315</v>
      </c>
      <c r="Q1118" t="s">
        <v>8333</v>
      </c>
      <c r="R1118" s="12">
        <f t="shared" si="69"/>
        <v>41069.847314814811</v>
      </c>
      <c r="S1118" s="12">
        <f t="shared" si="70"/>
        <v>41009.847314814811</v>
      </c>
      <c r="T1118" s="12">
        <f t="shared" si="7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33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 t="s">
        <v>8315</v>
      </c>
      <c r="Q1119" t="s">
        <v>8333</v>
      </c>
      <c r="R1119" s="12">
        <f t="shared" si="69"/>
        <v>42363.598530092597</v>
      </c>
      <c r="S1119" s="12">
        <f t="shared" si="70"/>
        <v>42333.598530092597</v>
      </c>
      <c r="T1119" s="12">
        <f t="shared" si="7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33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 t="s">
        <v>8315</v>
      </c>
      <c r="Q1120" t="s">
        <v>8333</v>
      </c>
      <c r="R1120" s="12">
        <f t="shared" si="69"/>
        <v>41734.124756944446</v>
      </c>
      <c r="S1120" s="12">
        <f t="shared" si="70"/>
        <v>41704.16642361111</v>
      </c>
      <c r="T1120" s="12">
        <f t="shared" si="7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33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 t="s">
        <v>8315</v>
      </c>
      <c r="Q1121" t="s">
        <v>8333</v>
      </c>
      <c r="R1121" s="12">
        <f t="shared" si="69"/>
        <v>41735.792407407411</v>
      </c>
      <c r="S1121" s="12">
        <f t="shared" si="70"/>
        <v>41722.792407407411</v>
      </c>
      <c r="T1121" s="12">
        <f t="shared" si="7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33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 t="s">
        <v>8315</v>
      </c>
      <c r="Q1122" t="s">
        <v>8333</v>
      </c>
      <c r="R1122" s="12">
        <f t="shared" si="69"/>
        <v>40844.872685185182</v>
      </c>
      <c r="S1122" s="12">
        <f t="shared" si="70"/>
        <v>40799.872685185182</v>
      </c>
      <c r="T1122" s="12">
        <f t="shared" si="7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33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 t="s">
        <v>8315</v>
      </c>
      <c r="Q1123" t="s">
        <v>8333</v>
      </c>
      <c r="R1123" s="12">
        <f t="shared" si="69"/>
        <v>42442.892546296294</v>
      </c>
      <c r="S1123" s="12">
        <f t="shared" si="70"/>
        <v>42412.934212962966</v>
      </c>
      <c r="T1123" s="12">
        <f t="shared" si="7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33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 t="s">
        <v>8315</v>
      </c>
      <c r="Q1124" t="s">
        <v>8333</v>
      </c>
      <c r="R1124" s="12">
        <f t="shared" si="69"/>
        <v>41424.703993055555</v>
      </c>
      <c r="S1124" s="12">
        <f t="shared" si="70"/>
        <v>41410.703993055555</v>
      </c>
      <c r="T1124" s="12">
        <f t="shared" si="7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33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 t="s">
        <v>8315</v>
      </c>
      <c r="Q1125" t="s">
        <v>8333</v>
      </c>
      <c r="R1125" s="12">
        <f t="shared" si="69"/>
        <v>41748.5237037037</v>
      </c>
      <c r="S1125" s="12">
        <f t="shared" si="70"/>
        <v>41718.5237037037</v>
      </c>
      <c r="T1125" s="12">
        <f t="shared" si="7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33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 t="s">
        <v>8315</v>
      </c>
      <c r="Q1126" t="s">
        <v>8343</v>
      </c>
      <c r="R1126" s="12">
        <f t="shared" si="69"/>
        <v>42124.667256944449</v>
      </c>
      <c r="S1126" s="12">
        <f t="shared" si="70"/>
        <v>42094.667256944449</v>
      </c>
      <c r="T1126" s="12">
        <f t="shared" si="7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33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 t="s">
        <v>8315</v>
      </c>
      <c r="Q1127" t="s">
        <v>8343</v>
      </c>
      <c r="R1127" s="12">
        <f t="shared" si="69"/>
        <v>42272.624189814815</v>
      </c>
      <c r="S1127" s="12">
        <f t="shared" si="70"/>
        <v>42212.624189814815</v>
      </c>
      <c r="T1127" s="12">
        <f t="shared" si="7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33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 t="s">
        <v>8315</v>
      </c>
      <c r="Q1128" t="s">
        <v>8343</v>
      </c>
      <c r="R1128" s="12">
        <f t="shared" si="69"/>
        <v>42565.327476851846</v>
      </c>
      <c r="S1128" s="12">
        <f t="shared" si="70"/>
        <v>42535.327476851846</v>
      </c>
      <c r="T1128" s="12">
        <f t="shared" si="7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33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 t="s">
        <v>8315</v>
      </c>
      <c r="Q1129" t="s">
        <v>8343</v>
      </c>
      <c r="R1129" s="12">
        <f t="shared" si="69"/>
        <v>41957.895833333328</v>
      </c>
      <c r="S1129" s="12">
        <f t="shared" si="70"/>
        <v>41926.854166666664</v>
      </c>
      <c r="T1129" s="12">
        <f t="shared" si="7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33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 t="s">
        <v>8315</v>
      </c>
      <c r="Q1130" t="s">
        <v>8343</v>
      </c>
      <c r="R1130" s="12">
        <f t="shared" si="69"/>
        <v>41858.649502314816</v>
      </c>
      <c r="S1130" s="12">
        <f t="shared" si="70"/>
        <v>41828.649502314816</v>
      </c>
      <c r="T1130" s="12">
        <f t="shared" si="7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33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 t="s">
        <v>8315</v>
      </c>
      <c r="Q1131" t="s">
        <v>8343</v>
      </c>
      <c r="R1131" s="12">
        <f t="shared" si="69"/>
        <v>42526.264965277776</v>
      </c>
      <c r="S1131" s="12">
        <f t="shared" si="70"/>
        <v>42496.264965277776</v>
      </c>
      <c r="T1131" s="12">
        <f t="shared" si="7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33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 t="s">
        <v>8315</v>
      </c>
      <c r="Q1132" t="s">
        <v>8343</v>
      </c>
      <c r="R1132" s="12">
        <f t="shared" si="69"/>
        <v>41969.038194444445</v>
      </c>
      <c r="S1132" s="12">
        <f t="shared" si="70"/>
        <v>41908.996527777781</v>
      </c>
      <c r="T1132" s="12">
        <f t="shared" si="7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33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 t="s">
        <v>8315</v>
      </c>
      <c r="Q1133" t="s">
        <v>8343</v>
      </c>
      <c r="R1133" s="12">
        <f t="shared" si="69"/>
        <v>42362.908194444448</v>
      </c>
      <c r="S1133" s="12">
        <f t="shared" si="70"/>
        <v>42332.908194444448</v>
      </c>
      <c r="T1133" s="12">
        <f t="shared" si="7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33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 t="s">
        <v>8315</v>
      </c>
      <c r="Q1134" t="s">
        <v>8343</v>
      </c>
      <c r="R1134" s="12">
        <f t="shared" si="69"/>
        <v>42736.115405092598</v>
      </c>
      <c r="S1134" s="12">
        <f t="shared" si="70"/>
        <v>42706.115405092598</v>
      </c>
      <c r="T1134" s="12">
        <f t="shared" si="7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33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 t="s">
        <v>8315</v>
      </c>
      <c r="Q1135" t="s">
        <v>8343</v>
      </c>
      <c r="R1135" s="12">
        <f t="shared" si="69"/>
        <v>41851.407187500001</v>
      </c>
      <c r="S1135" s="12">
        <f t="shared" si="70"/>
        <v>41821.407187500001</v>
      </c>
      <c r="T1135" s="12">
        <f t="shared" si="7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33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 t="s">
        <v>8315</v>
      </c>
      <c r="Q1136" t="s">
        <v>8343</v>
      </c>
      <c r="R1136" s="12">
        <f t="shared" si="69"/>
        <v>41972.189583333333</v>
      </c>
      <c r="S1136" s="12">
        <f t="shared" si="70"/>
        <v>41958.285046296296</v>
      </c>
      <c r="T1136" s="12">
        <f t="shared" si="7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33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 t="s">
        <v>8315</v>
      </c>
      <c r="Q1137" t="s">
        <v>8343</v>
      </c>
      <c r="R1137" s="12">
        <f t="shared" si="69"/>
        <v>42588.989513888882</v>
      </c>
      <c r="S1137" s="12">
        <f t="shared" si="70"/>
        <v>42558.989513888882</v>
      </c>
      <c r="T1137" s="12">
        <f t="shared" si="7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33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 t="s">
        <v>8315</v>
      </c>
      <c r="Q1138" t="s">
        <v>8343</v>
      </c>
      <c r="R1138" s="12">
        <f t="shared" si="69"/>
        <v>42357.671631944439</v>
      </c>
      <c r="S1138" s="12">
        <f t="shared" si="70"/>
        <v>42327.671631944439</v>
      </c>
      <c r="T1138" s="12">
        <f t="shared" si="7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33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 t="s">
        <v>8315</v>
      </c>
      <c r="Q1139" t="s">
        <v>8343</v>
      </c>
      <c r="R1139" s="12">
        <f t="shared" si="69"/>
        <v>42483.819687499999</v>
      </c>
      <c r="S1139" s="12">
        <f t="shared" si="70"/>
        <v>42453.819687499999</v>
      </c>
      <c r="T1139" s="12">
        <f t="shared" si="7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33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 t="s">
        <v>8315</v>
      </c>
      <c r="Q1140" t="s">
        <v>8343</v>
      </c>
      <c r="R1140" s="12">
        <f t="shared" si="69"/>
        <v>42756.9066087963</v>
      </c>
      <c r="S1140" s="12">
        <f t="shared" si="70"/>
        <v>42736.9066087963</v>
      </c>
      <c r="T1140" s="12">
        <f t="shared" si="7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33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 t="s">
        <v>8315</v>
      </c>
      <c r="Q1141" t="s">
        <v>8343</v>
      </c>
      <c r="R1141" s="12">
        <f t="shared" si="69"/>
        <v>42005.347523148142</v>
      </c>
      <c r="S1141" s="12">
        <f t="shared" si="70"/>
        <v>41975.347523148142</v>
      </c>
      <c r="T1141" s="12">
        <f t="shared" si="7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33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 t="s">
        <v>8315</v>
      </c>
      <c r="Q1142" t="s">
        <v>8343</v>
      </c>
      <c r="R1142" s="12">
        <f t="shared" si="69"/>
        <v>42222.462048611109</v>
      </c>
      <c r="S1142" s="12">
        <f t="shared" si="70"/>
        <v>42192.462048611109</v>
      </c>
      <c r="T1142" s="12">
        <f t="shared" si="7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33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 t="s">
        <v>8315</v>
      </c>
      <c r="Q1143" t="s">
        <v>8343</v>
      </c>
      <c r="R1143" s="12">
        <f t="shared" si="69"/>
        <v>42194.699652777781</v>
      </c>
      <c r="S1143" s="12">
        <f t="shared" si="70"/>
        <v>42164.699652777781</v>
      </c>
      <c r="T1143" s="12">
        <f t="shared" si="7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33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 t="s">
        <v>8315</v>
      </c>
      <c r="Q1144" t="s">
        <v>8343</v>
      </c>
      <c r="R1144" s="12">
        <f t="shared" si="69"/>
        <v>42052.006099537044</v>
      </c>
      <c r="S1144" s="12">
        <f t="shared" si="70"/>
        <v>42022.006099537044</v>
      </c>
      <c r="T1144" s="12">
        <f t="shared" si="7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33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 t="s">
        <v>8315</v>
      </c>
      <c r="Q1145" t="s">
        <v>8343</v>
      </c>
      <c r="R1145" s="12">
        <f t="shared" si="69"/>
        <v>42355.19358796296</v>
      </c>
      <c r="S1145" s="12">
        <f t="shared" si="70"/>
        <v>42325.19358796296</v>
      </c>
      <c r="T1145" s="12">
        <f t="shared" si="7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33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 t="s">
        <v>8318</v>
      </c>
      <c r="Q1146" t="s">
        <v>8344</v>
      </c>
      <c r="R1146" s="12">
        <f t="shared" si="69"/>
        <v>42123.181944444441</v>
      </c>
      <c r="S1146" s="12">
        <f t="shared" si="70"/>
        <v>42093.181944444441</v>
      </c>
      <c r="T1146" s="12">
        <f t="shared" si="7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33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 t="s">
        <v>8318</v>
      </c>
      <c r="Q1147" t="s">
        <v>8344</v>
      </c>
      <c r="R1147" s="12">
        <f t="shared" si="69"/>
        <v>41914.747592592597</v>
      </c>
      <c r="S1147" s="12">
        <f t="shared" si="70"/>
        <v>41854.747592592597</v>
      </c>
      <c r="T1147" s="12">
        <f t="shared" si="7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33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 t="s">
        <v>8318</v>
      </c>
      <c r="Q1148" t="s">
        <v>8344</v>
      </c>
      <c r="R1148" s="12">
        <f t="shared" si="69"/>
        <v>41761.9533912037</v>
      </c>
      <c r="S1148" s="12">
        <f t="shared" si="70"/>
        <v>41723.9533912037</v>
      </c>
      <c r="T1148" s="12">
        <f t="shared" si="7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33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 t="s">
        <v>8318</v>
      </c>
      <c r="Q1149" t="s">
        <v>8344</v>
      </c>
      <c r="R1149" s="12">
        <f t="shared" si="69"/>
        <v>41931.972025462965</v>
      </c>
      <c r="S1149" s="12">
        <f t="shared" si="70"/>
        <v>41871.972025462965</v>
      </c>
      <c r="T1149" s="12">
        <f t="shared" si="7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33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 t="s">
        <v>8318</v>
      </c>
      <c r="Q1150" t="s">
        <v>8344</v>
      </c>
      <c r="R1150" s="12">
        <f t="shared" si="69"/>
        <v>42705.212743055556</v>
      </c>
      <c r="S1150" s="12">
        <f t="shared" si="70"/>
        <v>42675.171076388884</v>
      </c>
      <c r="T1150" s="12">
        <f t="shared" si="7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33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 t="s">
        <v>8318</v>
      </c>
      <c r="Q1151" t="s">
        <v>8344</v>
      </c>
      <c r="R1151" s="12">
        <f t="shared" si="69"/>
        <v>42537.71025462963</v>
      </c>
      <c r="S1151" s="12">
        <f t="shared" si="70"/>
        <v>42507.71025462963</v>
      </c>
      <c r="T1151" s="12">
        <f t="shared" si="7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33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 t="s">
        <v>8318</v>
      </c>
      <c r="Q1152" t="s">
        <v>8344</v>
      </c>
      <c r="R1152" s="12">
        <f t="shared" si="69"/>
        <v>42377.954571759255</v>
      </c>
      <c r="S1152" s="12">
        <f t="shared" si="70"/>
        <v>42317.954571759255</v>
      </c>
      <c r="T1152" s="12">
        <f t="shared" si="7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33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 t="s">
        <v>8318</v>
      </c>
      <c r="Q1153" t="s">
        <v>8344</v>
      </c>
      <c r="R1153" s="12">
        <f t="shared" si="69"/>
        <v>42254.102581018517</v>
      </c>
      <c r="S1153" s="12">
        <f t="shared" si="70"/>
        <v>42224.102581018517</v>
      </c>
      <c r="T1153" s="12">
        <f t="shared" si="7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33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8" t="s">
        <v>8318</v>
      </c>
      <c r="Q1154" t="s">
        <v>8344</v>
      </c>
      <c r="R1154" s="12">
        <f t="shared" ref="R1154:R1217" si="73">(((I1154/60)/60/24)+DATE(1970,1,1))</f>
        <v>42139.709629629629</v>
      </c>
      <c r="S1154" s="12">
        <f t="shared" ref="S1154:S1217" si="74">(((J1154/60)/60/24)+DATE(1970,1,1))</f>
        <v>42109.709629629629</v>
      </c>
      <c r="T1154" s="12">
        <f t="shared" si="7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33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8" t="s">
        <v>8318</v>
      </c>
      <c r="Q1155" t="s">
        <v>8344</v>
      </c>
      <c r="R1155" s="12">
        <f t="shared" si="73"/>
        <v>42173.714178240742</v>
      </c>
      <c r="S1155" s="12">
        <f t="shared" si="74"/>
        <v>42143.714178240742</v>
      </c>
      <c r="T1155" s="12">
        <f t="shared" ref="T1155:T1218" si="75">YEAR(S1155)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33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 t="s">
        <v>8318</v>
      </c>
      <c r="Q1156" t="s">
        <v>8344</v>
      </c>
      <c r="R1156" s="12">
        <f t="shared" si="73"/>
        <v>42253.108865740738</v>
      </c>
      <c r="S1156" s="12">
        <f t="shared" si="74"/>
        <v>42223.108865740738</v>
      </c>
      <c r="T1156" s="12">
        <f t="shared" si="75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33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 t="s">
        <v>8318</v>
      </c>
      <c r="Q1157" t="s">
        <v>8344</v>
      </c>
      <c r="R1157" s="12">
        <f t="shared" si="73"/>
        <v>41865.763981481483</v>
      </c>
      <c r="S1157" s="12">
        <f t="shared" si="74"/>
        <v>41835.763981481483</v>
      </c>
      <c r="T1157" s="12">
        <f t="shared" si="75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33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 t="s">
        <v>8318</v>
      </c>
      <c r="Q1158" t="s">
        <v>8344</v>
      </c>
      <c r="R1158" s="12">
        <f t="shared" si="73"/>
        <v>42059.07131944444</v>
      </c>
      <c r="S1158" s="12">
        <f t="shared" si="74"/>
        <v>42029.07131944444</v>
      </c>
      <c r="T1158" s="12">
        <f t="shared" si="75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33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 t="s">
        <v>8318</v>
      </c>
      <c r="Q1159" t="s">
        <v>8344</v>
      </c>
      <c r="R1159" s="12">
        <f t="shared" si="73"/>
        <v>41978.669907407413</v>
      </c>
      <c r="S1159" s="12">
        <f t="shared" si="74"/>
        <v>41918.628240740742</v>
      </c>
      <c r="T1159" s="12">
        <f t="shared" si="75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33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 t="s">
        <v>8318</v>
      </c>
      <c r="Q1160" t="s">
        <v>8344</v>
      </c>
      <c r="R1160" s="12">
        <f t="shared" si="73"/>
        <v>41982.09175925926</v>
      </c>
      <c r="S1160" s="12">
        <f t="shared" si="74"/>
        <v>41952.09175925926</v>
      </c>
      <c r="T1160" s="12">
        <f t="shared" si="75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33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 t="s">
        <v>8318</v>
      </c>
      <c r="Q1161" t="s">
        <v>8344</v>
      </c>
      <c r="R1161" s="12">
        <f t="shared" si="73"/>
        <v>42185.65625</v>
      </c>
      <c r="S1161" s="12">
        <f t="shared" si="74"/>
        <v>42154.726446759261</v>
      </c>
      <c r="T1161" s="12">
        <f t="shared" si="75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33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 t="s">
        <v>8318</v>
      </c>
      <c r="Q1162" t="s">
        <v>8344</v>
      </c>
      <c r="R1162" s="12">
        <f t="shared" si="73"/>
        <v>42091.113263888896</v>
      </c>
      <c r="S1162" s="12">
        <f t="shared" si="74"/>
        <v>42061.154930555553</v>
      </c>
      <c r="T1162" s="12">
        <f t="shared" si="75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33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 t="s">
        <v>8318</v>
      </c>
      <c r="Q1163" t="s">
        <v>8344</v>
      </c>
      <c r="R1163" s="12">
        <f t="shared" si="73"/>
        <v>42143.629502314812</v>
      </c>
      <c r="S1163" s="12">
        <f t="shared" si="74"/>
        <v>42122.629502314812</v>
      </c>
      <c r="T1163" s="12">
        <f t="shared" si="75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33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 t="s">
        <v>8318</v>
      </c>
      <c r="Q1164" t="s">
        <v>8344</v>
      </c>
      <c r="R1164" s="12">
        <f t="shared" si="73"/>
        <v>41907.683611111112</v>
      </c>
      <c r="S1164" s="12">
        <f t="shared" si="74"/>
        <v>41876.683611111112</v>
      </c>
      <c r="T1164" s="12">
        <f t="shared" si="75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33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 t="s">
        <v>8318</v>
      </c>
      <c r="Q1165" t="s">
        <v>8344</v>
      </c>
      <c r="R1165" s="12">
        <f t="shared" si="73"/>
        <v>41860.723611111112</v>
      </c>
      <c r="S1165" s="12">
        <f t="shared" si="74"/>
        <v>41830.723611111112</v>
      </c>
      <c r="T1165" s="12">
        <f t="shared" si="75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33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 t="s">
        <v>8318</v>
      </c>
      <c r="Q1166" t="s">
        <v>8344</v>
      </c>
      <c r="R1166" s="12">
        <f t="shared" si="73"/>
        <v>42539.724328703705</v>
      </c>
      <c r="S1166" s="12">
        <f t="shared" si="74"/>
        <v>42509.724328703705</v>
      </c>
      <c r="T1166" s="12">
        <f t="shared" si="75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33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 t="s">
        <v>8318</v>
      </c>
      <c r="Q1167" t="s">
        <v>8344</v>
      </c>
      <c r="R1167" s="12">
        <f t="shared" si="73"/>
        <v>41826.214467592588</v>
      </c>
      <c r="S1167" s="12">
        <f t="shared" si="74"/>
        <v>41792.214467592588</v>
      </c>
      <c r="T1167" s="12">
        <f t="shared" si="75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33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 t="s">
        <v>8318</v>
      </c>
      <c r="Q1168" t="s">
        <v>8344</v>
      </c>
      <c r="R1168" s="12">
        <f t="shared" si="73"/>
        <v>42181.166666666672</v>
      </c>
      <c r="S1168" s="12">
        <f t="shared" si="74"/>
        <v>42150.485439814816</v>
      </c>
      <c r="T1168" s="12">
        <f t="shared" si="75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33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 t="s">
        <v>8318</v>
      </c>
      <c r="Q1169" t="s">
        <v>8344</v>
      </c>
      <c r="R1169" s="12">
        <f t="shared" si="73"/>
        <v>41894.734895833331</v>
      </c>
      <c r="S1169" s="12">
        <f t="shared" si="74"/>
        <v>41863.734895833331</v>
      </c>
      <c r="T1169" s="12">
        <f t="shared" si="75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33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 t="s">
        <v>8318</v>
      </c>
      <c r="Q1170" t="s">
        <v>8344</v>
      </c>
      <c r="R1170" s="12">
        <f t="shared" si="73"/>
        <v>42635.053993055553</v>
      </c>
      <c r="S1170" s="12">
        <f t="shared" si="74"/>
        <v>42605.053993055553</v>
      </c>
      <c r="T1170" s="12">
        <f t="shared" si="75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33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 t="s">
        <v>8318</v>
      </c>
      <c r="Q1171" t="s">
        <v>8344</v>
      </c>
      <c r="R1171" s="12">
        <f t="shared" si="73"/>
        <v>42057.353738425925</v>
      </c>
      <c r="S1171" s="12">
        <f t="shared" si="74"/>
        <v>42027.353738425925</v>
      </c>
      <c r="T1171" s="12">
        <f t="shared" si="75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33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 t="s">
        <v>8318</v>
      </c>
      <c r="Q1172" t="s">
        <v>8344</v>
      </c>
      <c r="R1172" s="12">
        <f t="shared" si="73"/>
        <v>42154.893182870372</v>
      </c>
      <c r="S1172" s="12">
        <f t="shared" si="74"/>
        <v>42124.893182870372</v>
      </c>
      <c r="T1172" s="12">
        <f t="shared" si="75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33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 t="s">
        <v>8318</v>
      </c>
      <c r="Q1173" t="s">
        <v>8344</v>
      </c>
      <c r="R1173" s="12">
        <f t="shared" si="73"/>
        <v>41956.846377314811</v>
      </c>
      <c r="S1173" s="12">
        <f t="shared" si="74"/>
        <v>41938.804710648146</v>
      </c>
      <c r="T1173" s="12">
        <f t="shared" si="75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33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 t="s">
        <v>8318</v>
      </c>
      <c r="Q1174" t="s">
        <v>8344</v>
      </c>
      <c r="R1174" s="12">
        <f t="shared" si="73"/>
        <v>41871.682314814818</v>
      </c>
      <c r="S1174" s="12">
        <f t="shared" si="74"/>
        <v>41841.682314814818</v>
      </c>
      <c r="T1174" s="12">
        <f t="shared" si="75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33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 t="s">
        <v>8318</v>
      </c>
      <c r="Q1175" t="s">
        <v>8344</v>
      </c>
      <c r="R1175" s="12">
        <f t="shared" si="73"/>
        <v>42219.185844907406</v>
      </c>
      <c r="S1175" s="12">
        <f t="shared" si="74"/>
        <v>42184.185844907406</v>
      </c>
      <c r="T1175" s="12">
        <f t="shared" si="75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33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 t="s">
        <v>8318</v>
      </c>
      <c r="Q1176" t="s">
        <v>8344</v>
      </c>
      <c r="R1176" s="12">
        <f t="shared" si="73"/>
        <v>42498.84174768519</v>
      </c>
      <c r="S1176" s="12">
        <f t="shared" si="74"/>
        <v>42468.84174768519</v>
      </c>
      <c r="T1176" s="12">
        <f t="shared" si="75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33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 t="s">
        <v>8318</v>
      </c>
      <c r="Q1177" t="s">
        <v>8344</v>
      </c>
      <c r="R1177" s="12">
        <f t="shared" si="73"/>
        <v>42200.728460648148</v>
      </c>
      <c r="S1177" s="12">
        <f t="shared" si="74"/>
        <v>42170.728460648148</v>
      </c>
      <c r="T1177" s="12">
        <f t="shared" si="75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33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 t="s">
        <v>8318</v>
      </c>
      <c r="Q1178" t="s">
        <v>8344</v>
      </c>
      <c r="R1178" s="12">
        <f t="shared" si="73"/>
        <v>42800.541666666672</v>
      </c>
      <c r="S1178" s="12">
        <f t="shared" si="74"/>
        <v>42746.019652777773</v>
      </c>
      <c r="T1178" s="12">
        <f t="shared" si="75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33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 t="s">
        <v>8318</v>
      </c>
      <c r="Q1179" t="s">
        <v>8344</v>
      </c>
      <c r="R1179" s="12">
        <f t="shared" si="73"/>
        <v>41927.660833333335</v>
      </c>
      <c r="S1179" s="12">
        <f t="shared" si="74"/>
        <v>41897.660833333335</v>
      </c>
      <c r="T1179" s="12">
        <f t="shared" si="75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33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 t="s">
        <v>8318</v>
      </c>
      <c r="Q1180" t="s">
        <v>8344</v>
      </c>
      <c r="R1180" s="12">
        <f t="shared" si="73"/>
        <v>41867.905694444446</v>
      </c>
      <c r="S1180" s="12">
        <f t="shared" si="74"/>
        <v>41837.905694444446</v>
      </c>
      <c r="T1180" s="12">
        <f t="shared" si="75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33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 t="s">
        <v>8318</v>
      </c>
      <c r="Q1181" t="s">
        <v>8344</v>
      </c>
      <c r="R1181" s="12">
        <f t="shared" si="73"/>
        <v>42305.720219907409</v>
      </c>
      <c r="S1181" s="12">
        <f t="shared" si="74"/>
        <v>42275.720219907409</v>
      </c>
      <c r="T1181" s="12">
        <f t="shared" si="75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33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 t="s">
        <v>8318</v>
      </c>
      <c r="Q1182" t="s">
        <v>8344</v>
      </c>
      <c r="R1182" s="12">
        <f t="shared" si="73"/>
        <v>41818.806875000002</v>
      </c>
      <c r="S1182" s="12">
        <f t="shared" si="74"/>
        <v>41781.806875000002</v>
      </c>
      <c r="T1182" s="12">
        <f t="shared" si="75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33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 t="s">
        <v>8318</v>
      </c>
      <c r="Q1183" t="s">
        <v>8344</v>
      </c>
      <c r="R1183" s="12">
        <f t="shared" si="73"/>
        <v>42064.339363425926</v>
      </c>
      <c r="S1183" s="12">
        <f t="shared" si="74"/>
        <v>42034.339363425926</v>
      </c>
      <c r="T1183" s="12">
        <f t="shared" si="75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33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 t="s">
        <v>8318</v>
      </c>
      <c r="Q1184" t="s">
        <v>8344</v>
      </c>
      <c r="R1184" s="12">
        <f t="shared" si="73"/>
        <v>42747.695833333331</v>
      </c>
      <c r="S1184" s="12">
        <f t="shared" si="74"/>
        <v>42728.827407407407</v>
      </c>
      <c r="T1184" s="12">
        <f t="shared" si="75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33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 t="s">
        <v>8318</v>
      </c>
      <c r="Q1185" t="s">
        <v>8344</v>
      </c>
      <c r="R1185" s="12">
        <f t="shared" si="73"/>
        <v>42676.165972222225</v>
      </c>
      <c r="S1185" s="12">
        <f t="shared" si="74"/>
        <v>42656.86137731481</v>
      </c>
      <c r="T1185" s="12">
        <f t="shared" si="75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33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 t="s">
        <v>8312</v>
      </c>
      <c r="Q1186" t="s">
        <v>8313</v>
      </c>
      <c r="R1186" s="12">
        <f t="shared" si="73"/>
        <v>42772.599664351852</v>
      </c>
      <c r="S1186" s="12">
        <f t="shared" si="74"/>
        <v>42741.599664351852</v>
      </c>
      <c r="T1186" s="12">
        <f t="shared" si="75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33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 t="s">
        <v>8312</v>
      </c>
      <c r="Q1187" t="s">
        <v>8313</v>
      </c>
      <c r="R1187" s="12">
        <f t="shared" si="73"/>
        <v>42163.166666666672</v>
      </c>
      <c r="S1187" s="12">
        <f t="shared" si="74"/>
        <v>42130.865150462967</v>
      </c>
      <c r="T1187" s="12">
        <f t="shared" si="75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33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 t="s">
        <v>8312</v>
      </c>
      <c r="Q1188" t="s">
        <v>8313</v>
      </c>
      <c r="R1188" s="12">
        <f t="shared" si="73"/>
        <v>42156.945833333331</v>
      </c>
      <c r="S1188" s="12">
        <f t="shared" si="74"/>
        <v>42123.86336805555</v>
      </c>
      <c r="T1188" s="12">
        <f t="shared" si="75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33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 t="s">
        <v>8312</v>
      </c>
      <c r="Q1189" t="s">
        <v>8313</v>
      </c>
      <c r="R1189" s="12">
        <f t="shared" si="73"/>
        <v>42141.75</v>
      </c>
      <c r="S1189" s="12">
        <f t="shared" si="74"/>
        <v>42109.894942129627</v>
      </c>
      <c r="T1189" s="12">
        <f t="shared" si="75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33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 t="s">
        <v>8312</v>
      </c>
      <c r="Q1190" t="s">
        <v>8313</v>
      </c>
      <c r="R1190" s="12">
        <f t="shared" si="73"/>
        <v>42732.700694444444</v>
      </c>
      <c r="S1190" s="12">
        <f t="shared" si="74"/>
        <v>42711.700694444444</v>
      </c>
      <c r="T1190" s="12">
        <f t="shared" si="75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33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 t="s">
        <v>8312</v>
      </c>
      <c r="Q1191" t="s">
        <v>8313</v>
      </c>
      <c r="R1191" s="12">
        <f t="shared" si="73"/>
        <v>42550.979108796295</v>
      </c>
      <c r="S1191" s="12">
        <f t="shared" si="74"/>
        <v>42529.979108796295</v>
      </c>
      <c r="T1191" s="12">
        <f t="shared" si="75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33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 t="s">
        <v>8312</v>
      </c>
      <c r="Q1192" t="s">
        <v>8313</v>
      </c>
      <c r="R1192" s="12">
        <f t="shared" si="73"/>
        <v>41882.665798611109</v>
      </c>
      <c r="S1192" s="12">
        <f t="shared" si="74"/>
        <v>41852.665798611109</v>
      </c>
      <c r="T1192" s="12">
        <f t="shared" si="75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33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 t="s">
        <v>8312</v>
      </c>
      <c r="Q1193" t="s">
        <v>8313</v>
      </c>
      <c r="R1193" s="12">
        <f t="shared" si="73"/>
        <v>42449.562037037031</v>
      </c>
      <c r="S1193" s="12">
        <f t="shared" si="74"/>
        <v>42419.603703703702</v>
      </c>
      <c r="T1193" s="12">
        <f t="shared" si="75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33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 t="s">
        <v>8312</v>
      </c>
      <c r="Q1194" t="s">
        <v>8313</v>
      </c>
      <c r="R1194" s="12">
        <f t="shared" si="73"/>
        <v>42777.506689814814</v>
      </c>
      <c r="S1194" s="12">
        <f t="shared" si="74"/>
        <v>42747.506689814814</v>
      </c>
      <c r="T1194" s="12">
        <f t="shared" si="75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33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 t="s">
        <v>8312</v>
      </c>
      <c r="Q1195" t="s">
        <v>8313</v>
      </c>
      <c r="R1195" s="12">
        <f t="shared" si="73"/>
        <v>42469.734409722223</v>
      </c>
      <c r="S1195" s="12">
        <f t="shared" si="74"/>
        <v>42409.776076388895</v>
      </c>
      <c r="T1195" s="12">
        <f t="shared" si="75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33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 t="s">
        <v>8312</v>
      </c>
      <c r="Q1196" t="s">
        <v>8313</v>
      </c>
      <c r="R1196" s="12">
        <f t="shared" si="73"/>
        <v>42102.488182870366</v>
      </c>
      <c r="S1196" s="12">
        <f t="shared" si="74"/>
        <v>42072.488182870366</v>
      </c>
      <c r="T1196" s="12">
        <f t="shared" si="75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33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 t="s">
        <v>8312</v>
      </c>
      <c r="Q1197" t="s">
        <v>8313</v>
      </c>
      <c r="R1197" s="12">
        <f t="shared" si="73"/>
        <v>42358.375</v>
      </c>
      <c r="S1197" s="12">
        <f t="shared" si="74"/>
        <v>42298.34783564815</v>
      </c>
      <c r="T1197" s="12">
        <f t="shared" si="75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33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 t="s">
        <v>8312</v>
      </c>
      <c r="Q1198" t="s">
        <v>8313</v>
      </c>
      <c r="R1198" s="12">
        <f t="shared" si="73"/>
        <v>42356.818738425922</v>
      </c>
      <c r="S1198" s="12">
        <f t="shared" si="74"/>
        <v>42326.818738425922</v>
      </c>
      <c r="T1198" s="12">
        <f t="shared" si="75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33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 t="s">
        <v>8312</v>
      </c>
      <c r="Q1199" t="s">
        <v>8313</v>
      </c>
      <c r="R1199" s="12">
        <f t="shared" si="73"/>
        <v>42534.249305555553</v>
      </c>
      <c r="S1199" s="12">
        <f t="shared" si="74"/>
        <v>42503.66474537037</v>
      </c>
      <c r="T1199" s="12">
        <f t="shared" si="75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33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 t="s">
        <v>8312</v>
      </c>
      <c r="Q1200" t="s">
        <v>8313</v>
      </c>
      <c r="R1200" s="12">
        <f t="shared" si="73"/>
        <v>42369.125</v>
      </c>
      <c r="S1200" s="12">
        <f t="shared" si="74"/>
        <v>42333.619050925925</v>
      </c>
      <c r="T1200" s="12">
        <f t="shared" si="75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33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 t="s">
        <v>8312</v>
      </c>
      <c r="Q1201" t="s">
        <v>8313</v>
      </c>
      <c r="R1201" s="12">
        <f t="shared" si="73"/>
        <v>42193.770833333328</v>
      </c>
      <c r="S1201" s="12">
        <f t="shared" si="74"/>
        <v>42161.770833333328</v>
      </c>
      <c r="T1201" s="12">
        <f t="shared" si="75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33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 t="s">
        <v>8312</v>
      </c>
      <c r="Q1202" t="s">
        <v>8313</v>
      </c>
      <c r="R1202" s="12">
        <f t="shared" si="73"/>
        <v>42110.477500000001</v>
      </c>
      <c r="S1202" s="12">
        <f t="shared" si="74"/>
        <v>42089.477500000001</v>
      </c>
      <c r="T1202" s="12">
        <f t="shared" si="75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33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 t="s">
        <v>8312</v>
      </c>
      <c r="Q1203" t="s">
        <v>8313</v>
      </c>
      <c r="R1203" s="12">
        <f t="shared" si="73"/>
        <v>42566.60701388889</v>
      </c>
      <c r="S1203" s="12">
        <f t="shared" si="74"/>
        <v>42536.60701388889</v>
      </c>
      <c r="T1203" s="12">
        <f t="shared" si="75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33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 t="s">
        <v>8312</v>
      </c>
      <c r="Q1204" t="s">
        <v>8313</v>
      </c>
      <c r="R1204" s="12">
        <f t="shared" si="73"/>
        <v>42182.288819444439</v>
      </c>
      <c r="S1204" s="12">
        <f t="shared" si="74"/>
        <v>42152.288819444439</v>
      </c>
      <c r="T1204" s="12">
        <f t="shared" si="75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33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 t="s">
        <v>8312</v>
      </c>
      <c r="Q1205" t="s">
        <v>8313</v>
      </c>
      <c r="R1205" s="12">
        <f t="shared" si="73"/>
        <v>42155.614895833336</v>
      </c>
      <c r="S1205" s="12">
        <f t="shared" si="74"/>
        <v>42125.614895833336</v>
      </c>
      <c r="T1205" s="12">
        <f t="shared" si="75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33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 t="s">
        <v>8312</v>
      </c>
      <c r="Q1206" t="s">
        <v>8313</v>
      </c>
      <c r="R1206" s="12">
        <f t="shared" si="73"/>
        <v>42342.208333333328</v>
      </c>
      <c r="S1206" s="12">
        <f t="shared" si="74"/>
        <v>42297.748067129629</v>
      </c>
      <c r="T1206" s="12">
        <f t="shared" si="75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33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 t="s">
        <v>8312</v>
      </c>
      <c r="Q1207" t="s">
        <v>8313</v>
      </c>
      <c r="R1207" s="12">
        <f t="shared" si="73"/>
        <v>42168.506377314814</v>
      </c>
      <c r="S1207" s="12">
        <f t="shared" si="74"/>
        <v>42138.506377314814</v>
      </c>
      <c r="T1207" s="12">
        <f t="shared" si="75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33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 t="s">
        <v>8312</v>
      </c>
      <c r="Q1208" t="s">
        <v>8313</v>
      </c>
      <c r="R1208" s="12">
        <f t="shared" si="73"/>
        <v>42805.561805555553</v>
      </c>
      <c r="S1208" s="12">
        <f t="shared" si="74"/>
        <v>42772.776076388895</v>
      </c>
      <c r="T1208" s="12">
        <f t="shared" si="75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33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 t="s">
        <v>8312</v>
      </c>
      <c r="Q1209" t="s">
        <v>8313</v>
      </c>
      <c r="R1209" s="12">
        <f t="shared" si="73"/>
        <v>42460.416666666672</v>
      </c>
      <c r="S1209" s="12">
        <f t="shared" si="74"/>
        <v>42430.430243055554</v>
      </c>
      <c r="T1209" s="12">
        <f t="shared" si="75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33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 t="s">
        <v>8312</v>
      </c>
      <c r="Q1210" t="s">
        <v>8313</v>
      </c>
      <c r="R1210" s="12">
        <f t="shared" si="73"/>
        <v>42453.667407407411</v>
      </c>
      <c r="S1210" s="12">
        <f t="shared" si="74"/>
        <v>42423.709074074075</v>
      </c>
      <c r="T1210" s="12">
        <f t="shared" si="75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33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 t="s">
        <v>8312</v>
      </c>
      <c r="Q1211" t="s">
        <v>8313</v>
      </c>
      <c r="R1211" s="12">
        <f t="shared" si="73"/>
        <v>42791.846122685187</v>
      </c>
      <c r="S1211" s="12">
        <f t="shared" si="74"/>
        <v>42761.846122685187</v>
      </c>
      <c r="T1211" s="12">
        <f t="shared" si="75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33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 t="s">
        <v>8312</v>
      </c>
      <c r="Q1212" t="s">
        <v>8313</v>
      </c>
      <c r="R1212" s="12">
        <f t="shared" si="73"/>
        <v>42155.875</v>
      </c>
      <c r="S1212" s="12">
        <f t="shared" si="74"/>
        <v>42132.941805555558</v>
      </c>
      <c r="T1212" s="12">
        <f t="shared" si="75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33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 t="s">
        <v>8312</v>
      </c>
      <c r="Q1213" t="s">
        <v>8313</v>
      </c>
      <c r="R1213" s="12">
        <f t="shared" si="73"/>
        <v>42530.866446759261</v>
      </c>
      <c r="S1213" s="12">
        <f t="shared" si="74"/>
        <v>42515.866446759261</v>
      </c>
      <c r="T1213" s="12">
        <f t="shared" si="75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33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 t="s">
        <v>8312</v>
      </c>
      <c r="Q1214" t="s">
        <v>8313</v>
      </c>
      <c r="R1214" s="12">
        <f t="shared" si="73"/>
        <v>42335.041666666672</v>
      </c>
      <c r="S1214" s="12">
        <f t="shared" si="74"/>
        <v>42318.950173611112</v>
      </c>
      <c r="T1214" s="12">
        <f t="shared" si="75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33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 t="s">
        <v>8312</v>
      </c>
      <c r="Q1215" t="s">
        <v>8313</v>
      </c>
      <c r="R1215" s="12">
        <f t="shared" si="73"/>
        <v>42766.755787037036</v>
      </c>
      <c r="S1215" s="12">
        <f t="shared" si="74"/>
        <v>42731.755787037036</v>
      </c>
      <c r="T1215" s="12">
        <f t="shared" si="75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33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 t="s">
        <v>8312</v>
      </c>
      <c r="Q1216" t="s">
        <v>8313</v>
      </c>
      <c r="R1216" s="12">
        <f t="shared" si="73"/>
        <v>42164.840335648143</v>
      </c>
      <c r="S1216" s="12">
        <f t="shared" si="74"/>
        <v>42104.840335648143</v>
      </c>
      <c r="T1216" s="12">
        <f t="shared" si="75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33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 t="s">
        <v>8312</v>
      </c>
      <c r="Q1217" t="s">
        <v>8313</v>
      </c>
      <c r="R1217" s="12">
        <f t="shared" si="73"/>
        <v>41789.923101851848</v>
      </c>
      <c r="S1217" s="12">
        <f t="shared" si="74"/>
        <v>41759.923101851848</v>
      </c>
      <c r="T1217" s="12">
        <f t="shared" si="75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33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8" t="s">
        <v>8312</v>
      </c>
      <c r="Q1218" t="s">
        <v>8313</v>
      </c>
      <c r="R1218" s="12">
        <f t="shared" ref="R1218:R1281" si="77">(((I1218/60)/60/24)+DATE(1970,1,1))</f>
        <v>42279.960416666669</v>
      </c>
      <c r="S1218" s="12">
        <f t="shared" ref="S1218:S1281" si="78">(((J1218/60)/60/24)+DATE(1970,1,1))</f>
        <v>42247.616400462968</v>
      </c>
      <c r="T1218" s="12">
        <f t="shared" si="75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33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8" t="s">
        <v>8312</v>
      </c>
      <c r="Q1219" t="s">
        <v>8313</v>
      </c>
      <c r="R1219" s="12">
        <f t="shared" si="77"/>
        <v>42565.809490740736</v>
      </c>
      <c r="S1219" s="12">
        <f t="shared" si="78"/>
        <v>42535.809490740736</v>
      </c>
      <c r="T1219" s="12">
        <f t="shared" ref="T1219:T1282" si="79">YEAR(S1219)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33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 t="s">
        <v>8312</v>
      </c>
      <c r="Q1220" t="s">
        <v>8313</v>
      </c>
      <c r="R1220" s="12">
        <f t="shared" si="77"/>
        <v>42309.125</v>
      </c>
      <c r="S1220" s="12">
        <f t="shared" si="78"/>
        <v>42278.662037037036</v>
      </c>
      <c r="T1220" s="12">
        <f t="shared" si="7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33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 t="s">
        <v>8312</v>
      </c>
      <c r="Q1221" t="s">
        <v>8313</v>
      </c>
      <c r="R1221" s="12">
        <f t="shared" si="77"/>
        <v>42663.461956018517</v>
      </c>
      <c r="S1221" s="12">
        <f t="shared" si="78"/>
        <v>42633.461956018517</v>
      </c>
      <c r="T1221" s="12">
        <f t="shared" si="7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33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 t="s">
        <v>8312</v>
      </c>
      <c r="Q1222" t="s">
        <v>8313</v>
      </c>
      <c r="R1222" s="12">
        <f t="shared" si="77"/>
        <v>42241.628611111111</v>
      </c>
      <c r="S1222" s="12">
        <f t="shared" si="78"/>
        <v>42211.628611111111</v>
      </c>
      <c r="T1222" s="12">
        <f t="shared" si="7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33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 t="s">
        <v>8312</v>
      </c>
      <c r="Q1223" t="s">
        <v>8313</v>
      </c>
      <c r="R1223" s="12">
        <f t="shared" si="77"/>
        <v>42708</v>
      </c>
      <c r="S1223" s="12">
        <f t="shared" si="78"/>
        <v>42680.47555555556</v>
      </c>
      <c r="T1223" s="12">
        <f t="shared" si="7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33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 t="s">
        <v>8312</v>
      </c>
      <c r="Q1224" t="s">
        <v>8313</v>
      </c>
      <c r="R1224" s="12">
        <f t="shared" si="77"/>
        <v>42461.166666666672</v>
      </c>
      <c r="S1224" s="12">
        <f t="shared" si="78"/>
        <v>42430.720451388886</v>
      </c>
      <c r="T1224" s="12">
        <f t="shared" si="7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33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 t="s">
        <v>8312</v>
      </c>
      <c r="Q1225" t="s">
        <v>8313</v>
      </c>
      <c r="R1225" s="12">
        <f t="shared" si="77"/>
        <v>42684.218854166669</v>
      </c>
      <c r="S1225" s="12">
        <f t="shared" si="78"/>
        <v>42654.177187499998</v>
      </c>
      <c r="T1225" s="12">
        <f t="shared" si="7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33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 t="s">
        <v>8326</v>
      </c>
      <c r="Q1226" t="s">
        <v>8353</v>
      </c>
      <c r="R1226" s="12">
        <f t="shared" si="77"/>
        <v>41796.549791666665</v>
      </c>
      <c r="S1226" s="12">
        <f t="shared" si="78"/>
        <v>41736.549791666665</v>
      </c>
      <c r="T1226" s="12">
        <f t="shared" si="7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33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 t="s">
        <v>8326</v>
      </c>
      <c r="Q1227" t="s">
        <v>8353</v>
      </c>
      <c r="R1227" s="12">
        <f t="shared" si="77"/>
        <v>41569.905995370369</v>
      </c>
      <c r="S1227" s="12">
        <f t="shared" si="78"/>
        <v>41509.905995370369</v>
      </c>
      <c r="T1227" s="12">
        <f t="shared" si="7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33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 t="s">
        <v>8326</v>
      </c>
      <c r="Q1228" t="s">
        <v>8353</v>
      </c>
      <c r="R1228" s="12">
        <f t="shared" si="77"/>
        <v>41750.041666666664</v>
      </c>
      <c r="S1228" s="12">
        <f t="shared" si="78"/>
        <v>41715.874780092592</v>
      </c>
      <c r="T1228" s="12">
        <f t="shared" si="7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33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 t="s">
        <v>8326</v>
      </c>
      <c r="Q1229" t="s">
        <v>8353</v>
      </c>
      <c r="R1229" s="12">
        <f t="shared" si="77"/>
        <v>41858.291666666664</v>
      </c>
      <c r="S1229" s="12">
        <f t="shared" si="78"/>
        <v>41827.919166666667</v>
      </c>
      <c r="T1229" s="12">
        <f t="shared" si="7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33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 t="s">
        <v>8326</v>
      </c>
      <c r="Q1230" t="s">
        <v>8353</v>
      </c>
      <c r="R1230" s="12">
        <f t="shared" si="77"/>
        <v>40814.729259259257</v>
      </c>
      <c r="S1230" s="12">
        <f t="shared" si="78"/>
        <v>40754.729259259257</v>
      </c>
      <c r="T1230" s="12">
        <f t="shared" si="7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33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 t="s">
        <v>8326</v>
      </c>
      <c r="Q1231" t="s">
        <v>8353</v>
      </c>
      <c r="R1231" s="12">
        <f t="shared" si="77"/>
        <v>41015.666666666664</v>
      </c>
      <c r="S1231" s="12">
        <f t="shared" si="78"/>
        <v>40985.459803240738</v>
      </c>
      <c r="T1231" s="12">
        <f t="shared" si="7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33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 t="s">
        <v>8326</v>
      </c>
      <c r="Q1232" t="s">
        <v>8353</v>
      </c>
      <c r="R1232" s="12">
        <f t="shared" si="77"/>
        <v>40598.972569444442</v>
      </c>
      <c r="S1232" s="12">
        <f t="shared" si="78"/>
        <v>40568.972569444442</v>
      </c>
      <c r="T1232" s="12">
        <f t="shared" si="7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33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 t="s">
        <v>8326</v>
      </c>
      <c r="Q1233" t="s">
        <v>8353</v>
      </c>
      <c r="R1233" s="12">
        <f t="shared" si="77"/>
        <v>42244.041666666672</v>
      </c>
      <c r="S1233" s="12">
        <f t="shared" si="78"/>
        <v>42193.941759259258</v>
      </c>
      <c r="T1233" s="12">
        <f t="shared" si="7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33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 t="s">
        <v>8326</v>
      </c>
      <c r="Q1234" t="s">
        <v>8353</v>
      </c>
      <c r="R1234" s="12">
        <f t="shared" si="77"/>
        <v>41553.848032407412</v>
      </c>
      <c r="S1234" s="12">
        <f t="shared" si="78"/>
        <v>41506.848032407412</v>
      </c>
      <c r="T1234" s="12">
        <f t="shared" si="7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33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 t="s">
        <v>8326</v>
      </c>
      <c r="Q1235" t="s">
        <v>8353</v>
      </c>
      <c r="R1235" s="12">
        <f t="shared" si="77"/>
        <v>40960.948773148149</v>
      </c>
      <c r="S1235" s="12">
        <f t="shared" si="78"/>
        <v>40939.948773148149</v>
      </c>
      <c r="T1235" s="12">
        <f t="shared" si="7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33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 t="s">
        <v>8326</v>
      </c>
      <c r="Q1236" t="s">
        <v>8353</v>
      </c>
      <c r="R1236" s="12">
        <f t="shared" si="77"/>
        <v>42037.788680555561</v>
      </c>
      <c r="S1236" s="12">
        <f t="shared" si="78"/>
        <v>42007.788680555561</v>
      </c>
      <c r="T1236" s="12">
        <f t="shared" si="7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33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 t="s">
        <v>8326</v>
      </c>
      <c r="Q1237" t="s">
        <v>8353</v>
      </c>
      <c r="R1237" s="12">
        <f t="shared" si="77"/>
        <v>41623.135405092595</v>
      </c>
      <c r="S1237" s="12">
        <f t="shared" si="78"/>
        <v>41583.135405092595</v>
      </c>
      <c r="T1237" s="12">
        <f t="shared" si="7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33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 t="s">
        <v>8326</v>
      </c>
      <c r="Q1238" t="s">
        <v>8353</v>
      </c>
      <c r="R1238" s="12">
        <f t="shared" si="77"/>
        <v>41118.666666666664</v>
      </c>
      <c r="S1238" s="12">
        <f t="shared" si="78"/>
        <v>41110.680138888885</v>
      </c>
      <c r="T1238" s="12">
        <f t="shared" si="7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33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 t="s">
        <v>8326</v>
      </c>
      <c r="Q1239" t="s">
        <v>8353</v>
      </c>
      <c r="R1239" s="12">
        <f t="shared" si="77"/>
        <v>41145.283159722225</v>
      </c>
      <c r="S1239" s="12">
        <f t="shared" si="78"/>
        <v>41125.283159722225</v>
      </c>
      <c r="T1239" s="12">
        <f t="shared" si="7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33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 t="s">
        <v>8326</v>
      </c>
      <c r="Q1240" t="s">
        <v>8353</v>
      </c>
      <c r="R1240" s="12">
        <f t="shared" si="77"/>
        <v>40761.61037037037</v>
      </c>
      <c r="S1240" s="12">
        <f t="shared" si="78"/>
        <v>40731.61037037037</v>
      </c>
      <c r="T1240" s="12">
        <f t="shared" si="7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33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 t="s">
        <v>8326</v>
      </c>
      <c r="Q1241" t="s">
        <v>8353</v>
      </c>
      <c r="R1241" s="12">
        <f t="shared" si="77"/>
        <v>40913.962581018517</v>
      </c>
      <c r="S1241" s="12">
        <f t="shared" si="78"/>
        <v>40883.962581018517</v>
      </c>
      <c r="T1241" s="12">
        <f t="shared" si="7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33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 t="s">
        <v>8326</v>
      </c>
      <c r="Q1242" t="s">
        <v>8353</v>
      </c>
      <c r="R1242" s="12">
        <f t="shared" si="77"/>
        <v>41467.910416666666</v>
      </c>
      <c r="S1242" s="12">
        <f t="shared" si="78"/>
        <v>41409.040011574078</v>
      </c>
      <c r="T1242" s="12">
        <f t="shared" si="7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33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 t="s">
        <v>8326</v>
      </c>
      <c r="Q1243" t="s">
        <v>8353</v>
      </c>
      <c r="R1243" s="12">
        <f t="shared" si="77"/>
        <v>41946.249305555553</v>
      </c>
      <c r="S1243" s="12">
        <f t="shared" si="78"/>
        <v>41923.837731481479</v>
      </c>
      <c r="T1243" s="12">
        <f t="shared" si="7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33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 t="s">
        <v>8326</v>
      </c>
      <c r="Q1244" t="s">
        <v>8353</v>
      </c>
      <c r="R1244" s="12">
        <f t="shared" si="77"/>
        <v>40797.554166666669</v>
      </c>
      <c r="S1244" s="12">
        <f t="shared" si="78"/>
        <v>40782.165532407409</v>
      </c>
      <c r="T1244" s="12">
        <f t="shared" si="7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33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 t="s">
        <v>8326</v>
      </c>
      <c r="Q1245" t="s">
        <v>8353</v>
      </c>
      <c r="R1245" s="12">
        <f t="shared" si="77"/>
        <v>40732.875</v>
      </c>
      <c r="S1245" s="12">
        <f t="shared" si="78"/>
        <v>40671.879293981481</v>
      </c>
      <c r="T1245" s="12">
        <f t="shared" si="7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33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 t="s">
        <v>8326</v>
      </c>
      <c r="Q1246" t="s">
        <v>8330</v>
      </c>
      <c r="R1246" s="12">
        <f t="shared" si="77"/>
        <v>41386.875</v>
      </c>
      <c r="S1246" s="12">
        <f t="shared" si="78"/>
        <v>41355.825497685182</v>
      </c>
      <c r="T1246" s="12">
        <f t="shared" si="7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33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 t="s">
        <v>8326</v>
      </c>
      <c r="Q1247" t="s">
        <v>8330</v>
      </c>
      <c r="R1247" s="12">
        <f t="shared" si="77"/>
        <v>41804.599930555552</v>
      </c>
      <c r="S1247" s="12">
        <f t="shared" si="78"/>
        <v>41774.599930555552</v>
      </c>
      <c r="T1247" s="12">
        <f t="shared" si="7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33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 t="s">
        <v>8326</v>
      </c>
      <c r="Q1248" t="s">
        <v>8330</v>
      </c>
      <c r="R1248" s="12">
        <f t="shared" si="77"/>
        <v>40883.085057870368</v>
      </c>
      <c r="S1248" s="12">
        <f t="shared" si="78"/>
        <v>40838.043391203704</v>
      </c>
      <c r="T1248" s="12">
        <f t="shared" si="7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33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 t="s">
        <v>8326</v>
      </c>
      <c r="Q1249" t="s">
        <v>8330</v>
      </c>
      <c r="R1249" s="12">
        <f t="shared" si="77"/>
        <v>41400.292303240742</v>
      </c>
      <c r="S1249" s="12">
        <f t="shared" si="78"/>
        <v>41370.292303240742</v>
      </c>
      <c r="T1249" s="12">
        <f t="shared" si="7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33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 t="s">
        <v>8326</v>
      </c>
      <c r="Q1250" t="s">
        <v>8330</v>
      </c>
      <c r="R1250" s="12">
        <f t="shared" si="77"/>
        <v>41803.290972222225</v>
      </c>
      <c r="S1250" s="12">
        <f t="shared" si="78"/>
        <v>41767.656863425924</v>
      </c>
      <c r="T1250" s="12">
        <f t="shared" si="7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33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 t="s">
        <v>8326</v>
      </c>
      <c r="Q1251" t="s">
        <v>8330</v>
      </c>
      <c r="R1251" s="12">
        <f t="shared" si="77"/>
        <v>41097.74086805556</v>
      </c>
      <c r="S1251" s="12">
        <f t="shared" si="78"/>
        <v>41067.74086805556</v>
      </c>
      <c r="T1251" s="12">
        <f t="shared" si="7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33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 t="s">
        <v>8326</v>
      </c>
      <c r="Q1252" t="s">
        <v>8330</v>
      </c>
      <c r="R1252" s="12">
        <f t="shared" si="77"/>
        <v>41888.64271990741</v>
      </c>
      <c r="S1252" s="12">
        <f t="shared" si="78"/>
        <v>41843.64271990741</v>
      </c>
      <c r="T1252" s="12">
        <f t="shared" si="7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33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 t="s">
        <v>8326</v>
      </c>
      <c r="Q1253" t="s">
        <v>8330</v>
      </c>
      <c r="R1253" s="12">
        <f t="shared" si="77"/>
        <v>40811.814432870371</v>
      </c>
      <c r="S1253" s="12">
        <f t="shared" si="78"/>
        <v>40751.814432870371</v>
      </c>
      <c r="T1253" s="12">
        <f t="shared" si="7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33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 t="s">
        <v>8326</v>
      </c>
      <c r="Q1254" t="s">
        <v>8330</v>
      </c>
      <c r="R1254" s="12">
        <f t="shared" si="77"/>
        <v>41571.988067129627</v>
      </c>
      <c r="S1254" s="12">
        <f t="shared" si="78"/>
        <v>41543.988067129627</v>
      </c>
      <c r="T1254" s="12">
        <f t="shared" si="7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33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 t="s">
        <v>8326</v>
      </c>
      <c r="Q1255" t="s">
        <v>8330</v>
      </c>
      <c r="R1255" s="12">
        <f t="shared" si="77"/>
        <v>41885.783645833333</v>
      </c>
      <c r="S1255" s="12">
        <f t="shared" si="78"/>
        <v>41855.783645833333</v>
      </c>
      <c r="T1255" s="12">
        <f t="shared" si="7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33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 t="s">
        <v>8326</v>
      </c>
      <c r="Q1256" t="s">
        <v>8330</v>
      </c>
      <c r="R1256" s="12">
        <f t="shared" si="77"/>
        <v>40544.207638888889</v>
      </c>
      <c r="S1256" s="12">
        <f t="shared" si="78"/>
        <v>40487.621365740742</v>
      </c>
      <c r="T1256" s="12">
        <f t="shared" si="7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33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 t="s">
        <v>8326</v>
      </c>
      <c r="Q1257" t="s">
        <v>8330</v>
      </c>
      <c r="R1257" s="12">
        <f t="shared" si="77"/>
        <v>41609.887175925927</v>
      </c>
      <c r="S1257" s="12">
        <f t="shared" si="78"/>
        <v>41579.845509259263</v>
      </c>
      <c r="T1257" s="12">
        <f t="shared" si="7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33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 t="s">
        <v>8326</v>
      </c>
      <c r="Q1258" t="s">
        <v>8330</v>
      </c>
      <c r="R1258" s="12">
        <f t="shared" si="77"/>
        <v>40951.919340277782</v>
      </c>
      <c r="S1258" s="12">
        <f t="shared" si="78"/>
        <v>40921.919340277782</v>
      </c>
      <c r="T1258" s="12">
        <f t="shared" si="7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33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 t="s">
        <v>8326</v>
      </c>
      <c r="Q1259" t="s">
        <v>8330</v>
      </c>
      <c r="R1259" s="12">
        <f t="shared" si="77"/>
        <v>40636.043865740743</v>
      </c>
      <c r="S1259" s="12">
        <f t="shared" si="78"/>
        <v>40587.085532407407</v>
      </c>
      <c r="T1259" s="12">
        <f t="shared" si="7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33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 t="s">
        <v>8326</v>
      </c>
      <c r="Q1260" t="s">
        <v>8330</v>
      </c>
      <c r="R1260" s="12">
        <f t="shared" si="77"/>
        <v>41517.611250000002</v>
      </c>
      <c r="S1260" s="12">
        <f t="shared" si="78"/>
        <v>41487.611250000002</v>
      </c>
      <c r="T1260" s="12">
        <f t="shared" si="7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33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 t="s">
        <v>8326</v>
      </c>
      <c r="Q1261" t="s">
        <v>8330</v>
      </c>
      <c r="R1261" s="12">
        <f t="shared" si="77"/>
        <v>41799.165972222225</v>
      </c>
      <c r="S1261" s="12">
        <f t="shared" si="78"/>
        <v>41766.970648148148</v>
      </c>
      <c r="T1261" s="12">
        <f t="shared" si="7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33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 t="s">
        <v>8326</v>
      </c>
      <c r="Q1262" t="s">
        <v>8330</v>
      </c>
      <c r="R1262" s="12">
        <f t="shared" si="77"/>
        <v>41696.842824074076</v>
      </c>
      <c r="S1262" s="12">
        <f t="shared" si="78"/>
        <v>41666.842824074076</v>
      </c>
      <c r="T1262" s="12">
        <f t="shared" si="7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33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 t="s">
        <v>8326</v>
      </c>
      <c r="Q1263" t="s">
        <v>8330</v>
      </c>
      <c r="R1263" s="12">
        <f t="shared" si="77"/>
        <v>41668.342905092592</v>
      </c>
      <c r="S1263" s="12">
        <f t="shared" si="78"/>
        <v>41638.342905092592</v>
      </c>
      <c r="T1263" s="12">
        <f t="shared" si="7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33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 t="s">
        <v>8326</v>
      </c>
      <c r="Q1264" t="s">
        <v>8330</v>
      </c>
      <c r="R1264" s="12">
        <f t="shared" si="77"/>
        <v>41686.762638888889</v>
      </c>
      <c r="S1264" s="12">
        <f t="shared" si="78"/>
        <v>41656.762638888889</v>
      </c>
      <c r="T1264" s="12">
        <f t="shared" si="7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33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 t="s">
        <v>8326</v>
      </c>
      <c r="Q1265" t="s">
        <v>8330</v>
      </c>
      <c r="R1265" s="12">
        <f t="shared" si="77"/>
        <v>41727.041666666664</v>
      </c>
      <c r="S1265" s="12">
        <f t="shared" si="78"/>
        <v>41692.084143518521</v>
      </c>
      <c r="T1265" s="12">
        <f t="shared" si="7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33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 t="s">
        <v>8326</v>
      </c>
      <c r="Q1266" t="s">
        <v>8330</v>
      </c>
      <c r="R1266" s="12">
        <f t="shared" si="77"/>
        <v>41576.662997685184</v>
      </c>
      <c r="S1266" s="12">
        <f t="shared" si="78"/>
        <v>41547.662997685184</v>
      </c>
      <c r="T1266" s="12">
        <f t="shared" si="7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33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 t="s">
        <v>8326</v>
      </c>
      <c r="Q1267" t="s">
        <v>8330</v>
      </c>
      <c r="R1267" s="12">
        <f t="shared" si="77"/>
        <v>40512.655266203699</v>
      </c>
      <c r="S1267" s="12">
        <f t="shared" si="78"/>
        <v>40465.655266203699</v>
      </c>
      <c r="T1267" s="12">
        <f t="shared" si="7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33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 t="s">
        <v>8326</v>
      </c>
      <c r="Q1268" t="s">
        <v>8330</v>
      </c>
      <c r="R1268" s="12">
        <f t="shared" si="77"/>
        <v>41650.87667824074</v>
      </c>
      <c r="S1268" s="12">
        <f t="shared" si="78"/>
        <v>41620.87667824074</v>
      </c>
      <c r="T1268" s="12">
        <f t="shared" si="7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33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 t="s">
        <v>8326</v>
      </c>
      <c r="Q1269" t="s">
        <v>8330</v>
      </c>
      <c r="R1269" s="12">
        <f t="shared" si="77"/>
        <v>41479.585162037038</v>
      </c>
      <c r="S1269" s="12">
        <f t="shared" si="78"/>
        <v>41449.585162037038</v>
      </c>
      <c r="T1269" s="12">
        <f t="shared" si="7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33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 t="s">
        <v>8326</v>
      </c>
      <c r="Q1270" t="s">
        <v>8330</v>
      </c>
      <c r="R1270" s="12">
        <f t="shared" si="77"/>
        <v>41537.845451388886</v>
      </c>
      <c r="S1270" s="12">
        <f t="shared" si="78"/>
        <v>41507.845451388886</v>
      </c>
      <c r="T1270" s="12">
        <f t="shared" si="7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33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 t="s">
        <v>8326</v>
      </c>
      <c r="Q1271" t="s">
        <v>8330</v>
      </c>
      <c r="R1271" s="12">
        <f t="shared" si="77"/>
        <v>42476</v>
      </c>
      <c r="S1271" s="12">
        <f t="shared" si="78"/>
        <v>42445.823055555549</v>
      </c>
      <c r="T1271" s="12">
        <f t="shared" si="7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33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 t="s">
        <v>8326</v>
      </c>
      <c r="Q1272" t="s">
        <v>8330</v>
      </c>
      <c r="R1272" s="12">
        <f t="shared" si="77"/>
        <v>40993.815300925926</v>
      </c>
      <c r="S1272" s="12">
        <f t="shared" si="78"/>
        <v>40933.856967592597</v>
      </c>
      <c r="T1272" s="12">
        <f t="shared" si="7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33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 t="s">
        <v>8326</v>
      </c>
      <c r="Q1273" t="s">
        <v>8330</v>
      </c>
      <c r="R1273" s="12">
        <f t="shared" si="77"/>
        <v>41591.725219907406</v>
      </c>
      <c r="S1273" s="12">
        <f t="shared" si="78"/>
        <v>41561.683553240742</v>
      </c>
      <c r="T1273" s="12">
        <f t="shared" si="7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33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 t="s">
        <v>8326</v>
      </c>
      <c r="Q1274" t="s">
        <v>8330</v>
      </c>
      <c r="R1274" s="12">
        <f t="shared" si="77"/>
        <v>40344.166666666664</v>
      </c>
      <c r="S1274" s="12">
        <f t="shared" si="78"/>
        <v>40274.745127314818</v>
      </c>
      <c r="T1274" s="12">
        <f t="shared" si="7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33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 t="s">
        <v>8326</v>
      </c>
      <c r="Q1275" t="s">
        <v>8330</v>
      </c>
      <c r="R1275" s="12">
        <f t="shared" si="77"/>
        <v>41882.730219907404</v>
      </c>
      <c r="S1275" s="12">
        <f t="shared" si="78"/>
        <v>41852.730219907404</v>
      </c>
      <c r="T1275" s="12">
        <f t="shared" si="7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33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 t="s">
        <v>8326</v>
      </c>
      <c r="Q1276" t="s">
        <v>8330</v>
      </c>
      <c r="R1276" s="12">
        <f t="shared" si="77"/>
        <v>41151.690104166664</v>
      </c>
      <c r="S1276" s="12">
        <f t="shared" si="78"/>
        <v>41116.690104166664</v>
      </c>
      <c r="T1276" s="12">
        <f t="shared" si="7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33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 t="s">
        <v>8326</v>
      </c>
      <c r="Q1277" t="s">
        <v>8330</v>
      </c>
      <c r="R1277" s="12">
        <f t="shared" si="77"/>
        <v>41493.867905092593</v>
      </c>
      <c r="S1277" s="12">
        <f t="shared" si="78"/>
        <v>41458.867905092593</v>
      </c>
      <c r="T1277" s="12">
        <f t="shared" si="7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33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 t="s">
        <v>8326</v>
      </c>
      <c r="Q1278" t="s">
        <v>8330</v>
      </c>
      <c r="R1278" s="12">
        <f t="shared" si="77"/>
        <v>40057.166666666664</v>
      </c>
      <c r="S1278" s="12">
        <f t="shared" si="78"/>
        <v>40007.704247685186</v>
      </c>
      <c r="T1278" s="12">
        <f t="shared" si="7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33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 t="s">
        <v>8326</v>
      </c>
      <c r="Q1279" t="s">
        <v>8330</v>
      </c>
      <c r="R1279" s="12">
        <f t="shared" si="77"/>
        <v>41156.561886574076</v>
      </c>
      <c r="S1279" s="12">
        <f t="shared" si="78"/>
        <v>41121.561886574076</v>
      </c>
      <c r="T1279" s="12">
        <f t="shared" si="7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33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 t="s">
        <v>8326</v>
      </c>
      <c r="Q1280" t="s">
        <v>8330</v>
      </c>
      <c r="R1280" s="12">
        <f t="shared" si="77"/>
        <v>41815.083333333336</v>
      </c>
      <c r="S1280" s="12">
        <f t="shared" si="78"/>
        <v>41786.555162037039</v>
      </c>
      <c r="T1280" s="12">
        <f t="shared" si="7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33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 t="s">
        <v>8326</v>
      </c>
      <c r="Q1281" t="s">
        <v>8330</v>
      </c>
      <c r="R1281" s="12">
        <f t="shared" si="77"/>
        <v>41722.057523148149</v>
      </c>
      <c r="S1281" s="12">
        <f t="shared" si="78"/>
        <v>41682.099189814813</v>
      </c>
      <c r="T1281" s="12">
        <f t="shared" si="7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33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8" t="s">
        <v>8326</v>
      </c>
      <c r="Q1282" t="s">
        <v>8330</v>
      </c>
      <c r="R1282" s="12">
        <f t="shared" ref="R1282:R1345" si="81">(((I1282/60)/60/24)+DATE(1970,1,1))</f>
        <v>40603.757569444446</v>
      </c>
      <c r="S1282" s="12">
        <f t="shared" ref="S1282:S1345" si="82">(((J1282/60)/60/24)+DATE(1970,1,1))</f>
        <v>40513.757569444446</v>
      </c>
      <c r="T1282" s="12">
        <f t="shared" si="7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33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8" t="s">
        <v>8326</v>
      </c>
      <c r="Q1283" t="s">
        <v>8330</v>
      </c>
      <c r="R1283" s="12">
        <f t="shared" si="81"/>
        <v>41483.743472222224</v>
      </c>
      <c r="S1283" s="12">
        <f t="shared" si="82"/>
        <v>41463.743472222224</v>
      </c>
      <c r="T1283" s="12">
        <f t="shared" ref="T1283:T1346" si="83">YEAR(S1283)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33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 t="s">
        <v>8326</v>
      </c>
      <c r="Q1284" t="s">
        <v>8330</v>
      </c>
      <c r="R1284" s="12">
        <f t="shared" si="81"/>
        <v>41617.207638888889</v>
      </c>
      <c r="S1284" s="12">
        <f t="shared" si="82"/>
        <v>41586.475173611114</v>
      </c>
      <c r="T1284" s="12">
        <f t="shared" si="83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33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 t="s">
        <v>8326</v>
      </c>
      <c r="Q1285" t="s">
        <v>8330</v>
      </c>
      <c r="R1285" s="12">
        <f t="shared" si="81"/>
        <v>41344.166666666664</v>
      </c>
      <c r="S1285" s="12">
        <f t="shared" si="82"/>
        <v>41320.717465277776</v>
      </c>
      <c r="T1285" s="12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33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31">
        <f t="shared" si="80"/>
        <v>101</v>
      </c>
      <c r="P1286" s="8" t="s">
        <v>8322</v>
      </c>
      <c r="Q1286" t="s">
        <v>8325</v>
      </c>
      <c r="R1286" s="12">
        <f t="shared" si="81"/>
        <v>42735.707638888889</v>
      </c>
      <c r="S1286" s="12">
        <f t="shared" si="82"/>
        <v>42712.23474537037</v>
      </c>
      <c r="T1286" s="12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33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30">
        <f t="shared" si="80"/>
        <v>102</v>
      </c>
      <c r="P1287" s="8" t="s">
        <v>8322</v>
      </c>
      <c r="Q1287" t="s">
        <v>8325</v>
      </c>
      <c r="R1287" s="12">
        <f t="shared" si="81"/>
        <v>42175.583043981482</v>
      </c>
      <c r="S1287" s="12">
        <f t="shared" si="82"/>
        <v>42160.583043981482</v>
      </c>
      <c r="T1287" s="12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33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30">
        <f t="shared" si="80"/>
        <v>108</v>
      </c>
      <c r="P1288" s="8" t="s">
        <v>8322</v>
      </c>
      <c r="Q1288" t="s">
        <v>8325</v>
      </c>
      <c r="R1288" s="12">
        <f t="shared" si="81"/>
        <v>42052.583333333328</v>
      </c>
      <c r="S1288" s="12">
        <f t="shared" si="82"/>
        <v>42039.384571759263</v>
      </c>
      <c r="T1288" s="12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33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30">
        <f t="shared" si="80"/>
        <v>242</v>
      </c>
      <c r="P1289" s="8" t="s">
        <v>8322</v>
      </c>
      <c r="Q1289" t="s">
        <v>8325</v>
      </c>
      <c r="R1289" s="12">
        <f t="shared" si="81"/>
        <v>42167.621018518519</v>
      </c>
      <c r="S1289" s="12">
        <f t="shared" si="82"/>
        <v>42107.621018518519</v>
      </c>
      <c r="T1289" s="12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33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31">
        <f t="shared" si="80"/>
        <v>100</v>
      </c>
      <c r="P1290" s="8" t="s">
        <v>8322</v>
      </c>
      <c r="Q1290" t="s">
        <v>8325</v>
      </c>
      <c r="R1290" s="12">
        <f t="shared" si="81"/>
        <v>42592.166666666672</v>
      </c>
      <c r="S1290" s="12">
        <f t="shared" si="82"/>
        <v>42561.154664351852</v>
      </c>
      <c r="T1290" s="12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33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31">
        <f t="shared" si="80"/>
        <v>125</v>
      </c>
      <c r="P1291" s="8" t="s">
        <v>8322</v>
      </c>
      <c r="Q1291" t="s">
        <v>8325</v>
      </c>
      <c r="R1291" s="12">
        <f t="shared" si="81"/>
        <v>42739.134780092587</v>
      </c>
      <c r="S1291" s="12">
        <f t="shared" si="82"/>
        <v>42709.134780092587</v>
      </c>
      <c r="T1291" s="12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33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31">
        <f t="shared" si="80"/>
        <v>109</v>
      </c>
      <c r="P1292" s="8" t="s">
        <v>8322</v>
      </c>
      <c r="Q1292" t="s">
        <v>8325</v>
      </c>
      <c r="R1292" s="12">
        <f t="shared" si="81"/>
        <v>42117.290972222225</v>
      </c>
      <c r="S1292" s="12">
        <f t="shared" si="82"/>
        <v>42086.614942129629</v>
      </c>
      <c r="T1292" s="1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33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31">
        <f t="shared" si="80"/>
        <v>146</v>
      </c>
      <c r="P1293" s="8" t="s">
        <v>8322</v>
      </c>
      <c r="Q1293" t="s">
        <v>8325</v>
      </c>
      <c r="R1293" s="12">
        <f t="shared" si="81"/>
        <v>42101.291666666672</v>
      </c>
      <c r="S1293" s="12">
        <f t="shared" si="82"/>
        <v>42064.652673611112</v>
      </c>
      <c r="T1293" s="12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33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30">
        <f t="shared" si="80"/>
        <v>110</v>
      </c>
      <c r="P1294" s="8" t="s">
        <v>8322</v>
      </c>
      <c r="Q1294" t="s">
        <v>8325</v>
      </c>
      <c r="R1294" s="12">
        <f t="shared" si="81"/>
        <v>42283.957638888889</v>
      </c>
      <c r="S1294" s="12">
        <f t="shared" si="82"/>
        <v>42256.764212962968</v>
      </c>
      <c r="T1294" s="12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33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31">
        <f t="shared" si="80"/>
        <v>102</v>
      </c>
      <c r="P1295" s="8" t="s">
        <v>8322</v>
      </c>
      <c r="Q1295" t="s">
        <v>8325</v>
      </c>
      <c r="R1295" s="12">
        <f t="shared" si="81"/>
        <v>42322.742719907401</v>
      </c>
      <c r="S1295" s="12">
        <f t="shared" si="82"/>
        <v>42292.701053240744</v>
      </c>
      <c r="T1295" s="12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33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30">
        <f t="shared" si="80"/>
        <v>122</v>
      </c>
      <c r="P1296" s="8" t="s">
        <v>8322</v>
      </c>
      <c r="Q1296" t="s">
        <v>8325</v>
      </c>
      <c r="R1296" s="12">
        <f t="shared" si="81"/>
        <v>42296.458333333328</v>
      </c>
      <c r="S1296" s="12">
        <f t="shared" si="82"/>
        <v>42278.453668981485</v>
      </c>
      <c r="T1296" s="12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33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30">
        <f t="shared" si="80"/>
        <v>102</v>
      </c>
      <c r="P1297" s="8" t="s">
        <v>8322</v>
      </c>
      <c r="Q1297" t="s">
        <v>8325</v>
      </c>
      <c r="R1297" s="12">
        <f t="shared" si="81"/>
        <v>42214.708333333328</v>
      </c>
      <c r="S1297" s="12">
        <f t="shared" si="82"/>
        <v>42184.572881944448</v>
      </c>
      <c r="T1297" s="12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33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30">
        <f t="shared" si="80"/>
        <v>141</v>
      </c>
      <c r="P1298" s="8" t="s">
        <v>8322</v>
      </c>
      <c r="Q1298" t="s">
        <v>8325</v>
      </c>
      <c r="R1298" s="12">
        <f t="shared" si="81"/>
        <v>42443.008946759262</v>
      </c>
      <c r="S1298" s="12">
        <f t="shared" si="82"/>
        <v>42423.050613425927</v>
      </c>
      <c r="T1298" s="12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33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31">
        <f t="shared" si="80"/>
        <v>110</v>
      </c>
      <c r="P1299" s="8" t="s">
        <v>8322</v>
      </c>
      <c r="Q1299" t="s">
        <v>8325</v>
      </c>
      <c r="R1299" s="12">
        <f t="shared" si="81"/>
        <v>42491.747199074074</v>
      </c>
      <c r="S1299" s="12">
        <f t="shared" si="82"/>
        <v>42461.747199074074</v>
      </c>
      <c r="T1299" s="12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33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30">
        <f t="shared" si="80"/>
        <v>105</v>
      </c>
      <c r="P1300" s="8" t="s">
        <v>8322</v>
      </c>
      <c r="Q1300" t="s">
        <v>8325</v>
      </c>
      <c r="R1300" s="12">
        <f t="shared" si="81"/>
        <v>42488.680925925932</v>
      </c>
      <c r="S1300" s="12">
        <f t="shared" si="82"/>
        <v>42458.680925925932</v>
      </c>
      <c r="T1300" s="12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33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31">
        <f t="shared" si="80"/>
        <v>124</v>
      </c>
      <c r="P1301" s="8" t="s">
        <v>8322</v>
      </c>
      <c r="Q1301" t="s">
        <v>8325</v>
      </c>
      <c r="R1301" s="12">
        <f t="shared" si="81"/>
        <v>42199.814340277779</v>
      </c>
      <c r="S1301" s="12">
        <f t="shared" si="82"/>
        <v>42169.814340277779</v>
      </c>
      <c r="T1301" s="12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33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31">
        <f t="shared" si="80"/>
        <v>135</v>
      </c>
      <c r="P1302" s="8" t="s">
        <v>8322</v>
      </c>
      <c r="Q1302" t="s">
        <v>8325</v>
      </c>
      <c r="R1302" s="12">
        <f t="shared" si="81"/>
        <v>42522.789583333331</v>
      </c>
      <c r="S1302" s="12">
        <f t="shared" si="82"/>
        <v>42483.675208333334</v>
      </c>
      <c r="T1302" s="1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33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31">
        <f t="shared" si="80"/>
        <v>103</v>
      </c>
      <c r="P1303" s="8" t="s">
        <v>8322</v>
      </c>
      <c r="Q1303" t="s">
        <v>8325</v>
      </c>
      <c r="R1303" s="12">
        <f t="shared" si="81"/>
        <v>42206.125</v>
      </c>
      <c r="S1303" s="12">
        <f t="shared" si="82"/>
        <v>42195.749745370369</v>
      </c>
      <c r="T1303" s="12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33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31">
        <f t="shared" si="80"/>
        <v>100</v>
      </c>
      <c r="P1304" s="8" t="s">
        <v>8322</v>
      </c>
      <c r="Q1304" t="s">
        <v>8325</v>
      </c>
      <c r="R1304" s="12">
        <f t="shared" si="81"/>
        <v>42705.099664351852</v>
      </c>
      <c r="S1304" s="12">
        <f t="shared" si="82"/>
        <v>42675.057997685188</v>
      </c>
      <c r="T1304" s="12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33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30">
        <f t="shared" si="80"/>
        <v>130</v>
      </c>
      <c r="P1305" s="8" t="s">
        <v>8322</v>
      </c>
      <c r="Q1305" t="s">
        <v>8325</v>
      </c>
      <c r="R1305" s="12">
        <f t="shared" si="81"/>
        <v>42582.458333333328</v>
      </c>
      <c r="S1305" s="12">
        <f t="shared" si="82"/>
        <v>42566.441203703704</v>
      </c>
      <c r="T1305" s="12">
        <f t="shared" si="83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33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 t="s">
        <v>8307</v>
      </c>
      <c r="Q1306" t="s">
        <v>8309</v>
      </c>
      <c r="R1306" s="12">
        <f t="shared" si="81"/>
        <v>42807.152835648143</v>
      </c>
      <c r="S1306" s="12">
        <f t="shared" si="82"/>
        <v>42747.194502314815</v>
      </c>
      <c r="T1306" s="12">
        <f t="shared" si="83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33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 t="s">
        <v>8307</v>
      </c>
      <c r="Q1307" t="s">
        <v>8309</v>
      </c>
      <c r="R1307" s="12">
        <f t="shared" si="81"/>
        <v>42572.729166666672</v>
      </c>
      <c r="S1307" s="12">
        <f t="shared" si="82"/>
        <v>42543.665601851855</v>
      </c>
      <c r="T1307" s="12">
        <f t="shared" si="83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33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 t="s">
        <v>8307</v>
      </c>
      <c r="Q1308" t="s">
        <v>8309</v>
      </c>
      <c r="R1308" s="12">
        <f t="shared" si="81"/>
        <v>41977.457569444443</v>
      </c>
      <c r="S1308" s="12">
        <f t="shared" si="82"/>
        <v>41947.457569444443</v>
      </c>
      <c r="T1308" s="12">
        <f t="shared" si="83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33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 t="s">
        <v>8307</v>
      </c>
      <c r="Q1309" t="s">
        <v>8309</v>
      </c>
      <c r="R1309" s="12">
        <f t="shared" si="81"/>
        <v>42417.503229166665</v>
      </c>
      <c r="S1309" s="12">
        <f t="shared" si="82"/>
        <v>42387.503229166665</v>
      </c>
      <c r="T1309" s="12">
        <f t="shared" si="83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33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 t="s">
        <v>8307</v>
      </c>
      <c r="Q1310" t="s">
        <v>8309</v>
      </c>
      <c r="R1310" s="12">
        <f t="shared" si="81"/>
        <v>42651.613564814819</v>
      </c>
      <c r="S1310" s="12">
        <f t="shared" si="82"/>
        <v>42611.613564814819</v>
      </c>
      <c r="T1310" s="12">
        <f t="shared" si="83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33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 t="s">
        <v>8307</v>
      </c>
      <c r="Q1311" t="s">
        <v>8309</v>
      </c>
      <c r="R1311" s="12">
        <f t="shared" si="81"/>
        <v>42292.882731481484</v>
      </c>
      <c r="S1311" s="12">
        <f t="shared" si="82"/>
        <v>42257.882731481484</v>
      </c>
      <c r="T1311" s="12">
        <f t="shared" si="83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33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 t="s">
        <v>8307</v>
      </c>
      <c r="Q1312" t="s">
        <v>8309</v>
      </c>
      <c r="R1312" s="12">
        <f t="shared" si="81"/>
        <v>42601.667245370365</v>
      </c>
      <c r="S1312" s="12">
        <f t="shared" si="82"/>
        <v>42556.667245370365</v>
      </c>
      <c r="T1312" s="12">
        <f t="shared" si="83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33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 t="s">
        <v>8307</v>
      </c>
      <c r="Q1313" t="s">
        <v>8309</v>
      </c>
      <c r="R1313" s="12">
        <f t="shared" si="81"/>
        <v>42704.843969907408</v>
      </c>
      <c r="S1313" s="12">
        <f t="shared" si="82"/>
        <v>42669.802303240736</v>
      </c>
      <c r="T1313" s="12">
        <f t="shared" si="83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33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 t="s">
        <v>8307</v>
      </c>
      <c r="Q1314" t="s">
        <v>8309</v>
      </c>
      <c r="R1314" s="12">
        <f t="shared" si="81"/>
        <v>42112.702800925923</v>
      </c>
      <c r="S1314" s="12">
        <f t="shared" si="82"/>
        <v>42082.702800925923</v>
      </c>
      <c r="T1314" s="12">
        <f t="shared" si="83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33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 t="s">
        <v>8307</v>
      </c>
      <c r="Q1315" t="s">
        <v>8309</v>
      </c>
      <c r="R1315" s="12">
        <f t="shared" si="81"/>
        <v>42432.709652777776</v>
      </c>
      <c r="S1315" s="12">
        <f t="shared" si="82"/>
        <v>42402.709652777776</v>
      </c>
      <c r="T1315" s="12">
        <f t="shared" si="83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33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 t="s">
        <v>8307</v>
      </c>
      <c r="Q1316" t="s">
        <v>8309</v>
      </c>
      <c r="R1316" s="12">
        <f t="shared" si="81"/>
        <v>42664.669675925921</v>
      </c>
      <c r="S1316" s="12">
        <f t="shared" si="82"/>
        <v>42604.669675925921</v>
      </c>
      <c r="T1316" s="12">
        <f t="shared" si="83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33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 t="s">
        <v>8307</v>
      </c>
      <c r="Q1317" t="s">
        <v>8309</v>
      </c>
      <c r="R1317" s="12">
        <f t="shared" si="81"/>
        <v>42314.041666666672</v>
      </c>
      <c r="S1317" s="12">
        <f t="shared" si="82"/>
        <v>42278.498240740737</v>
      </c>
      <c r="T1317" s="12">
        <f t="shared" si="83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33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 t="s">
        <v>8307</v>
      </c>
      <c r="Q1318" t="s">
        <v>8309</v>
      </c>
      <c r="R1318" s="12">
        <f t="shared" si="81"/>
        <v>42428.961909722217</v>
      </c>
      <c r="S1318" s="12">
        <f t="shared" si="82"/>
        <v>42393.961909722217</v>
      </c>
      <c r="T1318" s="12">
        <f t="shared" si="83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33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 t="s">
        <v>8307</v>
      </c>
      <c r="Q1319" t="s">
        <v>8309</v>
      </c>
      <c r="R1319" s="12">
        <f t="shared" si="81"/>
        <v>42572.583333333328</v>
      </c>
      <c r="S1319" s="12">
        <f t="shared" si="82"/>
        <v>42520.235486111109</v>
      </c>
      <c r="T1319" s="12">
        <f t="shared" si="83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33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 t="s">
        <v>8307</v>
      </c>
      <c r="Q1320" t="s">
        <v>8309</v>
      </c>
      <c r="R1320" s="12">
        <f t="shared" si="81"/>
        <v>42015.043657407412</v>
      </c>
      <c r="S1320" s="12">
        <f t="shared" si="82"/>
        <v>41985.043657407412</v>
      </c>
      <c r="T1320" s="12">
        <f t="shared" si="83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33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 t="s">
        <v>8307</v>
      </c>
      <c r="Q1321" t="s">
        <v>8309</v>
      </c>
      <c r="R1321" s="12">
        <f t="shared" si="81"/>
        <v>41831.666666666664</v>
      </c>
      <c r="S1321" s="12">
        <f t="shared" si="82"/>
        <v>41816.812094907407</v>
      </c>
      <c r="T1321" s="12">
        <f t="shared" si="83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33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 t="s">
        <v>8307</v>
      </c>
      <c r="Q1322" t="s">
        <v>8309</v>
      </c>
      <c r="R1322" s="12">
        <f t="shared" si="81"/>
        <v>42734.958333333328</v>
      </c>
      <c r="S1322" s="12">
        <f t="shared" si="82"/>
        <v>42705.690347222218</v>
      </c>
      <c r="T1322" s="12">
        <f t="shared" si="83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33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 t="s">
        <v>8307</v>
      </c>
      <c r="Q1323" t="s">
        <v>8309</v>
      </c>
      <c r="R1323" s="12">
        <f t="shared" si="81"/>
        <v>42727.74927083333</v>
      </c>
      <c r="S1323" s="12">
        <f t="shared" si="82"/>
        <v>42697.74927083333</v>
      </c>
      <c r="T1323" s="12">
        <f t="shared" si="83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33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 t="s">
        <v>8307</v>
      </c>
      <c r="Q1324" t="s">
        <v>8309</v>
      </c>
      <c r="R1324" s="12">
        <f t="shared" si="81"/>
        <v>42145.656539351854</v>
      </c>
      <c r="S1324" s="12">
        <f t="shared" si="82"/>
        <v>42115.656539351854</v>
      </c>
      <c r="T1324" s="12">
        <f t="shared" si="83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33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 t="s">
        <v>8307</v>
      </c>
      <c r="Q1325" t="s">
        <v>8309</v>
      </c>
      <c r="R1325" s="12">
        <f t="shared" si="81"/>
        <v>42486.288194444445</v>
      </c>
      <c r="S1325" s="12">
        <f t="shared" si="82"/>
        <v>42451.698449074072</v>
      </c>
      <c r="T1325" s="12">
        <f t="shared" si="83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33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 t="s">
        <v>8307</v>
      </c>
      <c r="Q1326" t="s">
        <v>8309</v>
      </c>
      <c r="R1326" s="12">
        <f t="shared" si="81"/>
        <v>42656.633703703701</v>
      </c>
      <c r="S1326" s="12">
        <f t="shared" si="82"/>
        <v>42626.633703703701</v>
      </c>
      <c r="T1326" s="12">
        <f t="shared" si="83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33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 t="s">
        <v>8307</v>
      </c>
      <c r="Q1327" t="s">
        <v>8309</v>
      </c>
      <c r="R1327" s="12">
        <f t="shared" si="81"/>
        <v>42734.086053240739</v>
      </c>
      <c r="S1327" s="12">
        <f t="shared" si="82"/>
        <v>42704.086053240739</v>
      </c>
      <c r="T1327" s="12">
        <f t="shared" si="83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33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 t="s">
        <v>8307</v>
      </c>
      <c r="Q1328" t="s">
        <v>8309</v>
      </c>
      <c r="R1328" s="12">
        <f t="shared" si="81"/>
        <v>42019.791990740734</v>
      </c>
      <c r="S1328" s="12">
        <f t="shared" si="82"/>
        <v>41974.791990740734</v>
      </c>
      <c r="T1328" s="12">
        <f t="shared" si="83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33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 t="s">
        <v>8307</v>
      </c>
      <c r="Q1329" t="s">
        <v>8309</v>
      </c>
      <c r="R1329" s="12">
        <f t="shared" si="81"/>
        <v>42153.678645833337</v>
      </c>
      <c r="S1329" s="12">
        <f t="shared" si="82"/>
        <v>42123.678645833337</v>
      </c>
      <c r="T1329" s="12">
        <f t="shared" si="83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33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 t="s">
        <v>8307</v>
      </c>
      <c r="Q1330" t="s">
        <v>8309</v>
      </c>
      <c r="R1330" s="12">
        <f t="shared" si="81"/>
        <v>42657.642754629633</v>
      </c>
      <c r="S1330" s="12">
        <f t="shared" si="82"/>
        <v>42612.642754629633</v>
      </c>
      <c r="T1330" s="12">
        <f t="shared" si="83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33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 t="s">
        <v>8307</v>
      </c>
      <c r="Q1331" t="s">
        <v>8309</v>
      </c>
      <c r="R1331" s="12">
        <f t="shared" si="81"/>
        <v>41975.263252314813</v>
      </c>
      <c r="S1331" s="12">
        <f t="shared" si="82"/>
        <v>41935.221585648149</v>
      </c>
      <c r="T1331" s="12">
        <f t="shared" si="83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33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 t="s">
        <v>8307</v>
      </c>
      <c r="Q1332" t="s">
        <v>8309</v>
      </c>
      <c r="R1332" s="12">
        <f t="shared" si="81"/>
        <v>42553.166666666672</v>
      </c>
      <c r="S1332" s="12">
        <f t="shared" si="82"/>
        <v>42522.276724537034</v>
      </c>
      <c r="T1332" s="12">
        <f t="shared" si="83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33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 t="s">
        <v>8307</v>
      </c>
      <c r="Q1333" t="s">
        <v>8309</v>
      </c>
      <c r="R1333" s="12">
        <f t="shared" si="81"/>
        <v>42599.50409722222</v>
      </c>
      <c r="S1333" s="12">
        <f t="shared" si="82"/>
        <v>42569.50409722222</v>
      </c>
      <c r="T1333" s="12">
        <f t="shared" si="83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33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 t="s">
        <v>8307</v>
      </c>
      <c r="Q1334" t="s">
        <v>8309</v>
      </c>
      <c r="R1334" s="12">
        <f t="shared" si="81"/>
        <v>42762.060277777782</v>
      </c>
      <c r="S1334" s="12">
        <f t="shared" si="82"/>
        <v>42732.060277777782</v>
      </c>
      <c r="T1334" s="12">
        <f t="shared" si="83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33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 t="s">
        <v>8307</v>
      </c>
      <c r="Q1335" t="s">
        <v>8309</v>
      </c>
      <c r="R1335" s="12">
        <f t="shared" si="81"/>
        <v>41836.106770833336</v>
      </c>
      <c r="S1335" s="12">
        <f t="shared" si="82"/>
        <v>41806.106770833336</v>
      </c>
      <c r="T1335" s="12">
        <f t="shared" si="83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33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 t="s">
        <v>8307</v>
      </c>
      <c r="Q1336" t="s">
        <v>8309</v>
      </c>
      <c r="R1336" s="12">
        <f t="shared" si="81"/>
        <v>42440.774155092593</v>
      </c>
      <c r="S1336" s="12">
        <f t="shared" si="82"/>
        <v>42410.774155092593</v>
      </c>
      <c r="T1336" s="12">
        <f t="shared" si="83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33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 t="s">
        <v>8307</v>
      </c>
      <c r="Q1337" t="s">
        <v>8309</v>
      </c>
      <c r="R1337" s="12">
        <f t="shared" si="81"/>
        <v>42343.936365740738</v>
      </c>
      <c r="S1337" s="12">
        <f t="shared" si="82"/>
        <v>42313.936365740738</v>
      </c>
      <c r="T1337" s="12">
        <f t="shared" si="83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33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 t="s">
        <v>8307</v>
      </c>
      <c r="Q1338" t="s">
        <v>8309</v>
      </c>
      <c r="R1338" s="12">
        <f t="shared" si="81"/>
        <v>41990.863750000004</v>
      </c>
      <c r="S1338" s="12">
        <f t="shared" si="82"/>
        <v>41955.863750000004</v>
      </c>
      <c r="T1338" s="12">
        <f t="shared" si="83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33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 t="s">
        <v>8307</v>
      </c>
      <c r="Q1339" t="s">
        <v>8309</v>
      </c>
      <c r="R1339" s="12">
        <f t="shared" si="81"/>
        <v>42797.577303240745</v>
      </c>
      <c r="S1339" s="12">
        <f t="shared" si="82"/>
        <v>42767.577303240745</v>
      </c>
      <c r="T1339" s="12">
        <f t="shared" si="83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33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 t="s">
        <v>8307</v>
      </c>
      <c r="Q1340" t="s">
        <v>8309</v>
      </c>
      <c r="R1340" s="12">
        <f t="shared" si="81"/>
        <v>42218.803622685184</v>
      </c>
      <c r="S1340" s="12">
        <f t="shared" si="82"/>
        <v>42188.803622685184</v>
      </c>
      <c r="T1340" s="12">
        <f t="shared" si="83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33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 t="s">
        <v>8307</v>
      </c>
      <c r="Q1341" t="s">
        <v>8309</v>
      </c>
      <c r="R1341" s="12">
        <f t="shared" si="81"/>
        <v>41981.688831018517</v>
      </c>
      <c r="S1341" s="12">
        <f t="shared" si="82"/>
        <v>41936.647164351853</v>
      </c>
      <c r="T1341" s="12">
        <f t="shared" si="83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33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 t="s">
        <v>8307</v>
      </c>
      <c r="Q1342" t="s">
        <v>8309</v>
      </c>
      <c r="R1342" s="12">
        <f t="shared" si="81"/>
        <v>41866.595520833333</v>
      </c>
      <c r="S1342" s="12">
        <f t="shared" si="82"/>
        <v>41836.595520833333</v>
      </c>
      <c r="T1342" s="12">
        <f t="shared" si="83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33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 t="s">
        <v>8307</v>
      </c>
      <c r="Q1343" t="s">
        <v>8309</v>
      </c>
      <c r="R1343" s="12">
        <f t="shared" si="81"/>
        <v>42644.624039351853</v>
      </c>
      <c r="S1343" s="12">
        <f t="shared" si="82"/>
        <v>42612.624039351853</v>
      </c>
      <c r="T1343" s="12">
        <f t="shared" si="83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33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 t="s">
        <v>8307</v>
      </c>
      <c r="Q1344" t="s">
        <v>8309</v>
      </c>
      <c r="R1344" s="12">
        <f t="shared" si="81"/>
        <v>42202.816423611104</v>
      </c>
      <c r="S1344" s="12">
        <f t="shared" si="82"/>
        <v>42172.816423611104</v>
      </c>
      <c r="T1344" s="12">
        <f t="shared" si="83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33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 t="s">
        <v>8307</v>
      </c>
      <c r="Q1345" t="s">
        <v>8309</v>
      </c>
      <c r="R1345" s="12">
        <f t="shared" si="81"/>
        <v>42601.165972222225</v>
      </c>
      <c r="S1345" s="12">
        <f t="shared" si="82"/>
        <v>42542.526423611111</v>
      </c>
      <c r="T1345" s="12">
        <f t="shared" si="83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33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8" t="s">
        <v>8310</v>
      </c>
      <c r="Q1346" t="s">
        <v>8332</v>
      </c>
      <c r="R1346" s="12">
        <f t="shared" ref="R1346:R1409" si="85">(((I1346/60)/60/24)+DATE(1970,1,1))</f>
        <v>42551.789803240739</v>
      </c>
      <c r="S1346" s="12">
        <f t="shared" ref="S1346:S1409" si="86">(((J1346/60)/60/24)+DATE(1970,1,1))</f>
        <v>42522.789803240739</v>
      </c>
      <c r="T1346" s="12">
        <f t="shared" si="83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33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8" t="s">
        <v>8310</v>
      </c>
      <c r="Q1347" t="s">
        <v>8332</v>
      </c>
      <c r="R1347" s="12">
        <f t="shared" si="85"/>
        <v>41834.814340277779</v>
      </c>
      <c r="S1347" s="12">
        <f t="shared" si="86"/>
        <v>41799.814340277779</v>
      </c>
      <c r="T1347" s="12">
        <f t="shared" ref="T1347:T1410" si="87">YEAR(S1347)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33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 t="s">
        <v>8310</v>
      </c>
      <c r="Q1348" t="s">
        <v>8332</v>
      </c>
      <c r="R1348" s="12">
        <f t="shared" si="85"/>
        <v>41452.075821759259</v>
      </c>
      <c r="S1348" s="12">
        <f t="shared" si="86"/>
        <v>41422.075821759259</v>
      </c>
      <c r="T1348" s="12">
        <f t="shared" si="87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33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 t="s">
        <v>8310</v>
      </c>
      <c r="Q1349" t="s">
        <v>8332</v>
      </c>
      <c r="R1349" s="12">
        <f t="shared" si="85"/>
        <v>42070.638020833328</v>
      </c>
      <c r="S1349" s="12">
        <f t="shared" si="86"/>
        <v>42040.638020833328</v>
      </c>
      <c r="T1349" s="12">
        <f t="shared" si="87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33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 t="s">
        <v>8310</v>
      </c>
      <c r="Q1350" t="s">
        <v>8332</v>
      </c>
      <c r="R1350" s="12">
        <f t="shared" si="85"/>
        <v>41991.506168981476</v>
      </c>
      <c r="S1350" s="12">
        <f t="shared" si="86"/>
        <v>41963.506168981476</v>
      </c>
      <c r="T1350" s="12">
        <f t="shared" si="87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33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 t="s">
        <v>8310</v>
      </c>
      <c r="Q1351" t="s">
        <v>8332</v>
      </c>
      <c r="R1351" s="12">
        <f t="shared" si="85"/>
        <v>42354.290972222225</v>
      </c>
      <c r="S1351" s="12">
        <f t="shared" si="86"/>
        <v>42317.33258101852</v>
      </c>
      <c r="T1351" s="12">
        <f t="shared" si="87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33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 t="s">
        <v>8310</v>
      </c>
      <c r="Q1352" t="s">
        <v>8332</v>
      </c>
      <c r="R1352" s="12">
        <f t="shared" si="85"/>
        <v>42364.013124999998</v>
      </c>
      <c r="S1352" s="12">
        <f t="shared" si="86"/>
        <v>42334.013124999998</v>
      </c>
      <c r="T1352" s="12">
        <f t="shared" si="87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33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 t="s">
        <v>8310</v>
      </c>
      <c r="Q1353" t="s">
        <v>8332</v>
      </c>
      <c r="R1353" s="12">
        <f t="shared" si="85"/>
        <v>42412.74009259259</v>
      </c>
      <c r="S1353" s="12">
        <f t="shared" si="86"/>
        <v>42382.74009259259</v>
      </c>
      <c r="T1353" s="12">
        <f t="shared" si="87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33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 t="s">
        <v>8310</v>
      </c>
      <c r="Q1354" t="s">
        <v>8332</v>
      </c>
      <c r="R1354" s="12">
        <f t="shared" si="85"/>
        <v>42252.165972222225</v>
      </c>
      <c r="S1354" s="12">
        <f t="shared" si="86"/>
        <v>42200.578310185185</v>
      </c>
      <c r="T1354" s="12">
        <f t="shared" si="87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33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 t="s">
        <v>8310</v>
      </c>
      <c r="Q1355" t="s">
        <v>8332</v>
      </c>
      <c r="R1355" s="12">
        <f t="shared" si="85"/>
        <v>41344</v>
      </c>
      <c r="S1355" s="12">
        <f t="shared" si="86"/>
        <v>41309.11791666667</v>
      </c>
      <c r="T1355" s="12">
        <f t="shared" si="87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33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 t="s">
        <v>8310</v>
      </c>
      <c r="Q1356" t="s">
        <v>8332</v>
      </c>
      <c r="R1356" s="12">
        <f t="shared" si="85"/>
        <v>42532.807627314818</v>
      </c>
      <c r="S1356" s="12">
        <f t="shared" si="86"/>
        <v>42502.807627314818</v>
      </c>
      <c r="T1356" s="12">
        <f t="shared" si="87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33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 t="s">
        <v>8310</v>
      </c>
      <c r="Q1357" t="s">
        <v>8332</v>
      </c>
      <c r="R1357" s="12">
        <f t="shared" si="85"/>
        <v>41243.416666666664</v>
      </c>
      <c r="S1357" s="12">
        <f t="shared" si="86"/>
        <v>41213.254687499997</v>
      </c>
      <c r="T1357" s="12">
        <f t="shared" si="87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33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 t="s">
        <v>8310</v>
      </c>
      <c r="Q1358" t="s">
        <v>8332</v>
      </c>
      <c r="R1358" s="12">
        <f t="shared" si="85"/>
        <v>41460.038888888892</v>
      </c>
      <c r="S1358" s="12">
        <f t="shared" si="86"/>
        <v>41430.038888888892</v>
      </c>
      <c r="T1358" s="12">
        <f t="shared" si="87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33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 t="s">
        <v>8310</v>
      </c>
      <c r="Q1359" t="s">
        <v>8332</v>
      </c>
      <c r="R1359" s="12">
        <f t="shared" si="85"/>
        <v>41334.249305555553</v>
      </c>
      <c r="S1359" s="12">
        <f t="shared" si="86"/>
        <v>41304.962233796294</v>
      </c>
      <c r="T1359" s="12">
        <f t="shared" si="87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33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 t="s">
        <v>8310</v>
      </c>
      <c r="Q1360" t="s">
        <v>8332</v>
      </c>
      <c r="R1360" s="12">
        <f t="shared" si="85"/>
        <v>40719.570868055554</v>
      </c>
      <c r="S1360" s="12">
        <f t="shared" si="86"/>
        <v>40689.570868055554</v>
      </c>
      <c r="T1360" s="12">
        <f t="shared" si="87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33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 t="s">
        <v>8310</v>
      </c>
      <c r="Q1361" t="s">
        <v>8332</v>
      </c>
      <c r="R1361" s="12">
        <f t="shared" si="85"/>
        <v>40730.814699074072</v>
      </c>
      <c r="S1361" s="12">
        <f t="shared" si="86"/>
        <v>40668.814699074072</v>
      </c>
      <c r="T1361" s="12">
        <f t="shared" si="87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33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 t="s">
        <v>8310</v>
      </c>
      <c r="Q1362" t="s">
        <v>8332</v>
      </c>
      <c r="R1362" s="12">
        <f t="shared" si="85"/>
        <v>41123.900694444441</v>
      </c>
      <c r="S1362" s="12">
        <f t="shared" si="86"/>
        <v>41095.900694444441</v>
      </c>
      <c r="T1362" s="12">
        <f t="shared" si="87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33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 t="s">
        <v>8310</v>
      </c>
      <c r="Q1363" t="s">
        <v>8332</v>
      </c>
      <c r="R1363" s="12">
        <f t="shared" si="85"/>
        <v>41811.717268518521</v>
      </c>
      <c r="S1363" s="12">
        <f t="shared" si="86"/>
        <v>41781.717268518521</v>
      </c>
      <c r="T1363" s="12">
        <f t="shared" si="87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33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 t="s">
        <v>8310</v>
      </c>
      <c r="Q1364" t="s">
        <v>8332</v>
      </c>
      <c r="R1364" s="12">
        <f t="shared" si="85"/>
        <v>41524.934386574074</v>
      </c>
      <c r="S1364" s="12">
        <f t="shared" si="86"/>
        <v>41464.934386574074</v>
      </c>
      <c r="T1364" s="12">
        <f t="shared" si="87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33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 t="s">
        <v>8310</v>
      </c>
      <c r="Q1365" t="s">
        <v>8332</v>
      </c>
      <c r="R1365" s="12">
        <f t="shared" si="85"/>
        <v>42415.332638888889</v>
      </c>
      <c r="S1365" s="12">
        <f t="shared" si="86"/>
        <v>42396.8440625</v>
      </c>
      <c r="T1365" s="12">
        <f t="shared" si="87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33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 t="s">
        <v>8326</v>
      </c>
      <c r="Q1366" t="s">
        <v>8330</v>
      </c>
      <c r="R1366" s="12">
        <f t="shared" si="85"/>
        <v>42011.6956712963</v>
      </c>
      <c r="S1366" s="12">
        <f t="shared" si="86"/>
        <v>41951.695671296293</v>
      </c>
      <c r="T1366" s="12">
        <f t="shared" si="87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33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 t="s">
        <v>8326</v>
      </c>
      <c r="Q1367" t="s">
        <v>8330</v>
      </c>
      <c r="R1367" s="12">
        <f t="shared" si="85"/>
        <v>42079.691574074073</v>
      </c>
      <c r="S1367" s="12">
        <f t="shared" si="86"/>
        <v>42049.733240740738</v>
      </c>
      <c r="T1367" s="12">
        <f t="shared" si="87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33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 t="s">
        <v>8326</v>
      </c>
      <c r="Q1368" t="s">
        <v>8330</v>
      </c>
      <c r="R1368" s="12">
        <f t="shared" si="85"/>
        <v>41970.037766203706</v>
      </c>
      <c r="S1368" s="12">
        <f t="shared" si="86"/>
        <v>41924.996099537035</v>
      </c>
      <c r="T1368" s="12">
        <f t="shared" si="87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33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 t="s">
        <v>8326</v>
      </c>
      <c r="Q1369" t="s">
        <v>8330</v>
      </c>
      <c r="R1369" s="12">
        <f t="shared" si="85"/>
        <v>42322.044560185182</v>
      </c>
      <c r="S1369" s="12">
        <f t="shared" si="86"/>
        <v>42292.002893518518</v>
      </c>
      <c r="T1369" s="12">
        <f t="shared" si="87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33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 t="s">
        <v>8326</v>
      </c>
      <c r="Q1370" t="s">
        <v>8330</v>
      </c>
      <c r="R1370" s="12">
        <f t="shared" si="85"/>
        <v>42170.190902777773</v>
      </c>
      <c r="S1370" s="12">
        <f t="shared" si="86"/>
        <v>42146.190902777773</v>
      </c>
      <c r="T1370" s="12">
        <f t="shared" si="87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33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 t="s">
        <v>8326</v>
      </c>
      <c r="Q1371" t="s">
        <v>8330</v>
      </c>
      <c r="R1371" s="12">
        <f t="shared" si="85"/>
        <v>41740.594282407408</v>
      </c>
      <c r="S1371" s="12">
        <f t="shared" si="86"/>
        <v>41710.594282407408</v>
      </c>
      <c r="T1371" s="12">
        <f t="shared" si="87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33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 t="s">
        <v>8326</v>
      </c>
      <c r="Q1372" t="s">
        <v>8330</v>
      </c>
      <c r="R1372" s="12">
        <f t="shared" si="85"/>
        <v>41563.00335648148</v>
      </c>
      <c r="S1372" s="12">
        <f t="shared" si="86"/>
        <v>41548.00335648148</v>
      </c>
      <c r="T1372" s="12">
        <f t="shared" si="87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33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 t="s">
        <v>8326</v>
      </c>
      <c r="Q1373" t="s">
        <v>8330</v>
      </c>
      <c r="R1373" s="12">
        <f t="shared" si="85"/>
        <v>42131.758587962962</v>
      </c>
      <c r="S1373" s="12">
        <f t="shared" si="86"/>
        <v>42101.758587962962</v>
      </c>
      <c r="T1373" s="12">
        <f t="shared" si="87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33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 t="s">
        <v>8326</v>
      </c>
      <c r="Q1374" t="s">
        <v>8330</v>
      </c>
      <c r="R1374" s="12">
        <f t="shared" si="85"/>
        <v>41102.739953703705</v>
      </c>
      <c r="S1374" s="12">
        <f t="shared" si="86"/>
        <v>41072.739953703705</v>
      </c>
      <c r="T1374" s="12">
        <f t="shared" si="87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33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 t="s">
        <v>8326</v>
      </c>
      <c r="Q1375" t="s">
        <v>8330</v>
      </c>
      <c r="R1375" s="12">
        <f t="shared" si="85"/>
        <v>42734.95177083333</v>
      </c>
      <c r="S1375" s="12">
        <f t="shared" si="86"/>
        <v>42704.95177083333</v>
      </c>
      <c r="T1375" s="12">
        <f t="shared" si="87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33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 t="s">
        <v>8326</v>
      </c>
      <c r="Q1376" t="s">
        <v>8330</v>
      </c>
      <c r="R1376" s="12">
        <f t="shared" si="85"/>
        <v>42454.12023148148</v>
      </c>
      <c r="S1376" s="12">
        <f t="shared" si="86"/>
        <v>42424.161898148144</v>
      </c>
      <c r="T1376" s="12">
        <f t="shared" si="87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33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 t="s">
        <v>8326</v>
      </c>
      <c r="Q1377" t="s">
        <v>8330</v>
      </c>
      <c r="R1377" s="12">
        <f t="shared" si="85"/>
        <v>42750.066192129627</v>
      </c>
      <c r="S1377" s="12">
        <f t="shared" si="86"/>
        <v>42720.066192129627</v>
      </c>
      <c r="T1377" s="12">
        <f t="shared" si="87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33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 t="s">
        <v>8326</v>
      </c>
      <c r="Q1378" t="s">
        <v>8330</v>
      </c>
      <c r="R1378" s="12">
        <f t="shared" si="85"/>
        <v>42707.710717592592</v>
      </c>
      <c r="S1378" s="12">
        <f t="shared" si="86"/>
        <v>42677.669050925921</v>
      </c>
      <c r="T1378" s="12">
        <f t="shared" si="87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33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 t="s">
        <v>8326</v>
      </c>
      <c r="Q1379" t="s">
        <v>8330</v>
      </c>
      <c r="R1379" s="12">
        <f t="shared" si="85"/>
        <v>42769.174305555556</v>
      </c>
      <c r="S1379" s="12">
        <f t="shared" si="86"/>
        <v>42747.219560185185</v>
      </c>
      <c r="T1379" s="12">
        <f t="shared" si="87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33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 t="s">
        <v>8326</v>
      </c>
      <c r="Q1380" t="s">
        <v>8330</v>
      </c>
      <c r="R1380" s="12">
        <f t="shared" si="85"/>
        <v>42583.759374999994</v>
      </c>
      <c r="S1380" s="12">
        <f t="shared" si="86"/>
        <v>42568.759374999994</v>
      </c>
      <c r="T1380" s="12">
        <f t="shared" si="87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33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 t="s">
        <v>8326</v>
      </c>
      <c r="Q1381" t="s">
        <v>8330</v>
      </c>
      <c r="R1381" s="12">
        <f t="shared" si="85"/>
        <v>42160.491620370376</v>
      </c>
      <c r="S1381" s="12">
        <f t="shared" si="86"/>
        <v>42130.491620370376</v>
      </c>
      <c r="T1381" s="12">
        <f t="shared" si="87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33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 t="s">
        <v>8326</v>
      </c>
      <c r="Q1382" t="s">
        <v>8330</v>
      </c>
      <c r="R1382" s="12">
        <f t="shared" si="85"/>
        <v>42164.083333333328</v>
      </c>
      <c r="S1382" s="12">
        <f t="shared" si="86"/>
        <v>42141.762800925921</v>
      </c>
      <c r="T1382" s="12">
        <f t="shared" si="87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33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 t="s">
        <v>8326</v>
      </c>
      <c r="Q1383" t="s">
        <v>8330</v>
      </c>
      <c r="R1383" s="12">
        <f t="shared" si="85"/>
        <v>42733.214409722219</v>
      </c>
      <c r="S1383" s="12">
        <f t="shared" si="86"/>
        <v>42703.214409722219</v>
      </c>
      <c r="T1383" s="12">
        <f t="shared" si="87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33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 t="s">
        <v>8326</v>
      </c>
      <c r="Q1384" t="s">
        <v>8330</v>
      </c>
      <c r="R1384" s="12">
        <f t="shared" si="85"/>
        <v>41400.800185185188</v>
      </c>
      <c r="S1384" s="12">
        <f t="shared" si="86"/>
        <v>41370.800185185188</v>
      </c>
      <c r="T1384" s="12">
        <f t="shared" si="87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33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 t="s">
        <v>8326</v>
      </c>
      <c r="Q1385" t="s">
        <v>8330</v>
      </c>
      <c r="R1385" s="12">
        <f t="shared" si="85"/>
        <v>42727.074976851851</v>
      </c>
      <c r="S1385" s="12">
        <f t="shared" si="86"/>
        <v>42707.074976851851</v>
      </c>
      <c r="T1385" s="12">
        <f t="shared" si="87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33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 t="s">
        <v>8326</v>
      </c>
      <c r="Q1386" t="s">
        <v>8330</v>
      </c>
      <c r="R1386" s="12">
        <f t="shared" si="85"/>
        <v>42190.735208333332</v>
      </c>
      <c r="S1386" s="12">
        <f t="shared" si="86"/>
        <v>42160.735208333332</v>
      </c>
      <c r="T1386" s="12">
        <f t="shared" si="87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33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 t="s">
        <v>8326</v>
      </c>
      <c r="Q1387" t="s">
        <v>8330</v>
      </c>
      <c r="R1387" s="12">
        <f t="shared" si="85"/>
        <v>42489.507638888885</v>
      </c>
      <c r="S1387" s="12">
        <f t="shared" si="86"/>
        <v>42433.688900462963</v>
      </c>
      <c r="T1387" s="12">
        <f t="shared" si="87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33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 t="s">
        <v>8326</v>
      </c>
      <c r="Q1388" t="s">
        <v>8330</v>
      </c>
      <c r="R1388" s="12">
        <f t="shared" si="85"/>
        <v>42214.646863425922</v>
      </c>
      <c r="S1388" s="12">
        <f t="shared" si="86"/>
        <v>42184.646863425922</v>
      </c>
      <c r="T1388" s="12">
        <f t="shared" si="87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33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 t="s">
        <v>8326</v>
      </c>
      <c r="Q1389" t="s">
        <v>8330</v>
      </c>
      <c r="R1389" s="12">
        <f t="shared" si="85"/>
        <v>42158.1875</v>
      </c>
      <c r="S1389" s="12">
        <f t="shared" si="86"/>
        <v>42126.92123842593</v>
      </c>
      <c r="T1389" s="12">
        <f t="shared" si="87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33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 t="s">
        <v>8326</v>
      </c>
      <c r="Q1390" t="s">
        <v>8330</v>
      </c>
      <c r="R1390" s="12">
        <f t="shared" si="85"/>
        <v>42660.676388888889</v>
      </c>
      <c r="S1390" s="12">
        <f t="shared" si="86"/>
        <v>42634.614780092597</v>
      </c>
      <c r="T1390" s="12">
        <f t="shared" si="87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33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 t="s">
        <v>8326</v>
      </c>
      <c r="Q1391" t="s">
        <v>8330</v>
      </c>
      <c r="R1391" s="12">
        <f t="shared" si="85"/>
        <v>42595.480983796297</v>
      </c>
      <c r="S1391" s="12">
        <f t="shared" si="86"/>
        <v>42565.480983796297</v>
      </c>
      <c r="T1391" s="12">
        <f t="shared" si="87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33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 t="s">
        <v>8326</v>
      </c>
      <c r="Q1392" t="s">
        <v>8330</v>
      </c>
      <c r="R1392" s="12">
        <f t="shared" si="85"/>
        <v>42121.716666666667</v>
      </c>
      <c r="S1392" s="12">
        <f t="shared" si="86"/>
        <v>42087.803310185183</v>
      </c>
      <c r="T1392" s="12">
        <f t="shared" si="87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33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 t="s">
        <v>8326</v>
      </c>
      <c r="Q1393" t="s">
        <v>8330</v>
      </c>
      <c r="R1393" s="12">
        <f t="shared" si="85"/>
        <v>42238.207638888889</v>
      </c>
      <c r="S1393" s="12">
        <f t="shared" si="86"/>
        <v>42193.650671296295</v>
      </c>
      <c r="T1393" s="12">
        <f t="shared" si="87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33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 t="s">
        <v>8326</v>
      </c>
      <c r="Q1394" t="s">
        <v>8330</v>
      </c>
      <c r="R1394" s="12">
        <f t="shared" si="85"/>
        <v>42432.154930555553</v>
      </c>
      <c r="S1394" s="12">
        <f t="shared" si="86"/>
        <v>42401.154930555553</v>
      </c>
      <c r="T1394" s="12">
        <f t="shared" si="87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33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 t="s">
        <v>8326</v>
      </c>
      <c r="Q1395" t="s">
        <v>8330</v>
      </c>
      <c r="R1395" s="12">
        <f t="shared" si="85"/>
        <v>42583.681979166664</v>
      </c>
      <c r="S1395" s="12">
        <f t="shared" si="86"/>
        <v>42553.681979166664</v>
      </c>
      <c r="T1395" s="12">
        <f t="shared" si="87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33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 t="s">
        <v>8326</v>
      </c>
      <c r="Q1396" t="s">
        <v>8330</v>
      </c>
      <c r="R1396" s="12">
        <f t="shared" si="85"/>
        <v>42795.125</v>
      </c>
      <c r="S1396" s="12">
        <f t="shared" si="86"/>
        <v>42752.144976851851</v>
      </c>
      <c r="T1396" s="12">
        <f t="shared" si="87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33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 t="s">
        <v>8326</v>
      </c>
      <c r="Q1397" t="s">
        <v>8330</v>
      </c>
      <c r="R1397" s="12">
        <f t="shared" si="85"/>
        <v>42749.90834490741</v>
      </c>
      <c r="S1397" s="12">
        <f t="shared" si="86"/>
        <v>42719.90834490741</v>
      </c>
      <c r="T1397" s="12">
        <f t="shared" si="87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33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 t="s">
        <v>8326</v>
      </c>
      <c r="Q1398" t="s">
        <v>8330</v>
      </c>
      <c r="R1398" s="12">
        <f t="shared" si="85"/>
        <v>42048.99863425926</v>
      </c>
      <c r="S1398" s="12">
        <f t="shared" si="86"/>
        <v>42018.99863425926</v>
      </c>
      <c r="T1398" s="12">
        <f t="shared" si="87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33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 t="s">
        <v>8326</v>
      </c>
      <c r="Q1399" t="s">
        <v>8330</v>
      </c>
      <c r="R1399" s="12">
        <f t="shared" si="85"/>
        <v>42670.888194444444</v>
      </c>
      <c r="S1399" s="12">
        <f t="shared" si="86"/>
        <v>42640.917939814812</v>
      </c>
      <c r="T1399" s="12">
        <f t="shared" si="87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33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 t="s">
        <v>8326</v>
      </c>
      <c r="Q1400" t="s">
        <v>8330</v>
      </c>
      <c r="R1400" s="12">
        <f t="shared" si="85"/>
        <v>42556.874236111107</v>
      </c>
      <c r="S1400" s="12">
        <f t="shared" si="86"/>
        <v>42526.874236111107</v>
      </c>
      <c r="T1400" s="12">
        <f t="shared" si="87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33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 t="s">
        <v>8326</v>
      </c>
      <c r="Q1401" t="s">
        <v>8330</v>
      </c>
      <c r="R1401" s="12">
        <f t="shared" si="85"/>
        <v>41919.004317129627</v>
      </c>
      <c r="S1401" s="12">
        <f t="shared" si="86"/>
        <v>41889.004317129627</v>
      </c>
      <c r="T1401" s="12">
        <f t="shared" si="87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33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 t="s">
        <v>8326</v>
      </c>
      <c r="Q1402" t="s">
        <v>8330</v>
      </c>
      <c r="R1402" s="12">
        <f t="shared" si="85"/>
        <v>42533.229166666672</v>
      </c>
      <c r="S1402" s="12">
        <f t="shared" si="86"/>
        <v>42498.341122685189</v>
      </c>
      <c r="T1402" s="12">
        <f t="shared" si="87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33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 t="s">
        <v>8326</v>
      </c>
      <c r="Q1403" t="s">
        <v>8330</v>
      </c>
      <c r="R1403" s="12">
        <f t="shared" si="85"/>
        <v>41420.99622685185</v>
      </c>
      <c r="S1403" s="12">
        <f t="shared" si="86"/>
        <v>41399.99622685185</v>
      </c>
      <c r="T1403" s="12">
        <f t="shared" si="87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33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 t="s">
        <v>8326</v>
      </c>
      <c r="Q1404" t="s">
        <v>8330</v>
      </c>
      <c r="R1404" s="12">
        <f t="shared" si="85"/>
        <v>42125.011701388896</v>
      </c>
      <c r="S1404" s="12">
        <f t="shared" si="86"/>
        <v>42065.053368055553</v>
      </c>
      <c r="T1404" s="12">
        <f t="shared" si="87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33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 t="s">
        <v>8326</v>
      </c>
      <c r="Q1405" t="s">
        <v>8330</v>
      </c>
      <c r="R1405" s="12">
        <f t="shared" si="85"/>
        <v>41481.062905092593</v>
      </c>
      <c r="S1405" s="12">
        <f t="shared" si="86"/>
        <v>41451.062905092593</v>
      </c>
      <c r="T1405" s="12">
        <f t="shared" si="87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33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 t="s">
        <v>8310</v>
      </c>
      <c r="Q1406" t="s">
        <v>8347</v>
      </c>
      <c r="R1406" s="12">
        <f t="shared" si="85"/>
        <v>42057.510243055556</v>
      </c>
      <c r="S1406" s="12">
        <f t="shared" si="86"/>
        <v>42032.510243055556</v>
      </c>
      <c r="T1406" s="12">
        <f t="shared" si="87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33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 t="s">
        <v>8310</v>
      </c>
      <c r="Q1407" t="s">
        <v>8347</v>
      </c>
      <c r="R1407" s="12">
        <f t="shared" si="85"/>
        <v>41971.722233796296</v>
      </c>
      <c r="S1407" s="12">
        <f t="shared" si="86"/>
        <v>41941.680567129632</v>
      </c>
      <c r="T1407" s="12">
        <f t="shared" si="87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33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 t="s">
        <v>8310</v>
      </c>
      <c r="Q1408" t="s">
        <v>8347</v>
      </c>
      <c r="R1408" s="12">
        <f t="shared" si="85"/>
        <v>42350.416666666672</v>
      </c>
      <c r="S1408" s="12">
        <f t="shared" si="86"/>
        <v>42297.432951388888</v>
      </c>
      <c r="T1408" s="12">
        <f t="shared" si="87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33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 t="s">
        <v>8310</v>
      </c>
      <c r="Q1409" t="s">
        <v>8347</v>
      </c>
      <c r="R1409" s="12">
        <f t="shared" si="85"/>
        <v>41863.536782407406</v>
      </c>
      <c r="S1409" s="12">
        <f t="shared" si="86"/>
        <v>41838.536782407406</v>
      </c>
      <c r="T1409" s="12">
        <f t="shared" si="87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33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8" t="s">
        <v>8310</v>
      </c>
      <c r="Q1410" t="s">
        <v>8347</v>
      </c>
      <c r="R1410" s="12">
        <f t="shared" ref="R1410:R1473" si="89">(((I1410/60)/60/24)+DATE(1970,1,1))</f>
        <v>42321.913842592592</v>
      </c>
      <c r="S1410" s="12">
        <f t="shared" ref="S1410:S1473" si="90">(((J1410/60)/60/24)+DATE(1970,1,1))</f>
        <v>42291.872175925921</v>
      </c>
      <c r="T1410" s="12">
        <f t="shared" si="87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33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8" t="s">
        <v>8310</v>
      </c>
      <c r="Q1411" t="s">
        <v>8347</v>
      </c>
      <c r="R1411" s="12">
        <f t="shared" si="89"/>
        <v>42005.175173611111</v>
      </c>
      <c r="S1411" s="12">
        <f t="shared" si="90"/>
        <v>41945.133506944447</v>
      </c>
      <c r="T1411" s="12">
        <f t="shared" ref="T1411:T1474" si="91">YEAR(S1411)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33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 t="s">
        <v>8310</v>
      </c>
      <c r="Q1412" t="s">
        <v>8347</v>
      </c>
      <c r="R1412" s="12">
        <f t="shared" si="89"/>
        <v>42524.318518518514</v>
      </c>
      <c r="S1412" s="12">
        <f t="shared" si="90"/>
        <v>42479.318518518514</v>
      </c>
      <c r="T1412" s="12">
        <f t="shared" si="9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33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 t="s">
        <v>8310</v>
      </c>
      <c r="Q1413" t="s">
        <v>8347</v>
      </c>
      <c r="R1413" s="12">
        <f t="shared" si="89"/>
        <v>42041.059027777781</v>
      </c>
      <c r="S1413" s="12">
        <f t="shared" si="90"/>
        <v>42013.059027777781</v>
      </c>
      <c r="T1413" s="12">
        <f t="shared" si="9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33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 t="s">
        <v>8310</v>
      </c>
      <c r="Q1414" t="s">
        <v>8347</v>
      </c>
      <c r="R1414" s="12">
        <f t="shared" si="89"/>
        <v>41977.063645833332</v>
      </c>
      <c r="S1414" s="12">
        <f t="shared" si="90"/>
        <v>41947.063645833332</v>
      </c>
      <c r="T1414" s="12">
        <f t="shared" si="9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33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 t="s">
        <v>8310</v>
      </c>
      <c r="Q1415" t="s">
        <v>8347</v>
      </c>
      <c r="R1415" s="12">
        <f t="shared" si="89"/>
        <v>42420.437152777777</v>
      </c>
      <c r="S1415" s="12">
        <f t="shared" si="90"/>
        <v>42360.437152777777</v>
      </c>
      <c r="T1415" s="12">
        <f t="shared" si="9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33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 t="s">
        <v>8310</v>
      </c>
      <c r="Q1416" t="s">
        <v>8347</v>
      </c>
      <c r="R1416" s="12">
        <f t="shared" si="89"/>
        <v>42738.25309027778</v>
      </c>
      <c r="S1416" s="12">
        <f t="shared" si="90"/>
        <v>42708.25309027778</v>
      </c>
      <c r="T1416" s="12">
        <f t="shared" si="9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33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 t="s">
        <v>8310</v>
      </c>
      <c r="Q1417" t="s">
        <v>8347</v>
      </c>
      <c r="R1417" s="12">
        <f t="shared" si="89"/>
        <v>42232.675821759258</v>
      </c>
      <c r="S1417" s="12">
        <f t="shared" si="90"/>
        <v>42192.675821759258</v>
      </c>
      <c r="T1417" s="12">
        <f t="shared" si="9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33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 t="s">
        <v>8310</v>
      </c>
      <c r="Q1418" t="s">
        <v>8347</v>
      </c>
      <c r="R1418" s="12">
        <f t="shared" si="89"/>
        <v>42329.967812499999</v>
      </c>
      <c r="S1418" s="12">
        <f t="shared" si="90"/>
        <v>42299.926145833335</v>
      </c>
      <c r="T1418" s="12">
        <f t="shared" si="9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33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 t="s">
        <v>8310</v>
      </c>
      <c r="Q1419" t="s">
        <v>8347</v>
      </c>
      <c r="R1419" s="12">
        <f t="shared" si="89"/>
        <v>42262.465972222228</v>
      </c>
      <c r="S1419" s="12">
        <f t="shared" si="90"/>
        <v>42232.15016203704</v>
      </c>
      <c r="T1419" s="12">
        <f t="shared" si="9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33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 t="s">
        <v>8310</v>
      </c>
      <c r="Q1420" t="s">
        <v>8347</v>
      </c>
      <c r="R1420" s="12">
        <f t="shared" si="89"/>
        <v>42425.456412037034</v>
      </c>
      <c r="S1420" s="12">
        <f t="shared" si="90"/>
        <v>42395.456412037034</v>
      </c>
      <c r="T1420" s="12">
        <f t="shared" si="9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33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 t="s">
        <v>8310</v>
      </c>
      <c r="Q1421" t="s">
        <v>8347</v>
      </c>
      <c r="R1421" s="12">
        <f t="shared" si="89"/>
        <v>42652.456238425926</v>
      </c>
      <c r="S1421" s="12">
        <f t="shared" si="90"/>
        <v>42622.456238425926</v>
      </c>
      <c r="T1421" s="12">
        <f t="shared" si="9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33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 t="s">
        <v>8310</v>
      </c>
      <c r="Q1422" t="s">
        <v>8347</v>
      </c>
      <c r="R1422" s="12">
        <f t="shared" si="89"/>
        <v>42549.667662037042</v>
      </c>
      <c r="S1422" s="12">
        <f t="shared" si="90"/>
        <v>42524.667662037042</v>
      </c>
      <c r="T1422" s="12">
        <f t="shared" si="9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33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 t="s">
        <v>8310</v>
      </c>
      <c r="Q1423" t="s">
        <v>8347</v>
      </c>
      <c r="R1423" s="12">
        <f t="shared" si="89"/>
        <v>42043.915613425925</v>
      </c>
      <c r="S1423" s="12">
        <f t="shared" si="90"/>
        <v>42013.915613425925</v>
      </c>
      <c r="T1423" s="12">
        <f t="shared" si="9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33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 t="s">
        <v>8310</v>
      </c>
      <c r="Q1424" t="s">
        <v>8347</v>
      </c>
      <c r="R1424" s="12">
        <f t="shared" si="89"/>
        <v>42634.239629629628</v>
      </c>
      <c r="S1424" s="12">
        <f t="shared" si="90"/>
        <v>42604.239629629628</v>
      </c>
      <c r="T1424" s="12">
        <f t="shared" si="9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33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 t="s">
        <v>8310</v>
      </c>
      <c r="Q1425" t="s">
        <v>8347</v>
      </c>
      <c r="R1425" s="12">
        <f t="shared" si="89"/>
        <v>42370.360312500001</v>
      </c>
      <c r="S1425" s="12">
        <f t="shared" si="90"/>
        <v>42340.360312500001</v>
      </c>
      <c r="T1425" s="12">
        <f t="shared" si="9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33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 t="s">
        <v>8310</v>
      </c>
      <c r="Q1426" t="s">
        <v>8347</v>
      </c>
      <c r="R1426" s="12">
        <f t="shared" si="89"/>
        <v>42689.759282407409</v>
      </c>
      <c r="S1426" s="12">
        <f t="shared" si="90"/>
        <v>42676.717615740738</v>
      </c>
      <c r="T1426" s="12">
        <f t="shared" si="9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33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 t="s">
        <v>8310</v>
      </c>
      <c r="Q1427" t="s">
        <v>8347</v>
      </c>
      <c r="R1427" s="12">
        <f t="shared" si="89"/>
        <v>42123.131469907406</v>
      </c>
      <c r="S1427" s="12">
        <f t="shared" si="90"/>
        <v>42093.131469907406</v>
      </c>
      <c r="T1427" s="12">
        <f t="shared" si="9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33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 t="s">
        <v>8310</v>
      </c>
      <c r="Q1428" t="s">
        <v>8347</v>
      </c>
      <c r="R1428" s="12">
        <f t="shared" si="89"/>
        <v>42240.390277777777</v>
      </c>
      <c r="S1428" s="12">
        <f t="shared" si="90"/>
        <v>42180.390277777777</v>
      </c>
      <c r="T1428" s="12">
        <f t="shared" si="9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33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 t="s">
        <v>8310</v>
      </c>
      <c r="Q1429" t="s">
        <v>8347</v>
      </c>
      <c r="R1429" s="12">
        <f t="shared" si="89"/>
        <v>42631.851678240739</v>
      </c>
      <c r="S1429" s="12">
        <f t="shared" si="90"/>
        <v>42601.851678240739</v>
      </c>
      <c r="T1429" s="12">
        <f t="shared" si="9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33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 t="s">
        <v>8310</v>
      </c>
      <c r="Q1430" t="s">
        <v>8347</v>
      </c>
      <c r="R1430" s="12">
        <f t="shared" si="89"/>
        <v>42462.338159722218</v>
      </c>
      <c r="S1430" s="12">
        <f t="shared" si="90"/>
        <v>42432.379826388889</v>
      </c>
      <c r="T1430" s="12">
        <f t="shared" si="9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33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 t="s">
        <v>8310</v>
      </c>
      <c r="Q1431" t="s">
        <v>8347</v>
      </c>
      <c r="R1431" s="12">
        <f t="shared" si="89"/>
        <v>42104.060671296291</v>
      </c>
      <c r="S1431" s="12">
        <f t="shared" si="90"/>
        <v>42074.060671296291</v>
      </c>
      <c r="T1431" s="12">
        <f t="shared" si="9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33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 t="s">
        <v>8310</v>
      </c>
      <c r="Q1432" t="s">
        <v>8347</v>
      </c>
      <c r="R1432" s="12">
        <f t="shared" si="89"/>
        <v>41992.813518518517</v>
      </c>
      <c r="S1432" s="12">
        <f t="shared" si="90"/>
        <v>41961.813518518517</v>
      </c>
      <c r="T1432" s="12">
        <f t="shared" si="9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33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 t="s">
        <v>8310</v>
      </c>
      <c r="Q1433" t="s">
        <v>8347</v>
      </c>
      <c r="R1433" s="12">
        <f t="shared" si="89"/>
        <v>42334.252500000002</v>
      </c>
      <c r="S1433" s="12">
        <f t="shared" si="90"/>
        <v>42304.210833333331</v>
      </c>
      <c r="T1433" s="12">
        <f t="shared" si="9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33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 t="s">
        <v>8310</v>
      </c>
      <c r="Q1434" t="s">
        <v>8347</v>
      </c>
      <c r="R1434" s="12">
        <f t="shared" si="89"/>
        <v>42205.780416666668</v>
      </c>
      <c r="S1434" s="12">
        <f t="shared" si="90"/>
        <v>42175.780416666668</v>
      </c>
      <c r="T1434" s="12">
        <f t="shared" si="9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33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 t="s">
        <v>8310</v>
      </c>
      <c r="Q1435" t="s">
        <v>8347</v>
      </c>
      <c r="R1435" s="12">
        <f t="shared" si="89"/>
        <v>42714.458333333328</v>
      </c>
      <c r="S1435" s="12">
        <f t="shared" si="90"/>
        <v>42673.625868055555</v>
      </c>
      <c r="T1435" s="12">
        <f t="shared" si="9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33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 t="s">
        <v>8310</v>
      </c>
      <c r="Q1436" t="s">
        <v>8347</v>
      </c>
      <c r="R1436" s="12">
        <f t="shared" si="89"/>
        <v>42163.625</v>
      </c>
      <c r="S1436" s="12">
        <f t="shared" si="90"/>
        <v>42142.767106481479</v>
      </c>
      <c r="T1436" s="12">
        <f t="shared" si="9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33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 t="s">
        <v>8310</v>
      </c>
      <c r="Q1437" t="s">
        <v>8347</v>
      </c>
      <c r="R1437" s="12">
        <f t="shared" si="89"/>
        <v>42288.780324074076</v>
      </c>
      <c r="S1437" s="12">
        <f t="shared" si="90"/>
        <v>42258.780324074076</v>
      </c>
      <c r="T1437" s="12">
        <f t="shared" si="9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33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 t="s">
        <v>8310</v>
      </c>
      <c r="Q1438" t="s">
        <v>8347</v>
      </c>
      <c r="R1438" s="12">
        <f t="shared" si="89"/>
        <v>42421.35019675926</v>
      </c>
      <c r="S1438" s="12">
        <f t="shared" si="90"/>
        <v>42391.35019675926</v>
      </c>
      <c r="T1438" s="12">
        <f t="shared" si="9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33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 t="s">
        <v>8310</v>
      </c>
      <c r="Q1439" t="s">
        <v>8347</v>
      </c>
      <c r="R1439" s="12">
        <f t="shared" si="89"/>
        <v>41833.207638888889</v>
      </c>
      <c r="S1439" s="12">
        <f t="shared" si="90"/>
        <v>41796.531701388885</v>
      </c>
      <c r="T1439" s="12">
        <f t="shared" si="9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33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 t="s">
        <v>8310</v>
      </c>
      <c r="Q1440" t="s">
        <v>8347</v>
      </c>
      <c r="R1440" s="12">
        <f t="shared" si="89"/>
        <v>42487.579861111109</v>
      </c>
      <c r="S1440" s="12">
        <f t="shared" si="90"/>
        <v>42457.871516203704</v>
      </c>
      <c r="T1440" s="12">
        <f t="shared" si="9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33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 t="s">
        <v>8310</v>
      </c>
      <c r="Q1441" t="s">
        <v>8347</v>
      </c>
      <c r="R1441" s="12">
        <f t="shared" si="89"/>
        <v>42070.829872685179</v>
      </c>
      <c r="S1441" s="12">
        <f t="shared" si="90"/>
        <v>42040.829872685179</v>
      </c>
      <c r="T1441" s="12">
        <f t="shared" si="9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33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 t="s">
        <v>8310</v>
      </c>
      <c r="Q1442" t="s">
        <v>8347</v>
      </c>
      <c r="R1442" s="12">
        <f t="shared" si="89"/>
        <v>42516.748414351852</v>
      </c>
      <c r="S1442" s="12">
        <f t="shared" si="90"/>
        <v>42486.748414351852</v>
      </c>
      <c r="T1442" s="12">
        <f t="shared" si="9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33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 t="s">
        <v>8310</v>
      </c>
      <c r="Q1443" t="s">
        <v>8347</v>
      </c>
      <c r="R1443" s="12">
        <f t="shared" si="89"/>
        <v>42258.765844907408</v>
      </c>
      <c r="S1443" s="12">
        <f t="shared" si="90"/>
        <v>42198.765844907408</v>
      </c>
      <c r="T1443" s="12">
        <f t="shared" si="9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33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 t="s">
        <v>8310</v>
      </c>
      <c r="Q1444" t="s">
        <v>8347</v>
      </c>
      <c r="R1444" s="12">
        <f t="shared" si="89"/>
        <v>42515.64534722222</v>
      </c>
      <c r="S1444" s="12">
        <f t="shared" si="90"/>
        <v>42485.64534722222</v>
      </c>
      <c r="T1444" s="12">
        <f t="shared" si="9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33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 t="s">
        <v>8310</v>
      </c>
      <c r="Q1445" t="s">
        <v>8347</v>
      </c>
      <c r="R1445" s="12">
        <f t="shared" si="89"/>
        <v>42737.926030092596</v>
      </c>
      <c r="S1445" s="12">
        <f t="shared" si="90"/>
        <v>42707.926030092596</v>
      </c>
      <c r="T1445" s="12">
        <f t="shared" si="9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33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 t="s">
        <v>8310</v>
      </c>
      <c r="Q1446" t="s">
        <v>8347</v>
      </c>
      <c r="R1446" s="12">
        <f t="shared" si="89"/>
        <v>42259.873402777783</v>
      </c>
      <c r="S1446" s="12">
        <f t="shared" si="90"/>
        <v>42199.873402777783</v>
      </c>
      <c r="T1446" s="12">
        <f t="shared" si="9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33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 t="s">
        <v>8310</v>
      </c>
      <c r="Q1447" t="s">
        <v>8347</v>
      </c>
      <c r="R1447" s="12">
        <f t="shared" si="89"/>
        <v>42169.542303240742</v>
      </c>
      <c r="S1447" s="12">
        <f t="shared" si="90"/>
        <v>42139.542303240742</v>
      </c>
      <c r="T1447" s="12">
        <f t="shared" si="9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33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 t="s">
        <v>8310</v>
      </c>
      <c r="Q1448" t="s">
        <v>8347</v>
      </c>
      <c r="R1448" s="12">
        <f t="shared" si="89"/>
        <v>42481.447662037041</v>
      </c>
      <c r="S1448" s="12">
        <f t="shared" si="90"/>
        <v>42461.447662037041</v>
      </c>
      <c r="T1448" s="12">
        <f t="shared" si="9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33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 t="s">
        <v>8310</v>
      </c>
      <c r="Q1449" t="s">
        <v>8347</v>
      </c>
      <c r="R1449" s="12">
        <f t="shared" si="89"/>
        <v>42559.730717592596</v>
      </c>
      <c r="S1449" s="12">
        <f t="shared" si="90"/>
        <v>42529.730717592596</v>
      </c>
      <c r="T1449" s="12">
        <f t="shared" si="9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33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 t="s">
        <v>8310</v>
      </c>
      <c r="Q1450" t="s">
        <v>8347</v>
      </c>
      <c r="R1450" s="12">
        <f t="shared" si="89"/>
        <v>42146.225694444445</v>
      </c>
      <c r="S1450" s="12">
        <f t="shared" si="90"/>
        <v>42115.936550925922</v>
      </c>
      <c r="T1450" s="12">
        <f t="shared" si="9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33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 t="s">
        <v>8310</v>
      </c>
      <c r="Q1451" t="s">
        <v>8347</v>
      </c>
      <c r="R1451" s="12">
        <f t="shared" si="89"/>
        <v>42134.811400462961</v>
      </c>
      <c r="S1451" s="12">
        <f t="shared" si="90"/>
        <v>42086.811400462961</v>
      </c>
      <c r="T1451" s="12">
        <f t="shared" si="9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33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 t="s">
        <v>8310</v>
      </c>
      <c r="Q1452" t="s">
        <v>8347</v>
      </c>
      <c r="R1452" s="12">
        <f t="shared" si="89"/>
        <v>42420.171261574069</v>
      </c>
      <c r="S1452" s="12">
        <f t="shared" si="90"/>
        <v>42390.171261574069</v>
      </c>
      <c r="T1452" s="12">
        <f t="shared" si="9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33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 t="s">
        <v>8310</v>
      </c>
      <c r="Q1453" t="s">
        <v>8347</v>
      </c>
      <c r="R1453" s="12">
        <f t="shared" si="89"/>
        <v>41962.00068287037</v>
      </c>
      <c r="S1453" s="12">
        <f t="shared" si="90"/>
        <v>41931.959016203706</v>
      </c>
      <c r="T1453" s="12">
        <f t="shared" si="9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33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 t="s">
        <v>8310</v>
      </c>
      <c r="Q1454" t="s">
        <v>8347</v>
      </c>
      <c r="R1454" s="12">
        <f t="shared" si="89"/>
        <v>41848.703275462962</v>
      </c>
      <c r="S1454" s="12">
        <f t="shared" si="90"/>
        <v>41818.703275462962</v>
      </c>
      <c r="T1454" s="12">
        <f t="shared" si="9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33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 t="s">
        <v>8310</v>
      </c>
      <c r="Q1455" t="s">
        <v>8347</v>
      </c>
      <c r="R1455" s="12">
        <f t="shared" si="89"/>
        <v>42840.654479166667</v>
      </c>
      <c r="S1455" s="12">
        <f t="shared" si="90"/>
        <v>42795.696145833332</v>
      </c>
      <c r="T1455" s="12">
        <f t="shared" si="9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33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 t="s">
        <v>8310</v>
      </c>
      <c r="Q1456" t="s">
        <v>8347</v>
      </c>
      <c r="R1456" s="12">
        <f t="shared" si="89"/>
        <v>42484.915972222225</v>
      </c>
      <c r="S1456" s="12">
        <f t="shared" si="90"/>
        <v>42463.866666666669</v>
      </c>
      <c r="T1456" s="12">
        <f t="shared" si="9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33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 t="s">
        <v>8310</v>
      </c>
      <c r="Q1457" t="s">
        <v>8347</v>
      </c>
      <c r="R1457" s="12">
        <f t="shared" si="89"/>
        <v>41887.568749999999</v>
      </c>
      <c r="S1457" s="12">
        <f t="shared" si="90"/>
        <v>41832.672685185185</v>
      </c>
      <c r="T1457" s="12">
        <f t="shared" si="9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33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 t="s">
        <v>8310</v>
      </c>
      <c r="Q1458" t="s">
        <v>8347</v>
      </c>
      <c r="R1458" s="12">
        <f t="shared" si="89"/>
        <v>42738.668576388889</v>
      </c>
      <c r="S1458" s="12">
        <f t="shared" si="90"/>
        <v>42708.668576388889</v>
      </c>
      <c r="T1458" s="12">
        <f t="shared" si="9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33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 t="s">
        <v>8310</v>
      </c>
      <c r="Q1459" t="s">
        <v>8347</v>
      </c>
      <c r="R1459" s="12">
        <f t="shared" si="89"/>
        <v>42319.938009259262</v>
      </c>
      <c r="S1459" s="12">
        <f t="shared" si="90"/>
        <v>42289.89634259259</v>
      </c>
      <c r="T1459" s="12">
        <f t="shared" si="9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33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 t="s">
        <v>8310</v>
      </c>
      <c r="Q1460" t="s">
        <v>8347</v>
      </c>
      <c r="R1460" s="12">
        <f t="shared" si="89"/>
        <v>41862.166666666664</v>
      </c>
      <c r="S1460" s="12">
        <f t="shared" si="90"/>
        <v>41831.705555555556</v>
      </c>
      <c r="T1460" s="12">
        <f t="shared" si="9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33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 t="s">
        <v>8310</v>
      </c>
      <c r="Q1461" t="s">
        <v>8347</v>
      </c>
      <c r="R1461" s="12">
        <f t="shared" si="89"/>
        <v>42340.725694444445</v>
      </c>
      <c r="S1461" s="12">
        <f t="shared" si="90"/>
        <v>42312.204814814817</v>
      </c>
      <c r="T1461" s="12">
        <f t="shared" si="9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33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 t="s">
        <v>8310</v>
      </c>
      <c r="Q1462" t="s">
        <v>8347</v>
      </c>
      <c r="R1462" s="12">
        <f t="shared" si="89"/>
        <v>41973.989583333328</v>
      </c>
      <c r="S1462" s="12">
        <f t="shared" si="90"/>
        <v>41915.896967592591</v>
      </c>
      <c r="T1462" s="12">
        <f t="shared" si="9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33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 t="s">
        <v>8310</v>
      </c>
      <c r="Q1463" t="s">
        <v>8311</v>
      </c>
      <c r="R1463" s="12">
        <f t="shared" si="89"/>
        <v>41933</v>
      </c>
      <c r="S1463" s="12">
        <f t="shared" si="90"/>
        <v>41899.645300925928</v>
      </c>
      <c r="T1463" s="12">
        <f t="shared" si="9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33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 t="s">
        <v>8310</v>
      </c>
      <c r="Q1464" t="s">
        <v>8311</v>
      </c>
      <c r="R1464" s="12">
        <f t="shared" si="89"/>
        <v>41374.662858796299</v>
      </c>
      <c r="S1464" s="12">
        <f t="shared" si="90"/>
        <v>41344.662858796299</v>
      </c>
      <c r="T1464" s="12">
        <f t="shared" si="9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33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 t="s">
        <v>8310</v>
      </c>
      <c r="Q1465" t="s">
        <v>8311</v>
      </c>
      <c r="R1465" s="12">
        <f t="shared" si="89"/>
        <v>41371.869652777779</v>
      </c>
      <c r="S1465" s="12">
        <f t="shared" si="90"/>
        <v>41326.911319444444</v>
      </c>
      <c r="T1465" s="12">
        <f t="shared" si="9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33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 t="s">
        <v>8310</v>
      </c>
      <c r="Q1466" t="s">
        <v>8311</v>
      </c>
      <c r="R1466" s="12">
        <f t="shared" si="89"/>
        <v>41321.661550925928</v>
      </c>
      <c r="S1466" s="12">
        <f t="shared" si="90"/>
        <v>41291.661550925928</v>
      </c>
      <c r="T1466" s="12">
        <f t="shared" si="9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33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 t="s">
        <v>8310</v>
      </c>
      <c r="Q1467" t="s">
        <v>8311</v>
      </c>
      <c r="R1467" s="12">
        <f t="shared" si="89"/>
        <v>40990.125</v>
      </c>
      <c r="S1467" s="12">
        <f t="shared" si="90"/>
        <v>40959.734398148146</v>
      </c>
      <c r="T1467" s="12">
        <f t="shared" si="9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33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 t="s">
        <v>8310</v>
      </c>
      <c r="Q1468" t="s">
        <v>8311</v>
      </c>
      <c r="R1468" s="12">
        <f t="shared" si="89"/>
        <v>42381.208333333328</v>
      </c>
      <c r="S1468" s="12">
        <f t="shared" si="90"/>
        <v>42340.172060185185</v>
      </c>
      <c r="T1468" s="12">
        <f t="shared" si="9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33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 t="s">
        <v>8310</v>
      </c>
      <c r="Q1469" t="s">
        <v>8311</v>
      </c>
      <c r="R1469" s="12">
        <f t="shared" si="89"/>
        <v>40993.760243055556</v>
      </c>
      <c r="S1469" s="12">
        <f t="shared" si="90"/>
        <v>40933.80190972222</v>
      </c>
      <c r="T1469" s="12">
        <f t="shared" si="9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33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 t="s">
        <v>8310</v>
      </c>
      <c r="Q1470" t="s">
        <v>8311</v>
      </c>
      <c r="R1470" s="12">
        <f t="shared" si="89"/>
        <v>40706.014456018522</v>
      </c>
      <c r="S1470" s="12">
        <f t="shared" si="90"/>
        <v>40646.014456018522</v>
      </c>
      <c r="T1470" s="12">
        <f t="shared" si="9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33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 t="s">
        <v>8310</v>
      </c>
      <c r="Q1471" t="s">
        <v>8311</v>
      </c>
      <c r="R1471" s="12">
        <f t="shared" si="89"/>
        <v>41320.598483796297</v>
      </c>
      <c r="S1471" s="12">
        <f t="shared" si="90"/>
        <v>41290.598483796297</v>
      </c>
      <c r="T1471" s="12">
        <f t="shared" si="9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33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 t="s">
        <v>8310</v>
      </c>
      <c r="Q1472" t="s">
        <v>8311</v>
      </c>
      <c r="R1472" s="12">
        <f t="shared" si="89"/>
        <v>41271.827118055553</v>
      </c>
      <c r="S1472" s="12">
        <f t="shared" si="90"/>
        <v>41250.827118055553</v>
      </c>
      <c r="T1472" s="12">
        <f t="shared" si="9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33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 t="s">
        <v>8310</v>
      </c>
      <c r="Q1473" t="s">
        <v>8311</v>
      </c>
      <c r="R1473" s="12">
        <f t="shared" si="89"/>
        <v>42103.957569444443</v>
      </c>
      <c r="S1473" s="12">
        <f t="shared" si="90"/>
        <v>42073.957569444443</v>
      </c>
      <c r="T1473" s="12">
        <f t="shared" si="9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33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8" t="s">
        <v>8310</v>
      </c>
      <c r="Q1474" t="s">
        <v>8311</v>
      </c>
      <c r="R1474" s="12">
        <f t="shared" ref="R1474:R1537" si="93">(((I1474/60)/60/24)+DATE(1970,1,1))</f>
        <v>41563.542858796296</v>
      </c>
      <c r="S1474" s="12">
        <f t="shared" ref="S1474:S1537" si="94">(((J1474/60)/60/24)+DATE(1970,1,1))</f>
        <v>41533.542858796296</v>
      </c>
      <c r="T1474" s="12">
        <f t="shared" si="9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33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8" t="s">
        <v>8310</v>
      </c>
      <c r="Q1475" t="s">
        <v>8311</v>
      </c>
      <c r="R1475" s="12">
        <f t="shared" si="93"/>
        <v>40969.979618055557</v>
      </c>
      <c r="S1475" s="12">
        <f t="shared" si="94"/>
        <v>40939.979618055557</v>
      </c>
      <c r="T1475" s="12">
        <f t="shared" ref="T1475:T1538" si="95">YEAR(S1475)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33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 t="s">
        <v>8310</v>
      </c>
      <c r="Q1476" t="s">
        <v>8311</v>
      </c>
      <c r="R1476" s="12">
        <f t="shared" si="93"/>
        <v>41530.727916666663</v>
      </c>
      <c r="S1476" s="12">
        <f t="shared" si="94"/>
        <v>41500.727916666663</v>
      </c>
      <c r="T1476" s="12">
        <f t="shared" si="95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33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 t="s">
        <v>8310</v>
      </c>
      <c r="Q1477" t="s">
        <v>8311</v>
      </c>
      <c r="R1477" s="12">
        <f t="shared" si="93"/>
        <v>41993.207638888889</v>
      </c>
      <c r="S1477" s="12">
        <f t="shared" si="94"/>
        <v>41960.722951388889</v>
      </c>
      <c r="T1477" s="12">
        <f t="shared" si="95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33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 t="s">
        <v>8310</v>
      </c>
      <c r="Q1478" t="s">
        <v>8311</v>
      </c>
      <c r="R1478" s="12">
        <f t="shared" si="93"/>
        <v>40796.041921296295</v>
      </c>
      <c r="S1478" s="12">
        <f t="shared" si="94"/>
        <v>40766.041921296295</v>
      </c>
      <c r="T1478" s="12">
        <f t="shared" si="95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33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 t="s">
        <v>8310</v>
      </c>
      <c r="Q1479" t="s">
        <v>8311</v>
      </c>
      <c r="R1479" s="12">
        <f t="shared" si="93"/>
        <v>40900.125</v>
      </c>
      <c r="S1479" s="12">
        <f t="shared" si="94"/>
        <v>40840.615787037037</v>
      </c>
      <c r="T1479" s="12">
        <f t="shared" si="95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33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 t="s">
        <v>8310</v>
      </c>
      <c r="Q1480" t="s">
        <v>8311</v>
      </c>
      <c r="R1480" s="12">
        <f t="shared" si="93"/>
        <v>41408.871678240743</v>
      </c>
      <c r="S1480" s="12">
        <f t="shared" si="94"/>
        <v>41394.871678240743</v>
      </c>
      <c r="T1480" s="12">
        <f t="shared" si="95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33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 t="s">
        <v>8310</v>
      </c>
      <c r="Q1481" t="s">
        <v>8311</v>
      </c>
      <c r="R1481" s="12">
        <f t="shared" si="93"/>
        <v>41769.165972222225</v>
      </c>
      <c r="S1481" s="12">
        <f t="shared" si="94"/>
        <v>41754.745243055557</v>
      </c>
      <c r="T1481" s="12">
        <f t="shared" si="95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33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 t="s">
        <v>8310</v>
      </c>
      <c r="Q1482" t="s">
        <v>8311</v>
      </c>
      <c r="R1482" s="12">
        <f t="shared" si="93"/>
        <v>41481.708333333336</v>
      </c>
      <c r="S1482" s="12">
        <f t="shared" si="94"/>
        <v>41464.934016203704</v>
      </c>
      <c r="T1482" s="12">
        <f t="shared" si="95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33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 t="s">
        <v>8310</v>
      </c>
      <c r="Q1483" t="s">
        <v>8351</v>
      </c>
      <c r="R1483" s="12">
        <f t="shared" si="93"/>
        <v>41580.922974537039</v>
      </c>
      <c r="S1483" s="12">
        <f t="shared" si="94"/>
        <v>41550.922974537039</v>
      </c>
      <c r="T1483" s="12">
        <f t="shared" si="95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33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 t="s">
        <v>8310</v>
      </c>
      <c r="Q1484" t="s">
        <v>8351</v>
      </c>
      <c r="R1484" s="12">
        <f t="shared" si="93"/>
        <v>41159.32708333333</v>
      </c>
      <c r="S1484" s="12">
        <f t="shared" si="94"/>
        <v>41136.85805555556</v>
      </c>
      <c r="T1484" s="12">
        <f t="shared" si="95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33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 t="s">
        <v>8310</v>
      </c>
      <c r="Q1485" t="s">
        <v>8351</v>
      </c>
      <c r="R1485" s="12">
        <f t="shared" si="93"/>
        <v>42573.192997685182</v>
      </c>
      <c r="S1485" s="12">
        <f t="shared" si="94"/>
        <v>42548.192997685182</v>
      </c>
      <c r="T1485" s="12">
        <f t="shared" si="95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33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 t="s">
        <v>8310</v>
      </c>
      <c r="Q1486" t="s">
        <v>8351</v>
      </c>
      <c r="R1486" s="12">
        <f t="shared" si="93"/>
        <v>41111.618750000001</v>
      </c>
      <c r="S1486" s="12">
        <f t="shared" si="94"/>
        <v>41053.200960648144</v>
      </c>
      <c r="T1486" s="12">
        <f t="shared" si="95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33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 t="s">
        <v>8310</v>
      </c>
      <c r="Q1487" t="s">
        <v>8351</v>
      </c>
      <c r="R1487" s="12">
        <f t="shared" si="93"/>
        <v>42175.795983796299</v>
      </c>
      <c r="S1487" s="12">
        <f t="shared" si="94"/>
        <v>42130.795983796299</v>
      </c>
      <c r="T1487" s="12">
        <f t="shared" si="95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33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 t="s">
        <v>8310</v>
      </c>
      <c r="Q1488" t="s">
        <v>8351</v>
      </c>
      <c r="R1488" s="12">
        <f t="shared" si="93"/>
        <v>42062.168530092589</v>
      </c>
      <c r="S1488" s="12">
        <f t="shared" si="94"/>
        <v>42032.168530092589</v>
      </c>
      <c r="T1488" s="12">
        <f t="shared" si="95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33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 t="s">
        <v>8310</v>
      </c>
      <c r="Q1489" t="s">
        <v>8351</v>
      </c>
      <c r="R1489" s="12">
        <f t="shared" si="93"/>
        <v>42584.917488425926</v>
      </c>
      <c r="S1489" s="12">
        <f t="shared" si="94"/>
        <v>42554.917488425926</v>
      </c>
      <c r="T1489" s="12">
        <f t="shared" si="95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33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 t="s">
        <v>8310</v>
      </c>
      <c r="Q1490" t="s">
        <v>8351</v>
      </c>
      <c r="R1490" s="12">
        <f t="shared" si="93"/>
        <v>41644.563194444447</v>
      </c>
      <c r="S1490" s="12">
        <f t="shared" si="94"/>
        <v>41614.563194444447</v>
      </c>
      <c r="T1490" s="12">
        <f t="shared" si="95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33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 t="s">
        <v>8310</v>
      </c>
      <c r="Q1491" t="s">
        <v>8351</v>
      </c>
      <c r="R1491" s="12">
        <f t="shared" si="93"/>
        <v>41228.653379629628</v>
      </c>
      <c r="S1491" s="12">
        <f t="shared" si="94"/>
        <v>41198.611712962964</v>
      </c>
      <c r="T1491" s="12">
        <f t="shared" si="95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33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 t="s">
        <v>8310</v>
      </c>
      <c r="Q1492" t="s">
        <v>8351</v>
      </c>
      <c r="R1492" s="12">
        <f t="shared" si="93"/>
        <v>41549.561041666668</v>
      </c>
      <c r="S1492" s="12">
        <f t="shared" si="94"/>
        <v>41520.561041666668</v>
      </c>
      <c r="T1492" s="12">
        <f t="shared" si="95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33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 t="s">
        <v>8310</v>
      </c>
      <c r="Q1493" t="s">
        <v>8351</v>
      </c>
      <c r="R1493" s="12">
        <f t="shared" si="93"/>
        <v>42050.651388888888</v>
      </c>
      <c r="S1493" s="12">
        <f t="shared" si="94"/>
        <v>41991.713460648149</v>
      </c>
      <c r="T1493" s="12">
        <f t="shared" si="95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33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 t="s">
        <v>8310</v>
      </c>
      <c r="Q1494" t="s">
        <v>8351</v>
      </c>
      <c r="R1494" s="12">
        <f t="shared" si="93"/>
        <v>40712.884791666671</v>
      </c>
      <c r="S1494" s="12">
        <f t="shared" si="94"/>
        <v>40682.884791666671</v>
      </c>
      <c r="T1494" s="12">
        <f t="shared" si="95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33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 t="s">
        <v>8310</v>
      </c>
      <c r="Q1495" t="s">
        <v>8351</v>
      </c>
      <c r="R1495" s="12">
        <f t="shared" si="93"/>
        <v>41441.866608796299</v>
      </c>
      <c r="S1495" s="12">
        <f t="shared" si="94"/>
        <v>41411.866608796299</v>
      </c>
      <c r="T1495" s="12">
        <f t="shared" si="95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33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 t="s">
        <v>8310</v>
      </c>
      <c r="Q1496" t="s">
        <v>8351</v>
      </c>
      <c r="R1496" s="12">
        <f t="shared" si="93"/>
        <v>42097.651388888888</v>
      </c>
      <c r="S1496" s="12">
        <f t="shared" si="94"/>
        <v>42067.722372685181</v>
      </c>
      <c r="T1496" s="12">
        <f t="shared" si="95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33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 t="s">
        <v>8310</v>
      </c>
      <c r="Q1497" t="s">
        <v>8351</v>
      </c>
      <c r="R1497" s="12">
        <f t="shared" si="93"/>
        <v>40782.789710648147</v>
      </c>
      <c r="S1497" s="12">
        <f t="shared" si="94"/>
        <v>40752.789710648147</v>
      </c>
      <c r="T1497" s="12">
        <f t="shared" si="95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33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 t="s">
        <v>8310</v>
      </c>
      <c r="Q1498" t="s">
        <v>8351</v>
      </c>
      <c r="R1498" s="12">
        <f t="shared" si="93"/>
        <v>41898.475219907406</v>
      </c>
      <c r="S1498" s="12">
        <f t="shared" si="94"/>
        <v>41838.475219907406</v>
      </c>
      <c r="T1498" s="12">
        <f t="shared" si="95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33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 t="s">
        <v>8310</v>
      </c>
      <c r="Q1499" t="s">
        <v>8351</v>
      </c>
      <c r="R1499" s="12">
        <f t="shared" si="93"/>
        <v>41486.821527777778</v>
      </c>
      <c r="S1499" s="12">
        <f t="shared" si="94"/>
        <v>41444.64261574074</v>
      </c>
      <c r="T1499" s="12">
        <f t="shared" si="95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33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 t="s">
        <v>8310</v>
      </c>
      <c r="Q1500" t="s">
        <v>8351</v>
      </c>
      <c r="R1500" s="12">
        <f t="shared" si="93"/>
        <v>41885.983541666668</v>
      </c>
      <c r="S1500" s="12">
        <f t="shared" si="94"/>
        <v>41840.983541666668</v>
      </c>
      <c r="T1500" s="12">
        <f t="shared" si="95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33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 t="s">
        <v>8310</v>
      </c>
      <c r="Q1501" t="s">
        <v>8351</v>
      </c>
      <c r="R1501" s="12">
        <f t="shared" si="93"/>
        <v>42587.007326388892</v>
      </c>
      <c r="S1501" s="12">
        <f t="shared" si="94"/>
        <v>42527.007326388892</v>
      </c>
      <c r="T1501" s="12">
        <f t="shared" si="95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33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 t="s">
        <v>8310</v>
      </c>
      <c r="Q1502" t="s">
        <v>8351</v>
      </c>
      <c r="R1502" s="12">
        <f t="shared" si="93"/>
        <v>41395.904594907406</v>
      </c>
      <c r="S1502" s="12">
        <f t="shared" si="94"/>
        <v>41365.904594907406</v>
      </c>
      <c r="T1502" s="12">
        <f t="shared" si="95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33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 t="s">
        <v>8312</v>
      </c>
      <c r="Q1503" t="s">
        <v>8313</v>
      </c>
      <c r="R1503" s="12">
        <f t="shared" si="93"/>
        <v>42193.583599537036</v>
      </c>
      <c r="S1503" s="12">
        <f t="shared" si="94"/>
        <v>42163.583599537036</v>
      </c>
      <c r="T1503" s="12">
        <f t="shared" si="95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33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 t="s">
        <v>8312</v>
      </c>
      <c r="Q1504" t="s">
        <v>8313</v>
      </c>
      <c r="R1504" s="12">
        <f t="shared" si="93"/>
        <v>42454.916666666672</v>
      </c>
      <c r="S1504" s="12">
        <f t="shared" si="94"/>
        <v>42426.542592592596</v>
      </c>
      <c r="T1504" s="12">
        <f t="shared" si="95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33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 t="s">
        <v>8312</v>
      </c>
      <c r="Q1505" t="s">
        <v>8313</v>
      </c>
      <c r="R1505" s="12">
        <f t="shared" si="93"/>
        <v>42666.347233796296</v>
      </c>
      <c r="S1505" s="12">
        <f t="shared" si="94"/>
        <v>42606.347233796296</v>
      </c>
      <c r="T1505" s="12">
        <f t="shared" si="95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33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 t="s">
        <v>8312</v>
      </c>
      <c r="Q1506" t="s">
        <v>8313</v>
      </c>
      <c r="R1506" s="12">
        <f t="shared" si="93"/>
        <v>41800.356249999997</v>
      </c>
      <c r="S1506" s="12">
        <f t="shared" si="94"/>
        <v>41772.657685185186</v>
      </c>
      <c r="T1506" s="12">
        <f t="shared" si="95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33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 t="s">
        <v>8312</v>
      </c>
      <c r="Q1507" t="s">
        <v>8313</v>
      </c>
      <c r="R1507" s="12">
        <f t="shared" si="93"/>
        <v>42451.834027777775</v>
      </c>
      <c r="S1507" s="12">
        <f t="shared" si="94"/>
        <v>42414.44332175926</v>
      </c>
      <c r="T1507" s="12">
        <f t="shared" si="95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33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 t="s">
        <v>8312</v>
      </c>
      <c r="Q1508" t="s">
        <v>8313</v>
      </c>
      <c r="R1508" s="12">
        <f t="shared" si="93"/>
        <v>41844.785925925928</v>
      </c>
      <c r="S1508" s="12">
        <f t="shared" si="94"/>
        <v>41814.785925925928</v>
      </c>
      <c r="T1508" s="12">
        <f t="shared" si="95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33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 t="s">
        <v>8312</v>
      </c>
      <c r="Q1509" t="s">
        <v>8313</v>
      </c>
      <c r="R1509" s="12">
        <f t="shared" si="93"/>
        <v>40313.340277777781</v>
      </c>
      <c r="S1509" s="12">
        <f t="shared" si="94"/>
        <v>40254.450335648151</v>
      </c>
      <c r="T1509" s="12">
        <f t="shared" si="95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33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 t="s">
        <v>8312</v>
      </c>
      <c r="Q1510" t="s">
        <v>8313</v>
      </c>
      <c r="R1510" s="12">
        <f t="shared" si="93"/>
        <v>41817.614363425928</v>
      </c>
      <c r="S1510" s="12">
        <f t="shared" si="94"/>
        <v>41786.614363425928</v>
      </c>
      <c r="T1510" s="12">
        <f t="shared" si="95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33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 t="s">
        <v>8312</v>
      </c>
      <c r="Q1511" t="s">
        <v>8313</v>
      </c>
      <c r="R1511" s="12">
        <f t="shared" si="93"/>
        <v>42780.957638888889</v>
      </c>
      <c r="S1511" s="12">
        <f t="shared" si="94"/>
        <v>42751.533391203702</v>
      </c>
      <c r="T1511" s="12">
        <f t="shared" si="95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33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 t="s">
        <v>8312</v>
      </c>
      <c r="Q1512" t="s">
        <v>8313</v>
      </c>
      <c r="R1512" s="12">
        <f t="shared" si="93"/>
        <v>41839.385162037033</v>
      </c>
      <c r="S1512" s="12">
        <f t="shared" si="94"/>
        <v>41809.385162037033</v>
      </c>
      <c r="T1512" s="12">
        <f t="shared" si="95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33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 t="s">
        <v>8312</v>
      </c>
      <c r="Q1513" t="s">
        <v>8313</v>
      </c>
      <c r="R1513" s="12">
        <f t="shared" si="93"/>
        <v>42326.625046296293</v>
      </c>
      <c r="S1513" s="12">
        <f t="shared" si="94"/>
        <v>42296.583379629628</v>
      </c>
      <c r="T1513" s="12">
        <f t="shared" si="95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33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 t="s">
        <v>8312</v>
      </c>
      <c r="Q1514" t="s">
        <v>8313</v>
      </c>
      <c r="R1514" s="12">
        <f t="shared" si="93"/>
        <v>42771.684479166666</v>
      </c>
      <c r="S1514" s="12">
        <f t="shared" si="94"/>
        <v>42741.684479166666</v>
      </c>
      <c r="T1514" s="12">
        <f t="shared" si="95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33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 t="s">
        <v>8312</v>
      </c>
      <c r="Q1515" t="s">
        <v>8313</v>
      </c>
      <c r="R1515" s="12">
        <f t="shared" si="93"/>
        <v>41836.637337962966</v>
      </c>
      <c r="S1515" s="12">
        <f t="shared" si="94"/>
        <v>41806.637337962966</v>
      </c>
      <c r="T1515" s="12">
        <f t="shared" si="95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33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 t="s">
        <v>8312</v>
      </c>
      <c r="Q1516" t="s">
        <v>8313</v>
      </c>
      <c r="R1516" s="12">
        <f t="shared" si="93"/>
        <v>42274.597685185188</v>
      </c>
      <c r="S1516" s="12">
        <f t="shared" si="94"/>
        <v>42234.597685185188</v>
      </c>
      <c r="T1516" s="12">
        <f t="shared" si="95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33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 t="s">
        <v>8312</v>
      </c>
      <c r="Q1517" t="s">
        <v>8313</v>
      </c>
      <c r="R1517" s="12">
        <f t="shared" si="93"/>
        <v>42445.211770833332</v>
      </c>
      <c r="S1517" s="12">
        <f t="shared" si="94"/>
        <v>42415.253437499996</v>
      </c>
      <c r="T1517" s="12">
        <f t="shared" si="95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33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 t="s">
        <v>8312</v>
      </c>
      <c r="Q1518" t="s">
        <v>8313</v>
      </c>
      <c r="R1518" s="12">
        <f t="shared" si="93"/>
        <v>42649.583333333328</v>
      </c>
      <c r="S1518" s="12">
        <f t="shared" si="94"/>
        <v>42619.466342592597</v>
      </c>
      <c r="T1518" s="12">
        <f t="shared" si="95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33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 t="s">
        <v>8312</v>
      </c>
      <c r="Q1519" t="s">
        <v>8313</v>
      </c>
      <c r="R1519" s="12">
        <f t="shared" si="93"/>
        <v>41979.25</v>
      </c>
      <c r="S1519" s="12">
        <f t="shared" si="94"/>
        <v>41948.56658564815</v>
      </c>
      <c r="T1519" s="12">
        <f t="shared" si="95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33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 t="s">
        <v>8312</v>
      </c>
      <c r="Q1520" t="s">
        <v>8313</v>
      </c>
      <c r="R1520" s="12">
        <f t="shared" si="93"/>
        <v>41790.8200462963</v>
      </c>
      <c r="S1520" s="12">
        <f t="shared" si="94"/>
        <v>41760.8200462963</v>
      </c>
      <c r="T1520" s="12">
        <f t="shared" si="95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33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 t="s">
        <v>8312</v>
      </c>
      <c r="Q1521" t="s">
        <v>8313</v>
      </c>
      <c r="R1521" s="12">
        <f t="shared" si="93"/>
        <v>41810.915972222225</v>
      </c>
      <c r="S1521" s="12">
        <f t="shared" si="94"/>
        <v>41782.741701388892</v>
      </c>
      <c r="T1521" s="12">
        <f t="shared" si="95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33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 t="s">
        <v>8312</v>
      </c>
      <c r="Q1522" t="s">
        <v>8313</v>
      </c>
      <c r="R1522" s="12">
        <f t="shared" si="93"/>
        <v>41992.166666666672</v>
      </c>
      <c r="S1522" s="12">
        <f t="shared" si="94"/>
        <v>41955.857789351852</v>
      </c>
      <c r="T1522" s="12">
        <f t="shared" si="95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33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 t="s">
        <v>8312</v>
      </c>
      <c r="Q1523" t="s">
        <v>8313</v>
      </c>
      <c r="R1523" s="12">
        <f t="shared" si="93"/>
        <v>42528.167719907404</v>
      </c>
      <c r="S1523" s="12">
        <f t="shared" si="94"/>
        <v>42493.167719907404</v>
      </c>
      <c r="T1523" s="12">
        <f t="shared" si="95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33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 t="s">
        <v>8312</v>
      </c>
      <c r="Q1524" t="s">
        <v>8313</v>
      </c>
      <c r="R1524" s="12">
        <f t="shared" si="93"/>
        <v>41929.830312500002</v>
      </c>
      <c r="S1524" s="12">
        <f t="shared" si="94"/>
        <v>41899.830312500002</v>
      </c>
      <c r="T1524" s="12">
        <f t="shared" si="95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33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 t="s">
        <v>8312</v>
      </c>
      <c r="Q1525" t="s">
        <v>8313</v>
      </c>
      <c r="R1525" s="12">
        <f t="shared" si="93"/>
        <v>41996</v>
      </c>
      <c r="S1525" s="12">
        <f t="shared" si="94"/>
        <v>41964.751342592594</v>
      </c>
      <c r="T1525" s="12">
        <f t="shared" si="95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33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 t="s">
        <v>8312</v>
      </c>
      <c r="Q1526" t="s">
        <v>8313</v>
      </c>
      <c r="R1526" s="12">
        <f t="shared" si="93"/>
        <v>42786.501041666663</v>
      </c>
      <c r="S1526" s="12">
        <f t="shared" si="94"/>
        <v>42756.501041666663</v>
      </c>
      <c r="T1526" s="12">
        <f t="shared" si="95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33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 t="s">
        <v>8312</v>
      </c>
      <c r="Q1527" t="s">
        <v>8313</v>
      </c>
      <c r="R1527" s="12">
        <f t="shared" si="93"/>
        <v>42600.702986111108</v>
      </c>
      <c r="S1527" s="12">
        <f t="shared" si="94"/>
        <v>42570.702986111108</v>
      </c>
      <c r="T1527" s="12">
        <f t="shared" si="95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33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 t="s">
        <v>8312</v>
      </c>
      <c r="Q1528" t="s">
        <v>8313</v>
      </c>
      <c r="R1528" s="12">
        <f t="shared" si="93"/>
        <v>42388.276006944448</v>
      </c>
      <c r="S1528" s="12">
        <f t="shared" si="94"/>
        <v>42339.276006944448</v>
      </c>
      <c r="T1528" s="12">
        <f t="shared" si="95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33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 t="s">
        <v>8312</v>
      </c>
      <c r="Q1529" t="s">
        <v>8313</v>
      </c>
      <c r="R1529" s="12">
        <f t="shared" si="93"/>
        <v>42808.558865740735</v>
      </c>
      <c r="S1529" s="12">
        <f t="shared" si="94"/>
        <v>42780.600532407407</v>
      </c>
      <c r="T1529" s="12">
        <f t="shared" si="95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33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 t="s">
        <v>8312</v>
      </c>
      <c r="Q1530" t="s">
        <v>8313</v>
      </c>
      <c r="R1530" s="12">
        <f t="shared" si="93"/>
        <v>42767</v>
      </c>
      <c r="S1530" s="12">
        <f t="shared" si="94"/>
        <v>42736.732893518521</v>
      </c>
      <c r="T1530" s="12">
        <f t="shared" si="95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33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 t="s">
        <v>8312</v>
      </c>
      <c r="Q1531" t="s">
        <v>8313</v>
      </c>
      <c r="R1531" s="12">
        <f t="shared" si="93"/>
        <v>42082.587037037039</v>
      </c>
      <c r="S1531" s="12">
        <f t="shared" si="94"/>
        <v>42052.628703703704</v>
      </c>
      <c r="T1531" s="12">
        <f t="shared" si="95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33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 t="s">
        <v>8312</v>
      </c>
      <c r="Q1532" t="s">
        <v>8313</v>
      </c>
      <c r="R1532" s="12">
        <f t="shared" si="93"/>
        <v>42300.767303240747</v>
      </c>
      <c r="S1532" s="12">
        <f t="shared" si="94"/>
        <v>42275.767303240747</v>
      </c>
      <c r="T1532" s="12">
        <f t="shared" si="95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33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 t="s">
        <v>8312</v>
      </c>
      <c r="Q1533" t="s">
        <v>8313</v>
      </c>
      <c r="R1533" s="12">
        <f t="shared" si="93"/>
        <v>41974.125</v>
      </c>
      <c r="S1533" s="12">
        <f t="shared" si="94"/>
        <v>41941.802384259259</v>
      </c>
      <c r="T1533" s="12">
        <f t="shared" si="95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33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 t="s">
        <v>8312</v>
      </c>
      <c r="Q1534" t="s">
        <v>8313</v>
      </c>
      <c r="R1534" s="12">
        <f t="shared" si="93"/>
        <v>42415.625</v>
      </c>
      <c r="S1534" s="12">
        <f t="shared" si="94"/>
        <v>42391.475289351853</v>
      </c>
      <c r="T1534" s="12">
        <f t="shared" si="95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33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 t="s">
        <v>8312</v>
      </c>
      <c r="Q1535" t="s">
        <v>8313</v>
      </c>
      <c r="R1535" s="12">
        <f t="shared" si="93"/>
        <v>42492.165972222225</v>
      </c>
      <c r="S1535" s="12">
        <f t="shared" si="94"/>
        <v>42443.00204861111</v>
      </c>
      <c r="T1535" s="12">
        <f t="shared" si="95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33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 t="s">
        <v>8312</v>
      </c>
      <c r="Q1536" t="s">
        <v>8313</v>
      </c>
      <c r="R1536" s="12">
        <f t="shared" si="93"/>
        <v>42251.67432870371</v>
      </c>
      <c r="S1536" s="12">
        <f t="shared" si="94"/>
        <v>42221.67432870371</v>
      </c>
      <c r="T1536" s="12">
        <f t="shared" si="95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33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 t="s">
        <v>8312</v>
      </c>
      <c r="Q1537" t="s">
        <v>8313</v>
      </c>
      <c r="R1537" s="12">
        <f t="shared" si="93"/>
        <v>42513.916666666672</v>
      </c>
      <c r="S1537" s="12">
        <f t="shared" si="94"/>
        <v>42484.829062500001</v>
      </c>
      <c r="T1537" s="12">
        <f t="shared" si="95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33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8" t="s">
        <v>8312</v>
      </c>
      <c r="Q1538" t="s">
        <v>8313</v>
      </c>
      <c r="R1538" s="12">
        <f t="shared" ref="R1538:R1601" si="97">(((I1538/60)/60/24)+DATE(1970,1,1))</f>
        <v>42243.802199074074</v>
      </c>
      <c r="S1538" s="12">
        <f t="shared" ref="S1538:S1601" si="98">(((J1538/60)/60/24)+DATE(1970,1,1))</f>
        <v>42213.802199074074</v>
      </c>
      <c r="T1538" s="12">
        <f t="shared" si="95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33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8" t="s">
        <v>8312</v>
      </c>
      <c r="Q1539" t="s">
        <v>8313</v>
      </c>
      <c r="R1539" s="12">
        <f t="shared" si="97"/>
        <v>42588.75</v>
      </c>
      <c r="S1539" s="12">
        <f t="shared" si="98"/>
        <v>42552.315127314811</v>
      </c>
      <c r="T1539" s="12">
        <f t="shared" ref="T1539:T1602" si="99">YEAR(S1539)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33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 t="s">
        <v>8312</v>
      </c>
      <c r="Q1540" t="s">
        <v>8313</v>
      </c>
      <c r="R1540" s="12">
        <f t="shared" si="97"/>
        <v>42026.782060185185</v>
      </c>
      <c r="S1540" s="12">
        <f t="shared" si="98"/>
        <v>41981.782060185185</v>
      </c>
      <c r="T1540" s="12">
        <f t="shared" si="9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33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 t="s">
        <v>8312</v>
      </c>
      <c r="Q1541" t="s">
        <v>8313</v>
      </c>
      <c r="R1541" s="12">
        <f t="shared" si="97"/>
        <v>42738.919201388882</v>
      </c>
      <c r="S1541" s="12">
        <f t="shared" si="98"/>
        <v>42705.919201388882</v>
      </c>
      <c r="T1541" s="12">
        <f t="shared" si="9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33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 t="s">
        <v>8312</v>
      </c>
      <c r="Q1542" t="s">
        <v>8313</v>
      </c>
      <c r="R1542" s="12">
        <f t="shared" si="97"/>
        <v>41969.052083333328</v>
      </c>
      <c r="S1542" s="12">
        <f t="shared" si="98"/>
        <v>41939.00712962963</v>
      </c>
      <c r="T1542" s="12">
        <f t="shared" si="9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33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 t="s">
        <v>8312</v>
      </c>
      <c r="Q1543" t="s">
        <v>8354</v>
      </c>
      <c r="R1543" s="12">
        <f t="shared" si="97"/>
        <v>42004.712245370371</v>
      </c>
      <c r="S1543" s="12">
        <f t="shared" si="98"/>
        <v>41974.712245370371</v>
      </c>
      <c r="T1543" s="12">
        <f t="shared" si="9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33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 t="s">
        <v>8312</v>
      </c>
      <c r="Q1544" t="s">
        <v>8354</v>
      </c>
      <c r="R1544" s="12">
        <f t="shared" si="97"/>
        <v>42185.996527777781</v>
      </c>
      <c r="S1544" s="12">
        <f t="shared" si="98"/>
        <v>42170.996527777781</v>
      </c>
      <c r="T1544" s="12">
        <f t="shared" si="9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33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 t="s">
        <v>8312</v>
      </c>
      <c r="Q1545" t="s">
        <v>8354</v>
      </c>
      <c r="R1545" s="12">
        <f t="shared" si="97"/>
        <v>41965.551319444443</v>
      </c>
      <c r="S1545" s="12">
        <f t="shared" si="98"/>
        <v>41935.509652777779</v>
      </c>
      <c r="T1545" s="12">
        <f t="shared" si="9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33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 t="s">
        <v>8312</v>
      </c>
      <c r="Q1546" t="s">
        <v>8354</v>
      </c>
      <c r="R1546" s="12">
        <f t="shared" si="97"/>
        <v>42095.012499999997</v>
      </c>
      <c r="S1546" s="12">
        <f t="shared" si="98"/>
        <v>42053.051203703704</v>
      </c>
      <c r="T1546" s="12">
        <f t="shared" si="9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33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 t="s">
        <v>8312</v>
      </c>
      <c r="Q1547" t="s">
        <v>8354</v>
      </c>
      <c r="R1547" s="12">
        <f t="shared" si="97"/>
        <v>42065.886111111111</v>
      </c>
      <c r="S1547" s="12">
        <f t="shared" si="98"/>
        <v>42031.884652777779</v>
      </c>
      <c r="T1547" s="12">
        <f t="shared" si="9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33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 t="s">
        <v>8312</v>
      </c>
      <c r="Q1548" t="s">
        <v>8354</v>
      </c>
      <c r="R1548" s="12">
        <f t="shared" si="97"/>
        <v>41899.212951388887</v>
      </c>
      <c r="S1548" s="12">
        <f t="shared" si="98"/>
        <v>41839.212951388887</v>
      </c>
      <c r="T1548" s="12">
        <f t="shared" si="9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33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 t="s">
        <v>8312</v>
      </c>
      <c r="Q1549" t="s">
        <v>8354</v>
      </c>
      <c r="R1549" s="12">
        <f t="shared" si="97"/>
        <v>42789.426875000005</v>
      </c>
      <c r="S1549" s="12">
        <f t="shared" si="98"/>
        <v>42782.426875000005</v>
      </c>
      <c r="T1549" s="12">
        <f t="shared" si="9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33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 t="s">
        <v>8312</v>
      </c>
      <c r="Q1550" t="s">
        <v>8354</v>
      </c>
      <c r="R1550" s="12">
        <f t="shared" si="97"/>
        <v>42316.923842592587</v>
      </c>
      <c r="S1550" s="12">
        <f t="shared" si="98"/>
        <v>42286.88217592593</v>
      </c>
      <c r="T1550" s="12">
        <f t="shared" si="9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33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 t="s">
        <v>8312</v>
      </c>
      <c r="Q1551" t="s">
        <v>8354</v>
      </c>
      <c r="R1551" s="12">
        <f t="shared" si="97"/>
        <v>42311.177766203706</v>
      </c>
      <c r="S1551" s="12">
        <f t="shared" si="98"/>
        <v>42281.136099537034</v>
      </c>
      <c r="T1551" s="12">
        <f t="shared" si="9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33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 t="s">
        <v>8312</v>
      </c>
      <c r="Q1552" t="s">
        <v>8354</v>
      </c>
      <c r="R1552" s="12">
        <f t="shared" si="97"/>
        <v>42502.449467592596</v>
      </c>
      <c r="S1552" s="12">
        <f t="shared" si="98"/>
        <v>42472.449467592596</v>
      </c>
      <c r="T1552" s="12">
        <f t="shared" si="9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33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 t="s">
        <v>8312</v>
      </c>
      <c r="Q1553" t="s">
        <v>8354</v>
      </c>
      <c r="R1553" s="12">
        <f t="shared" si="97"/>
        <v>42151.824525462958</v>
      </c>
      <c r="S1553" s="12">
        <f t="shared" si="98"/>
        <v>42121.824525462958</v>
      </c>
      <c r="T1553" s="12">
        <f t="shared" si="9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33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 t="s">
        <v>8312</v>
      </c>
      <c r="Q1554" t="s">
        <v>8354</v>
      </c>
      <c r="R1554" s="12">
        <f t="shared" si="97"/>
        <v>41913.165972222225</v>
      </c>
      <c r="S1554" s="12">
        <f t="shared" si="98"/>
        <v>41892.688750000001</v>
      </c>
      <c r="T1554" s="12">
        <f t="shared" si="9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33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 t="s">
        <v>8312</v>
      </c>
      <c r="Q1555" t="s">
        <v>8354</v>
      </c>
      <c r="R1555" s="12">
        <f t="shared" si="97"/>
        <v>42249.282951388886</v>
      </c>
      <c r="S1555" s="12">
        <f t="shared" si="98"/>
        <v>42219.282951388886</v>
      </c>
      <c r="T1555" s="12">
        <f t="shared" si="9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33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 t="s">
        <v>8312</v>
      </c>
      <c r="Q1556" t="s">
        <v>8354</v>
      </c>
      <c r="R1556" s="12">
        <f t="shared" si="97"/>
        <v>42218.252199074079</v>
      </c>
      <c r="S1556" s="12">
        <f t="shared" si="98"/>
        <v>42188.252199074079</v>
      </c>
      <c r="T1556" s="12">
        <f t="shared" si="9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33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 t="s">
        <v>8312</v>
      </c>
      <c r="Q1557" t="s">
        <v>8354</v>
      </c>
      <c r="R1557" s="12">
        <f t="shared" si="97"/>
        <v>42264.708333333328</v>
      </c>
      <c r="S1557" s="12">
        <f t="shared" si="98"/>
        <v>42241.613796296297</v>
      </c>
      <c r="T1557" s="12">
        <f t="shared" si="9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33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 t="s">
        <v>8312</v>
      </c>
      <c r="Q1558" t="s">
        <v>8354</v>
      </c>
      <c r="R1558" s="12">
        <f t="shared" si="97"/>
        <v>42555.153055555551</v>
      </c>
      <c r="S1558" s="12">
        <f t="shared" si="98"/>
        <v>42525.153055555551</v>
      </c>
      <c r="T1558" s="12">
        <f t="shared" si="9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33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 t="s">
        <v>8312</v>
      </c>
      <c r="Q1559" t="s">
        <v>8354</v>
      </c>
      <c r="R1559" s="12">
        <f t="shared" si="97"/>
        <v>41902.65315972222</v>
      </c>
      <c r="S1559" s="12">
        <f t="shared" si="98"/>
        <v>41871.65315972222</v>
      </c>
      <c r="T1559" s="12">
        <f t="shared" si="9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33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 t="s">
        <v>8312</v>
      </c>
      <c r="Q1560" t="s">
        <v>8354</v>
      </c>
      <c r="R1560" s="12">
        <f t="shared" si="97"/>
        <v>42244.508333333331</v>
      </c>
      <c r="S1560" s="12">
        <f t="shared" si="98"/>
        <v>42185.397673611107</v>
      </c>
      <c r="T1560" s="12">
        <f t="shared" si="9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33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 t="s">
        <v>8312</v>
      </c>
      <c r="Q1561" t="s">
        <v>8354</v>
      </c>
      <c r="R1561" s="12">
        <f t="shared" si="97"/>
        <v>42123.05322916666</v>
      </c>
      <c r="S1561" s="12">
        <f t="shared" si="98"/>
        <v>42108.05322916666</v>
      </c>
      <c r="T1561" s="12">
        <f t="shared" si="9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33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 t="s">
        <v>8312</v>
      </c>
      <c r="Q1562" t="s">
        <v>8354</v>
      </c>
      <c r="R1562" s="12">
        <f t="shared" si="97"/>
        <v>41956.062418981484</v>
      </c>
      <c r="S1562" s="12">
        <f t="shared" si="98"/>
        <v>41936.020752314813</v>
      </c>
      <c r="T1562" s="12">
        <f t="shared" si="9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33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 t="s">
        <v>8310</v>
      </c>
      <c r="Q1563" t="s">
        <v>8348</v>
      </c>
      <c r="R1563" s="12">
        <f t="shared" si="97"/>
        <v>41585.083368055559</v>
      </c>
      <c r="S1563" s="12">
        <f t="shared" si="98"/>
        <v>41555.041701388887</v>
      </c>
      <c r="T1563" s="12">
        <f t="shared" si="9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33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 t="s">
        <v>8310</v>
      </c>
      <c r="Q1564" t="s">
        <v>8348</v>
      </c>
      <c r="R1564" s="12">
        <f t="shared" si="97"/>
        <v>40149.034722222219</v>
      </c>
      <c r="S1564" s="12">
        <f t="shared" si="98"/>
        <v>40079.566157407404</v>
      </c>
      <c r="T1564" s="12">
        <f t="shared" si="9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33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 t="s">
        <v>8310</v>
      </c>
      <c r="Q1565" t="s">
        <v>8348</v>
      </c>
      <c r="R1565" s="12">
        <f t="shared" si="97"/>
        <v>41712.700821759259</v>
      </c>
      <c r="S1565" s="12">
        <f t="shared" si="98"/>
        <v>41652.742488425924</v>
      </c>
      <c r="T1565" s="12">
        <f t="shared" si="9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33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 t="s">
        <v>8310</v>
      </c>
      <c r="Q1566" t="s">
        <v>8348</v>
      </c>
      <c r="R1566" s="12">
        <f t="shared" si="97"/>
        <v>42152.836805555555</v>
      </c>
      <c r="S1566" s="12">
        <f t="shared" si="98"/>
        <v>42121.367002314815</v>
      </c>
      <c r="T1566" s="12">
        <f t="shared" si="9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33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 t="s">
        <v>8310</v>
      </c>
      <c r="Q1567" t="s">
        <v>8348</v>
      </c>
      <c r="R1567" s="12">
        <f t="shared" si="97"/>
        <v>40702.729872685188</v>
      </c>
      <c r="S1567" s="12">
        <f t="shared" si="98"/>
        <v>40672.729872685188</v>
      </c>
      <c r="T1567" s="12">
        <f t="shared" si="9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33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 t="s">
        <v>8310</v>
      </c>
      <c r="Q1568" t="s">
        <v>8348</v>
      </c>
      <c r="R1568" s="12">
        <f t="shared" si="97"/>
        <v>42578.916666666672</v>
      </c>
      <c r="S1568" s="12">
        <f t="shared" si="98"/>
        <v>42549.916712962964</v>
      </c>
      <c r="T1568" s="12">
        <f t="shared" si="9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33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 t="s">
        <v>8310</v>
      </c>
      <c r="Q1569" t="s">
        <v>8348</v>
      </c>
      <c r="R1569" s="12">
        <f t="shared" si="97"/>
        <v>41687</v>
      </c>
      <c r="S1569" s="12">
        <f t="shared" si="98"/>
        <v>41671.936863425923</v>
      </c>
      <c r="T1569" s="12">
        <f t="shared" si="9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33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 t="s">
        <v>8310</v>
      </c>
      <c r="Q1570" t="s">
        <v>8348</v>
      </c>
      <c r="R1570" s="12">
        <f t="shared" si="97"/>
        <v>41997.062326388885</v>
      </c>
      <c r="S1570" s="12">
        <f t="shared" si="98"/>
        <v>41962.062326388885</v>
      </c>
      <c r="T1570" s="12">
        <f t="shared" si="9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33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 t="s">
        <v>8310</v>
      </c>
      <c r="Q1571" t="s">
        <v>8348</v>
      </c>
      <c r="R1571" s="12">
        <f t="shared" si="97"/>
        <v>41419.679560185185</v>
      </c>
      <c r="S1571" s="12">
        <f t="shared" si="98"/>
        <v>41389.679560185185</v>
      </c>
      <c r="T1571" s="12">
        <f t="shared" si="9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33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 t="s">
        <v>8310</v>
      </c>
      <c r="Q1572" t="s">
        <v>8348</v>
      </c>
      <c r="R1572" s="12">
        <f t="shared" si="97"/>
        <v>42468.771782407406</v>
      </c>
      <c r="S1572" s="12">
        <f t="shared" si="98"/>
        <v>42438.813449074078</v>
      </c>
      <c r="T1572" s="12">
        <f t="shared" si="9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33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 t="s">
        <v>8310</v>
      </c>
      <c r="Q1573" t="s">
        <v>8348</v>
      </c>
      <c r="R1573" s="12">
        <f t="shared" si="97"/>
        <v>42174.769479166673</v>
      </c>
      <c r="S1573" s="12">
        <f t="shared" si="98"/>
        <v>42144.769479166673</v>
      </c>
      <c r="T1573" s="12">
        <f t="shared" si="9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33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 t="s">
        <v>8310</v>
      </c>
      <c r="Q1574" t="s">
        <v>8348</v>
      </c>
      <c r="R1574" s="12">
        <f t="shared" si="97"/>
        <v>42428.999305555553</v>
      </c>
      <c r="S1574" s="12">
        <f t="shared" si="98"/>
        <v>42404.033090277779</v>
      </c>
      <c r="T1574" s="12">
        <f t="shared" si="9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33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 t="s">
        <v>8310</v>
      </c>
      <c r="Q1575" t="s">
        <v>8348</v>
      </c>
      <c r="R1575" s="12">
        <f t="shared" si="97"/>
        <v>42826.165972222225</v>
      </c>
      <c r="S1575" s="12">
        <f t="shared" si="98"/>
        <v>42786.000023148154</v>
      </c>
      <c r="T1575" s="12">
        <f t="shared" si="9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33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 t="s">
        <v>8310</v>
      </c>
      <c r="Q1576" t="s">
        <v>8348</v>
      </c>
      <c r="R1576" s="12">
        <f t="shared" si="97"/>
        <v>42052.927418981482</v>
      </c>
      <c r="S1576" s="12">
        <f t="shared" si="98"/>
        <v>42017.927418981482</v>
      </c>
      <c r="T1576" s="12">
        <f t="shared" si="9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33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 t="s">
        <v>8310</v>
      </c>
      <c r="Q1577" t="s">
        <v>8348</v>
      </c>
      <c r="R1577" s="12">
        <f t="shared" si="97"/>
        <v>41829.524259259262</v>
      </c>
      <c r="S1577" s="12">
        <f t="shared" si="98"/>
        <v>41799.524259259262</v>
      </c>
      <c r="T1577" s="12">
        <f t="shared" si="9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33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 t="s">
        <v>8310</v>
      </c>
      <c r="Q1578" t="s">
        <v>8348</v>
      </c>
      <c r="R1578" s="12">
        <f t="shared" si="97"/>
        <v>42185.879259259258</v>
      </c>
      <c r="S1578" s="12">
        <f t="shared" si="98"/>
        <v>42140.879259259258</v>
      </c>
      <c r="T1578" s="12">
        <f t="shared" si="9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33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 t="s">
        <v>8310</v>
      </c>
      <c r="Q1579" t="s">
        <v>8348</v>
      </c>
      <c r="R1579" s="12">
        <f t="shared" si="97"/>
        <v>41114.847777777781</v>
      </c>
      <c r="S1579" s="12">
        <f t="shared" si="98"/>
        <v>41054.847777777781</v>
      </c>
      <c r="T1579" s="12">
        <f t="shared" si="9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33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 t="s">
        <v>8310</v>
      </c>
      <c r="Q1580" t="s">
        <v>8348</v>
      </c>
      <c r="R1580" s="12">
        <f t="shared" si="97"/>
        <v>40423.083333333336</v>
      </c>
      <c r="S1580" s="12">
        <f t="shared" si="98"/>
        <v>40399.065868055557</v>
      </c>
      <c r="T1580" s="12">
        <f t="shared" si="9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33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 t="s">
        <v>8310</v>
      </c>
      <c r="Q1581" t="s">
        <v>8348</v>
      </c>
      <c r="R1581" s="12">
        <f t="shared" si="97"/>
        <v>41514.996423611112</v>
      </c>
      <c r="S1581" s="12">
        <f t="shared" si="98"/>
        <v>41481.996423611112</v>
      </c>
      <c r="T1581" s="12">
        <f t="shared" si="9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33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 t="s">
        <v>8310</v>
      </c>
      <c r="Q1582" t="s">
        <v>8348</v>
      </c>
      <c r="R1582" s="12">
        <f t="shared" si="97"/>
        <v>41050.050069444449</v>
      </c>
      <c r="S1582" s="12">
        <f t="shared" si="98"/>
        <v>40990.050069444449</v>
      </c>
      <c r="T1582" s="12">
        <f t="shared" si="9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33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 t="s">
        <v>8312</v>
      </c>
      <c r="Q1583" t="s">
        <v>8350</v>
      </c>
      <c r="R1583" s="12">
        <f t="shared" si="97"/>
        <v>42357.448958333334</v>
      </c>
      <c r="S1583" s="12">
        <f t="shared" si="98"/>
        <v>42325.448958333334</v>
      </c>
      <c r="T1583" s="12">
        <f t="shared" si="9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33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 t="s">
        <v>8312</v>
      </c>
      <c r="Q1584" t="s">
        <v>8350</v>
      </c>
      <c r="R1584" s="12">
        <f t="shared" si="97"/>
        <v>42303.888888888891</v>
      </c>
      <c r="S1584" s="12">
        <f t="shared" si="98"/>
        <v>42246.789965277778</v>
      </c>
      <c r="T1584" s="12">
        <f t="shared" si="9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33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 t="s">
        <v>8312</v>
      </c>
      <c r="Q1585" t="s">
        <v>8350</v>
      </c>
      <c r="R1585" s="12">
        <f t="shared" si="97"/>
        <v>41907.904988425929</v>
      </c>
      <c r="S1585" s="12">
        <f t="shared" si="98"/>
        <v>41877.904988425929</v>
      </c>
      <c r="T1585" s="12">
        <f t="shared" si="9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33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 t="s">
        <v>8312</v>
      </c>
      <c r="Q1586" t="s">
        <v>8350</v>
      </c>
      <c r="R1586" s="12">
        <f t="shared" si="97"/>
        <v>41789.649317129632</v>
      </c>
      <c r="S1586" s="12">
        <f t="shared" si="98"/>
        <v>41779.649317129632</v>
      </c>
      <c r="T1586" s="12">
        <f t="shared" si="9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33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 t="s">
        <v>8312</v>
      </c>
      <c r="Q1587" t="s">
        <v>8350</v>
      </c>
      <c r="R1587" s="12">
        <f t="shared" si="97"/>
        <v>42729.458333333328</v>
      </c>
      <c r="S1587" s="12">
        <f t="shared" si="98"/>
        <v>42707.895462962959</v>
      </c>
      <c r="T1587" s="12">
        <f t="shared" si="9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33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 t="s">
        <v>8312</v>
      </c>
      <c r="Q1588" t="s">
        <v>8350</v>
      </c>
      <c r="R1588" s="12">
        <f t="shared" si="97"/>
        <v>42099.062754629631</v>
      </c>
      <c r="S1588" s="12">
        <f t="shared" si="98"/>
        <v>42069.104421296302</v>
      </c>
      <c r="T1588" s="12">
        <f t="shared" si="9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33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 t="s">
        <v>8312</v>
      </c>
      <c r="Q1589" t="s">
        <v>8350</v>
      </c>
      <c r="R1589" s="12">
        <f t="shared" si="97"/>
        <v>41986.950983796298</v>
      </c>
      <c r="S1589" s="12">
        <f t="shared" si="98"/>
        <v>41956.950983796298</v>
      </c>
      <c r="T1589" s="12">
        <f t="shared" si="9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33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 t="s">
        <v>8312</v>
      </c>
      <c r="Q1590" t="s">
        <v>8350</v>
      </c>
      <c r="R1590" s="12">
        <f t="shared" si="97"/>
        <v>42035.841666666667</v>
      </c>
      <c r="S1590" s="12">
        <f t="shared" si="98"/>
        <v>42005.24998842593</v>
      </c>
      <c r="T1590" s="12">
        <f t="shared" si="9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33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 t="s">
        <v>8312</v>
      </c>
      <c r="Q1591" t="s">
        <v>8350</v>
      </c>
      <c r="R1591" s="12">
        <f t="shared" si="97"/>
        <v>42286.984791666662</v>
      </c>
      <c r="S1591" s="12">
        <f t="shared" si="98"/>
        <v>42256.984791666662</v>
      </c>
      <c r="T1591" s="12">
        <f t="shared" si="9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33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 t="s">
        <v>8312</v>
      </c>
      <c r="Q1592" t="s">
        <v>8350</v>
      </c>
      <c r="R1592" s="12">
        <f t="shared" si="97"/>
        <v>42270.857222222221</v>
      </c>
      <c r="S1592" s="12">
        <f t="shared" si="98"/>
        <v>42240.857222222221</v>
      </c>
      <c r="T1592" s="12">
        <f t="shared" si="9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33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 t="s">
        <v>8312</v>
      </c>
      <c r="Q1593" t="s">
        <v>8350</v>
      </c>
      <c r="R1593" s="12">
        <f t="shared" si="97"/>
        <v>42463.68450231482</v>
      </c>
      <c r="S1593" s="12">
        <f t="shared" si="98"/>
        <v>42433.726168981477</v>
      </c>
      <c r="T1593" s="12">
        <f t="shared" si="9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33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 t="s">
        <v>8312</v>
      </c>
      <c r="Q1594" t="s">
        <v>8350</v>
      </c>
      <c r="R1594" s="12">
        <f t="shared" si="97"/>
        <v>42091.031076388885</v>
      </c>
      <c r="S1594" s="12">
        <f t="shared" si="98"/>
        <v>42046.072743055556</v>
      </c>
      <c r="T1594" s="12">
        <f t="shared" si="9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33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 t="s">
        <v>8312</v>
      </c>
      <c r="Q1595" t="s">
        <v>8350</v>
      </c>
      <c r="R1595" s="12">
        <f t="shared" si="97"/>
        <v>42063.845543981486</v>
      </c>
      <c r="S1595" s="12">
        <f t="shared" si="98"/>
        <v>42033.845543981486</v>
      </c>
      <c r="T1595" s="12">
        <f t="shared" si="9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33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 t="s">
        <v>8312</v>
      </c>
      <c r="Q1596" t="s">
        <v>8350</v>
      </c>
      <c r="R1596" s="12">
        <f t="shared" si="97"/>
        <v>42505.681249999994</v>
      </c>
      <c r="S1596" s="12">
        <f t="shared" si="98"/>
        <v>42445.712754629625</v>
      </c>
      <c r="T1596" s="12">
        <f t="shared" si="9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33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 t="s">
        <v>8312</v>
      </c>
      <c r="Q1597" t="s">
        <v>8350</v>
      </c>
      <c r="R1597" s="12">
        <f t="shared" si="97"/>
        <v>41808.842361111114</v>
      </c>
      <c r="S1597" s="12">
        <f t="shared" si="98"/>
        <v>41780.050092592595</v>
      </c>
      <c r="T1597" s="12">
        <f t="shared" si="9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33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 t="s">
        <v>8312</v>
      </c>
      <c r="Q1598" t="s">
        <v>8350</v>
      </c>
      <c r="R1598" s="12">
        <f t="shared" si="97"/>
        <v>41986.471863425926</v>
      </c>
      <c r="S1598" s="12">
        <f t="shared" si="98"/>
        <v>41941.430196759262</v>
      </c>
      <c r="T1598" s="12">
        <f t="shared" si="9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33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 t="s">
        <v>8312</v>
      </c>
      <c r="Q1599" t="s">
        <v>8350</v>
      </c>
      <c r="R1599" s="12">
        <f t="shared" si="97"/>
        <v>42633.354131944448</v>
      </c>
      <c r="S1599" s="12">
        <f t="shared" si="98"/>
        <v>42603.354131944448</v>
      </c>
      <c r="T1599" s="12">
        <f t="shared" si="9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33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 t="s">
        <v>8312</v>
      </c>
      <c r="Q1600" t="s">
        <v>8350</v>
      </c>
      <c r="R1600" s="12">
        <f t="shared" si="97"/>
        <v>42211.667337962965</v>
      </c>
      <c r="S1600" s="12">
        <f t="shared" si="98"/>
        <v>42151.667337962965</v>
      </c>
      <c r="T1600" s="12">
        <f t="shared" si="9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33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 t="s">
        <v>8312</v>
      </c>
      <c r="Q1601" t="s">
        <v>8350</v>
      </c>
      <c r="R1601" s="12">
        <f t="shared" si="97"/>
        <v>42468.497407407413</v>
      </c>
      <c r="S1601" s="12">
        <f t="shared" si="98"/>
        <v>42438.53907407407</v>
      </c>
      <c r="T1601" s="12">
        <f t="shared" si="9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33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8" t="s">
        <v>8312</v>
      </c>
      <c r="Q1602" t="s">
        <v>8350</v>
      </c>
      <c r="R1602" s="12">
        <f t="shared" ref="R1602:R1665" si="101">(((I1602/60)/60/24)+DATE(1970,1,1))</f>
        <v>41835.21597222222</v>
      </c>
      <c r="S1602" s="12">
        <f t="shared" ref="S1602:S1665" si="102">(((J1602/60)/60/24)+DATE(1970,1,1))</f>
        <v>41791.057314814818</v>
      </c>
      <c r="T1602" s="12">
        <f t="shared" si="9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33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8" t="s">
        <v>8326</v>
      </c>
      <c r="Q1603" t="s">
        <v>8330</v>
      </c>
      <c r="R1603" s="12">
        <f t="shared" si="101"/>
        <v>40668.092974537038</v>
      </c>
      <c r="S1603" s="12">
        <f t="shared" si="102"/>
        <v>40638.092974537038</v>
      </c>
      <c r="T1603" s="12">
        <f t="shared" ref="T1603:T1666" si="103">YEAR(S1603)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33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 t="s">
        <v>8326</v>
      </c>
      <c r="Q1604" t="s">
        <v>8330</v>
      </c>
      <c r="R1604" s="12">
        <f t="shared" si="101"/>
        <v>40830.958333333336</v>
      </c>
      <c r="S1604" s="12">
        <f t="shared" si="102"/>
        <v>40788.297650462962</v>
      </c>
      <c r="T1604" s="12">
        <f t="shared" si="103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33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 t="s">
        <v>8326</v>
      </c>
      <c r="Q1605" t="s">
        <v>8330</v>
      </c>
      <c r="R1605" s="12">
        <f t="shared" si="101"/>
        <v>40936.169664351852</v>
      </c>
      <c r="S1605" s="12">
        <f t="shared" si="102"/>
        <v>40876.169664351852</v>
      </c>
      <c r="T1605" s="12">
        <f t="shared" si="103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33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 t="s">
        <v>8326</v>
      </c>
      <c r="Q1606" t="s">
        <v>8330</v>
      </c>
      <c r="R1606" s="12">
        <f t="shared" si="101"/>
        <v>40985.80364583333</v>
      </c>
      <c r="S1606" s="12">
        <f t="shared" si="102"/>
        <v>40945.845312500001</v>
      </c>
      <c r="T1606" s="12">
        <f t="shared" si="103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33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 t="s">
        <v>8326</v>
      </c>
      <c r="Q1607" t="s">
        <v>8330</v>
      </c>
      <c r="R1607" s="12">
        <f t="shared" si="101"/>
        <v>40756.291666666664</v>
      </c>
      <c r="S1607" s="12">
        <f t="shared" si="102"/>
        <v>40747.012881944444</v>
      </c>
      <c r="T1607" s="12">
        <f t="shared" si="103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33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 t="s">
        <v>8326</v>
      </c>
      <c r="Q1608" t="s">
        <v>8330</v>
      </c>
      <c r="R1608" s="12">
        <f t="shared" si="101"/>
        <v>40626.069884259261</v>
      </c>
      <c r="S1608" s="12">
        <f t="shared" si="102"/>
        <v>40536.111550925925</v>
      </c>
      <c r="T1608" s="12">
        <f t="shared" si="103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33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 t="s">
        <v>8326</v>
      </c>
      <c r="Q1609" t="s">
        <v>8330</v>
      </c>
      <c r="R1609" s="12">
        <f t="shared" si="101"/>
        <v>41074.80846064815</v>
      </c>
      <c r="S1609" s="12">
        <f t="shared" si="102"/>
        <v>41053.80846064815</v>
      </c>
      <c r="T1609" s="12">
        <f t="shared" si="103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33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 t="s">
        <v>8326</v>
      </c>
      <c r="Q1610" t="s">
        <v>8330</v>
      </c>
      <c r="R1610" s="12">
        <f t="shared" si="101"/>
        <v>41640.226388888892</v>
      </c>
      <c r="S1610" s="12">
        <f t="shared" si="102"/>
        <v>41607.83085648148</v>
      </c>
      <c r="T1610" s="12">
        <f t="shared" si="103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33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 t="s">
        <v>8326</v>
      </c>
      <c r="Q1611" t="s">
        <v>8330</v>
      </c>
      <c r="R1611" s="12">
        <f t="shared" si="101"/>
        <v>40849.333333333336</v>
      </c>
      <c r="S1611" s="12">
        <f t="shared" si="102"/>
        <v>40796.001261574071</v>
      </c>
      <c r="T1611" s="12">
        <f t="shared" si="103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33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 t="s">
        <v>8326</v>
      </c>
      <c r="Q1612" t="s">
        <v>8330</v>
      </c>
      <c r="R1612" s="12">
        <f t="shared" si="101"/>
        <v>41258.924884259257</v>
      </c>
      <c r="S1612" s="12">
        <f t="shared" si="102"/>
        <v>41228.924884259257</v>
      </c>
      <c r="T1612" s="12">
        <f t="shared" si="103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33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 t="s">
        <v>8326</v>
      </c>
      <c r="Q1613" t="s">
        <v>8330</v>
      </c>
      <c r="R1613" s="12">
        <f t="shared" si="101"/>
        <v>41430.00037037037</v>
      </c>
      <c r="S1613" s="12">
        <f t="shared" si="102"/>
        <v>41409.00037037037</v>
      </c>
      <c r="T1613" s="12">
        <f t="shared" si="103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33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 t="s">
        <v>8326</v>
      </c>
      <c r="Q1614" t="s">
        <v>8330</v>
      </c>
      <c r="R1614" s="12">
        <f t="shared" si="101"/>
        <v>41276.874814814815</v>
      </c>
      <c r="S1614" s="12">
        <f t="shared" si="102"/>
        <v>41246.874814814815</v>
      </c>
      <c r="T1614" s="12">
        <f t="shared" si="103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33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 t="s">
        <v>8326</v>
      </c>
      <c r="Q1615" t="s">
        <v>8330</v>
      </c>
      <c r="R1615" s="12">
        <f t="shared" si="101"/>
        <v>41112.069467592592</v>
      </c>
      <c r="S1615" s="12">
        <f t="shared" si="102"/>
        <v>41082.069467592592</v>
      </c>
      <c r="T1615" s="12">
        <f t="shared" si="103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33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 t="s">
        <v>8326</v>
      </c>
      <c r="Q1616" t="s">
        <v>8330</v>
      </c>
      <c r="R1616" s="12">
        <f t="shared" si="101"/>
        <v>41854.708333333336</v>
      </c>
      <c r="S1616" s="12">
        <f t="shared" si="102"/>
        <v>41794.981122685182</v>
      </c>
      <c r="T1616" s="12">
        <f t="shared" si="103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33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 t="s">
        <v>8326</v>
      </c>
      <c r="Q1617" t="s">
        <v>8330</v>
      </c>
      <c r="R1617" s="12">
        <f t="shared" si="101"/>
        <v>40890.092546296299</v>
      </c>
      <c r="S1617" s="12">
        <f t="shared" si="102"/>
        <v>40845.050879629627</v>
      </c>
      <c r="T1617" s="12">
        <f t="shared" si="103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33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 t="s">
        <v>8326</v>
      </c>
      <c r="Q1618" t="s">
        <v>8330</v>
      </c>
      <c r="R1618" s="12">
        <f t="shared" si="101"/>
        <v>41235.916666666664</v>
      </c>
      <c r="S1618" s="12">
        <f t="shared" si="102"/>
        <v>41194.715520833335</v>
      </c>
      <c r="T1618" s="12">
        <f t="shared" si="103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33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 t="s">
        <v>8326</v>
      </c>
      <c r="Q1619" t="s">
        <v>8330</v>
      </c>
      <c r="R1619" s="12">
        <f t="shared" si="101"/>
        <v>41579.791666666664</v>
      </c>
      <c r="S1619" s="12">
        <f t="shared" si="102"/>
        <v>41546.664212962962</v>
      </c>
      <c r="T1619" s="12">
        <f t="shared" si="103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33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 t="s">
        <v>8326</v>
      </c>
      <c r="Q1620" t="s">
        <v>8330</v>
      </c>
      <c r="R1620" s="12">
        <f t="shared" si="101"/>
        <v>41341.654340277775</v>
      </c>
      <c r="S1620" s="12">
        <f t="shared" si="102"/>
        <v>41301.654340277775</v>
      </c>
      <c r="T1620" s="12">
        <f t="shared" si="103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33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 t="s">
        <v>8326</v>
      </c>
      <c r="Q1621" t="s">
        <v>8330</v>
      </c>
      <c r="R1621" s="12">
        <f t="shared" si="101"/>
        <v>41897.18618055556</v>
      </c>
      <c r="S1621" s="12">
        <f t="shared" si="102"/>
        <v>41876.18618055556</v>
      </c>
      <c r="T1621" s="12">
        <f t="shared" si="103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33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 t="s">
        <v>8326</v>
      </c>
      <c r="Q1622" t="s">
        <v>8330</v>
      </c>
      <c r="R1622" s="12">
        <f t="shared" si="101"/>
        <v>41328.339583333334</v>
      </c>
      <c r="S1622" s="12">
        <f t="shared" si="102"/>
        <v>41321.339583333334</v>
      </c>
      <c r="T1622" s="12">
        <f t="shared" si="103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33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 t="s">
        <v>8326</v>
      </c>
      <c r="Q1623" t="s">
        <v>8330</v>
      </c>
      <c r="R1623" s="12">
        <f t="shared" si="101"/>
        <v>41057.165972222225</v>
      </c>
      <c r="S1623" s="12">
        <f t="shared" si="102"/>
        <v>41003.60665509259</v>
      </c>
      <c r="T1623" s="12">
        <f t="shared" si="103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33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 t="s">
        <v>8326</v>
      </c>
      <c r="Q1624" t="s">
        <v>8330</v>
      </c>
      <c r="R1624" s="12">
        <f t="shared" si="101"/>
        <v>41990.332638888889</v>
      </c>
      <c r="S1624" s="12">
        <f t="shared" si="102"/>
        <v>41950.29483796296</v>
      </c>
      <c r="T1624" s="12">
        <f t="shared" si="103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33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 t="s">
        <v>8326</v>
      </c>
      <c r="Q1625" t="s">
        <v>8330</v>
      </c>
      <c r="R1625" s="12">
        <f t="shared" si="101"/>
        <v>41513.688530092593</v>
      </c>
      <c r="S1625" s="12">
        <f t="shared" si="102"/>
        <v>41453.688530092593</v>
      </c>
      <c r="T1625" s="12">
        <f t="shared" si="103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33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 t="s">
        <v>8326</v>
      </c>
      <c r="Q1626" t="s">
        <v>8330</v>
      </c>
      <c r="R1626" s="12">
        <f t="shared" si="101"/>
        <v>41283.367303240739</v>
      </c>
      <c r="S1626" s="12">
        <f t="shared" si="102"/>
        <v>41243.367303240739</v>
      </c>
      <c r="T1626" s="12">
        <f t="shared" si="103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33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 t="s">
        <v>8326</v>
      </c>
      <c r="Q1627" t="s">
        <v>8330</v>
      </c>
      <c r="R1627" s="12">
        <f t="shared" si="101"/>
        <v>41163.699687500004</v>
      </c>
      <c r="S1627" s="12">
        <f t="shared" si="102"/>
        <v>41135.699687500004</v>
      </c>
      <c r="T1627" s="12">
        <f t="shared" si="103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33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 t="s">
        <v>8326</v>
      </c>
      <c r="Q1628" t="s">
        <v>8330</v>
      </c>
      <c r="R1628" s="12">
        <f t="shared" si="101"/>
        <v>41609.889664351853</v>
      </c>
      <c r="S1628" s="12">
        <f t="shared" si="102"/>
        <v>41579.847997685189</v>
      </c>
      <c r="T1628" s="12">
        <f t="shared" si="103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33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 t="s">
        <v>8326</v>
      </c>
      <c r="Q1629" t="s">
        <v>8330</v>
      </c>
      <c r="R1629" s="12">
        <f t="shared" si="101"/>
        <v>41239.207638888889</v>
      </c>
      <c r="S1629" s="12">
        <f t="shared" si="102"/>
        <v>41205.707048611112</v>
      </c>
      <c r="T1629" s="12">
        <f t="shared" si="103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33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 t="s">
        <v>8326</v>
      </c>
      <c r="Q1630" t="s">
        <v>8330</v>
      </c>
      <c r="R1630" s="12">
        <f t="shared" si="101"/>
        <v>41807.737060185187</v>
      </c>
      <c r="S1630" s="12">
        <f t="shared" si="102"/>
        <v>41774.737060185187</v>
      </c>
      <c r="T1630" s="12">
        <f t="shared" si="103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33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 t="s">
        <v>8326</v>
      </c>
      <c r="Q1631" t="s">
        <v>8330</v>
      </c>
      <c r="R1631" s="12">
        <f t="shared" si="101"/>
        <v>41690.867280092592</v>
      </c>
      <c r="S1631" s="12">
        <f t="shared" si="102"/>
        <v>41645.867280092592</v>
      </c>
      <c r="T1631" s="12">
        <f t="shared" si="103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33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 t="s">
        <v>8326</v>
      </c>
      <c r="Q1632" t="s">
        <v>8330</v>
      </c>
      <c r="R1632" s="12">
        <f t="shared" si="101"/>
        <v>40970.290972222225</v>
      </c>
      <c r="S1632" s="12">
        <f t="shared" si="102"/>
        <v>40939.837673611109</v>
      </c>
      <c r="T1632" s="12">
        <f t="shared" si="103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33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 t="s">
        <v>8326</v>
      </c>
      <c r="Q1633" t="s">
        <v>8330</v>
      </c>
      <c r="R1633" s="12">
        <f t="shared" si="101"/>
        <v>41194.859502314815</v>
      </c>
      <c r="S1633" s="12">
        <f t="shared" si="102"/>
        <v>41164.859502314815</v>
      </c>
      <c r="T1633" s="12">
        <f t="shared" si="103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33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 t="s">
        <v>8326</v>
      </c>
      <c r="Q1634" t="s">
        <v>8330</v>
      </c>
      <c r="R1634" s="12">
        <f t="shared" si="101"/>
        <v>40810.340902777774</v>
      </c>
      <c r="S1634" s="12">
        <f t="shared" si="102"/>
        <v>40750.340902777774</v>
      </c>
      <c r="T1634" s="12">
        <f t="shared" si="103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33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 t="s">
        <v>8326</v>
      </c>
      <c r="Q1635" t="s">
        <v>8330</v>
      </c>
      <c r="R1635" s="12">
        <f t="shared" si="101"/>
        <v>40924.208333333336</v>
      </c>
      <c r="S1635" s="12">
        <f t="shared" si="102"/>
        <v>40896.883750000001</v>
      </c>
      <c r="T1635" s="12">
        <f t="shared" si="103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33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 t="s">
        <v>8326</v>
      </c>
      <c r="Q1636" t="s">
        <v>8330</v>
      </c>
      <c r="R1636" s="12">
        <f t="shared" si="101"/>
        <v>40696.249305555553</v>
      </c>
      <c r="S1636" s="12">
        <f t="shared" si="102"/>
        <v>40658.189826388887</v>
      </c>
      <c r="T1636" s="12">
        <f t="shared" si="103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33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 t="s">
        <v>8326</v>
      </c>
      <c r="Q1637" t="s">
        <v>8330</v>
      </c>
      <c r="R1637" s="12">
        <f t="shared" si="101"/>
        <v>42562.868761574078</v>
      </c>
      <c r="S1637" s="12">
        <f t="shared" si="102"/>
        <v>42502.868761574078</v>
      </c>
      <c r="T1637" s="12">
        <f t="shared" si="103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33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 t="s">
        <v>8326</v>
      </c>
      <c r="Q1638" t="s">
        <v>8330</v>
      </c>
      <c r="R1638" s="12">
        <f t="shared" si="101"/>
        <v>40706.166666666664</v>
      </c>
      <c r="S1638" s="12">
        <f t="shared" si="102"/>
        <v>40663.08666666667</v>
      </c>
      <c r="T1638" s="12">
        <f t="shared" si="103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33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 t="s">
        <v>8326</v>
      </c>
      <c r="Q1639" t="s">
        <v>8330</v>
      </c>
      <c r="R1639" s="12">
        <f t="shared" si="101"/>
        <v>40178.98541666667</v>
      </c>
      <c r="S1639" s="12">
        <f t="shared" si="102"/>
        <v>40122.751620370371</v>
      </c>
      <c r="T1639" s="12">
        <f t="shared" si="103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33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 t="s">
        <v>8326</v>
      </c>
      <c r="Q1640" t="s">
        <v>8330</v>
      </c>
      <c r="R1640" s="12">
        <f t="shared" si="101"/>
        <v>41333.892361111109</v>
      </c>
      <c r="S1640" s="12">
        <f t="shared" si="102"/>
        <v>41288.68712962963</v>
      </c>
      <c r="T1640" s="12">
        <f t="shared" si="103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33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 t="s">
        <v>8326</v>
      </c>
      <c r="Q1641" t="s">
        <v>8330</v>
      </c>
      <c r="R1641" s="12">
        <f t="shared" si="101"/>
        <v>40971.652372685188</v>
      </c>
      <c r="S1641" s="12">
        <f t="shared" si="102"/>
        <v>40941.652372685188</v>
      </c>
      <c r="T1641" s="12">
        <f t="shared" si="103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33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 t="s">
        <v>8326</v>
      </c>
      <c r="Q1642" t="s">
        <v>8330</v>
      </c>
      <c r="R1642" s="12">
        <f t="shared" si="101"/>
        <v>40393.082638888889</v>
      </c>
      <c r="S1642" s="12">
        <f t="shared" si="102"/>
        <v>40379.23096064815</v>
      </c>
      <c r="T1642" s="12">
        <f t="shared" si="103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33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 t="s">
        <v>8326</v>
      </c>
      <c r="Q1643" t="s">
        <v>8337</v>
      </c>
      <c r="R1643" s="12">
        <f t="shared" si="101"/>
        <v>41992.596574074079</v>
      </c>
      <c r="S1643" s="12">
        <f t="shared" si="102"/>
        <v>41962.596574074079</v>
      </c>
      <c r="T1643" s="12">
        <f t="shared" si="103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33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 t="s">
        <v>8326</v>
      </c>
      <c r="Q1644" t="s">
        <v>8337</v>
      </c>
      <c r="R1644" s="12">
        <f t="shared" si="101"/>
        <v>40708.024618055555</v>
      </c>
      <c r="S1644" s="12">
        <f t="shared" si="102"/>
        <v>40688.024618055555</v>
      </c>
      <c r="T1644" s="12">
        <f t="shared" si="103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33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 t="s">
        <v>8326</v>
      </c>
      <c r="Q1645" t="s">
        <v>8337</v>
      </c>
      <c r="R1645" s="12">
        <f t="shared" si="101"/>
        <v>41176.824212962965</v>
      </c>
      <c r="S1645" s="12">
        <f t="shared" si="102"/>
        <v>41146.824212962965</v>
      </c>
      <c r="T1645" s="12">
        <f t="shared" si="103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33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 t="s">
        <v>8326</v>
      </c>
      <c r="Q1646" t="s">
        <v>8337</v>
      </c>
      <c r="R1646" s="12">
        <f t="shared" si="101"/>
        <v>41235.101388888892</v>
      </c>
      <c r="S1646" s="12">
        <f t="shared" si="102"/>
        <v>41175.05972222222</v>
      </c>
      <c r="T1646" s="12">
        <f t="shared" si="103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33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 t="s">
        <v>8326</v>
      </c>
      <c r="Q1647" t="s">
        <v>8337</v>
      </c>
      <c r="R1647" s="12">
        <f t="shared" si="101"/>
        <v>41535.617361111108</v>
      </c>
      <c r="S1647" s="12">
        <f t="shared" si="102"/>
        <v>41521.617361111108</v>
      </c>
      <c r="T1647" s="12">
        <f t="shared" si="103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33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 t="s">
        <v>8326</v>
      </c>
      <c r="Q1648" t="s">
        <v>8337</v>
      </c>
      <c r="R1648" s="12">
        <f t="shared" si="101"/>
        <v>41865.757638888892</v>
      </c>
      <c r="S1648" s="12">
        <f t="shared" si="102"/>
        <v>41833.450266203705</v>
      </c>
      <c r="T1648" s="12">
        <f t="shared" si="103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33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 t="s">
        <v>8326</v>
      </c>
      <c r="Q1649" t="s">
        <v>8337</v>
      </c>
      <c r="R1649" s="12">
        <f t="shared" si="101"/>
        <v>41069.409456018519</v>
      </c>
      <c r="S1649" s="12">
        <f t="shared" si="102"/>
        <v>41039.409456018519</v>
      </c>
      <c r="T1649" s="12">
        <f t="shared" si="103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33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 t="s">
        <v>8326</v>
      </c>
      <c r="Q1650" t="s">
        <v>8337</v>
      </c>
      <c r="R1650" s="12">
        <f t="shared" si="101"/>
        <v>40622.662986111114</v>
      </c>
      <c r="S1650" s="12">
        <f t="shared" si="102"/>
        <v>40592.704652777778</v>
      </c>
      <c r="T1650" s="12">
        <f t="shared" si="103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33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 t="s">
        <v>8326</v>
      </c>
      <c r="Q1651" t="s">
        <v>8337</v>
      </c>
      <c r="R1651" s="12">
        <f t="shared" si="101"/>
        <v>41782.684664351851</v>
      </c>
      <c r="S1651" s="12">
        <f t="shared" si="102"/>
        <v>41737.684664351851</v>
      </c>
      <c r="T1651" s="12">
        <f t="shared" si="103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33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 t="s">
        <v>8326</v>
      </c>
      <c r="Q1652" t="s">
        <v>8337</v>
      </c>
      <c r="R1652" s="12">
        <f t="shared" si="101"/>
        <v>41556.435613425929</v>
      </c>
      <c r="S1652" s="12">
        <f t="shared" si="102"/>
        <v>41526.435613425929</v>
      </c>
      <c r="T1652" s="12">
        <f t="shared" si="103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33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 t="s">
        <v>8326</v>
      </c>
      <c r="Q1653" t="s">
        <v>8337</v>
      </c>
      <c r="R1653" s="12">
        <f t="shared" si="101"/>
        <v>40659.290972222225</v>
      </c>
      <c r="S1653" s="12">
        <f t="shared" si="102"/>
        <v>40625.900694444441</v>
      </c>
      <c r="T1653" s="12">
        <f t="shared" si="103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33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 t="s">
        <v>8326</v>
      </c>
      <c r="Q1654" t="s">
        <v>8337</v>
      </c>
      <c r="R1654" s="12">
        <f t="shared" si="101"/>
        <v>41602.534641203703</v>
      </c>
      <c r="S1654" s="12">
        <f t="shared" si="102"/>
        <v>41572.492974537039</v>
      </c>
      <c r="T1654" s="12">
        <f t="shared" si="103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33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 t="s">
        <v>8326</v>
      </c>
      <c r="Q1655" t="s">
        <v>8337</v>
      </c>
      <c r="R1655" s="12">
        <f t="shared" si="101"/>
        <v>40657.834444444445</v>
      </c>
      <c r="S1655" s="12">
        <f t="shared" si="102"/>
        <v>40626.834444444445</v>
      </c>
      <c r="T1655" s="12">
        <f t="shared" si="103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33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 t="s">
        <v>8326</v>
      </c>
      <c r="Q1656" t="s">
        <v>8337</v>
      </c>
      <c r="R1656" s="12">
        <f t="shared" si="101"/>
        <v>41017.890740740739</v>
      </c>
      <c r="S1656" s="12">
        <f t="shared" si="102"/>
        <v>40987.890740740739</v>
      </c>
      <c r="T1656" s="12">
        <f t="shared" si="103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33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 t="s">
        <v>8326</v>
      </c>
      <c r="Q1657" t="s">
        <v>8337</v>
      </c>
      <c r="R1657" s="12">
        <f t="shared" si="101"/>
        <v>41004.750231481477</v>
      </c>
      <c r="S1657" s="12">
        <f t="shared" si="102"/>
        <v>40974.791898148149</v>
      </c>
      <c r="T1657" s="12">
        <f t="shared" si="103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33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 t="s">
        <v>8326</v>
      </c>
      <c r="Q1658" t="s">
        <v>8337</v>
      </c>
      <c r="R1658" s="12">
        <f t="shared" si="101"/>
        <v>41256.928842592592</v>
      </c>
      <c r="S1658" s="12">
        <f t="shared" si="102"/>
        <v>41226.928842592592</v>
      </c>
      <c r="T1658" s="12">
        <f t="shared" si="103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33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 t="s">
        <v>8326</v>
      </c>
      <c r="Q1659" t="s">
        <v>8337</v>
      </c>
      <c r="R1659" s="12">
        <f t="shared" si="101"/>
        <v>41053.782037037039</v>
      </c>
      <c r="S1659" s="12">
        <f t="shared" si="102"/>
        <v>41023.782037037039</v>
      </c>
      <c r="T1659" s="12">
        <f t="shared" si="103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33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 t="s">
        <v>8326</v>
      </c>
      <c r="Q1660" t="s">
        <v>8337</v>
      </c>
      <c r="R1660" s="12">
        <f t="shared" si="101"/>
        <v>41261.597222222219</v>
      </c>
      <c r="S1660" s="12">
        <f t="shared" si="102"/>
        <v>41223.22184027778</v>
      </c>
      <c r="T1660" s="12">
        <f t="shared" si="103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33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 t="s">
        <v>8326</v>
      </c>
      <c r="Q1661" t="s">
        <v>8337</v>
      </c>
      <c r="R1661" s="12">
        <f t="shared" si="101"/>
        <v>41625.5</v>
      </c>
      <c r="S1661" s="12">
        <f t="shared" si="102"/>
        <v>41596.913437499999</v>
      </c>
      <c r="T1661" s="12">
        <f t="shared" si="103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33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 t="s">
        <v>8326</v>
      </c>
      <c r="Q1662" t="s">
        <v>8337</v>
      </c>
      <c r="R1662" s="12">
        <f t="shared" si="101"/>
        <v>42490.915972222225</v>
      </c>
      <c r="S1662" s="12">
        <f t="shared" si="102"/>
        <v>42459.693865740745</v>
      </c>
      <c r="T1662" s="12">
        <f t="shared" si="103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33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 t="s">
        <v>8326</v>
      </c>
      <c r="Q1663" t="s">
        <v>8337</v>
      </c>
      <c r="R1663" s="12">
        <f t="shared" si="101"/>
        <v>42386.875</v>
      </c>
      <c r="S1663" s="12">
        <f t="shared" si="102"/>
        <v>42343.998043981483</v>
      </c>
      <c r="T1663" s="12">
        <f t="shared" si="103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33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 t="s">
        <v>8326</v>
      </c>
      <c r="Q1664" t="s">
        <v>8337</v>
      </c>
      <c r="R1664" s="12">
        <f t="shared" si="101"/>
        <v>40908.239999999998</v>
      </c>
      <c r="S1664" s="12">
        <f t="shared" si="102"/>
        <v>40848.198333333334</v>
      </c>
      <c r="T1664" s="12">
        <f t="shared" si="103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33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 t="s">
        <v>8326</v>
      </c>
      <c r="Q1665" t="s">
        <v>8337</v>
      </c>
      <c r="R1665" s="12">
        <f t="shared" si="101"/>
        <v>42036.02207175926</v>
      </c>
      <c r="S1665" s="12">
        <f t="shared" si="102"/>
        <v>42006.02207175926</v>
      </c>
      <c r="T1665" s="12">
        <f t="shared" si="103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33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8" t="s">
        <v>8326</v>
      </c>
      <c r="Q1666" t="s">
        <v>8337</v>
      </c>
      <c r="R1666" s="12">
        <f t="shared" ref="R1666:R1729" si="105">(((I1666/60)/60/24)+DATE(1970,1,1))</f>
        <v>40984.165972222225</v>
      </c>
      <c r="S1666" s="12">
        <f t="shared" ref="S1666:S1729" si="106">(((J1666/60)/60/24)+DATE(1970,1,1))</f>
        <v>40939.761782407404</v>
      </c>
      <c r="T1666" s="12">
        <f t="shared" si="103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33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8" t="s">
        <v>8326</v>
      </c>
      <c r="Q1667" t="s">
        <v>8337</v>
      </c>
      <c r="R1667" s="12">
        <f t="shared" si="105"/>
        <v>40596.125</v>
      </c>
      <c r="S1667" s="12">
        <f t="shared" si="106"/>
        <v>40564.649456018517</v>
      </c>
      <c r="T1667" s="12">
        <f t="shared" ref="T1667:T1730" si="107">YEAR(S1667)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33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 t="s">
        <v>8326</v>
      </c>
      <c r="Q1668" t="s">
        <v>8337</v>
      </c>
      <c r="R1668" s="12">
        <f t="shared" si="105"/>
        <v>41361.211493055554</v>
      </c>
      <c r="S1668" s="12">
        <f t="shared" si="106"/>
        <v>41331.253159722226</v>
      </c>
      <c r="T1668" s="12">
        <f t="shared" si="107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33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 t="s">
        <v>8326</v>
      </c>
      <c r="Q1669" t="s">
        <v>8337</v>
      </c>
      <c r="R1669" s="12">
        <f t="shared" si="105"/>
        <v>41709.290972222225</v>
      </c>
      <c r="S1669" s="12">
        <f t="shared" si="106"/>
        <v>41682.0705787037</v>
      </c>
      <c r="T1669" s="12">
        <f t="shared" si="107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33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 t="s">
        <v>8326</v>
      </c>
      <c r="Q1670" t="s">
        <v>8337</v>
      </c>
      <c r="R1670" s="12">
        <f t="shared" si="105"/>
        <v>40875.191423611112</v>
      </c>
      <c r="S1670" s="12">
        <f t="shared" si="106"/>
        <v>40845.14975694444</v>
      </c>
      <c r="T1670" s="12">
        <f t="shared" si="107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33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 t="s">
        <v>8326</v>
      </c>
      <c r="Q1671" t="s">
        <v>8337</v>
      </c>
      <c r="R1671" s="12">
        <f t="shared" si="105"/>
        <v>42521.885138888887</v>
      </c>
      <c r="S1671" s="12">
        <f t="shared" si="106"/>
        <v>42461.885138888887</v>
      </c>
      <c r="T1671" s="12">
        <f t="shared" si="107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33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 t="s">
        <v>8326</v>
      </c>
      <c r="Q1672" t="s">
        <v>8337</v>
      </c>
      <c r="R1672" s="12">
        <f t="shared" si="105"/>
        <v>40364.166666666664</v>
      </c>
      <c r="S1672" s="12">
        <f t="shared" si="106"/>
        <v>40313.930543981485</v>
      </c>
      <c r="T1672" s="12">
        <f t="shared" si="107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33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 t="s">
        <v>8326</v>
      </c>
      <c r="Q1673" t="s">
        <v>8337</v>
      </c>
      <c r="R1673" s="12">
        <f t="shared" si="105"/>
        <v>42583.54414351852</v>
      </c>
      <c r="S1673" s="12">
        <f t="shared" si="106"/>
        <v>42553.54414351852</v>
      </c>
      <c r="T1673" s="12">
        <f t="shared" si="107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33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 t="s">
        <v>8326</v>
      </c>
      <c r="Q1674" t="s">
        <v>8337</v>
      </c>
      <c r="R1674" s="12">
        <f t="shared" si="105"/>
        <v>41064.656597222223</v>
      </c>
      <c r="S1674" s="12">
        <f t="shared" si="106"/>
        <v>41034.656597222223</v>
      </c>
      <c r="T1674" s="12">
        <f t="shared" si="107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33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 t="s">
        <v>8326</v>
      </c>
      <c r="Q1675" t="s">
        <v>8337</v>
      </c>
      <c r="R1675" s="12">
        <f t="shared" si="105"/>
        <v>42069.878379629634</v>
      </c>
      <c r="S1675" s="12">
        <f t="shared" si="106"/>
        <v>42039.878379629634</v>
      </c>
      <c r="T1675" s="12">
        <f t="shared" si="107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33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 t="s">
        <v>8326</v>
      </c>
      <c r="Q1676" t="s">
        <v>8337</v>
      </c>
      <c r="R1676" s="12">
        <f t="shared" si="105"/>
        <v>42600.290972222225</v>
      </c>
      <c r="S1676" s="12">
        <f t="shared" si="106"/>
        <v>42569.605393518519</v>
      </c>
      <c r="T1676" s="12">
        <f t="shared" si="107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33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 t="s">
        <v>8326</v>
      </c>
      <c r="Q1677" t="s">
        <v>8337</v>
      </c>
      <c r="R1677" s="12">
        <f t="shared" si="105"/>
        <v>40832.918749999997</v>
      </c>
      <c r="S1677" s="12">
        <f t="shared" si="106"/>
        <v>40802.733101851853</v>
      </c>
      <c r="T1677" s="12">
        <f t="shared" si="107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33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 t="s">
        <v>8326</v>
      </c>
      <c r="Q1678" t="s">
        <v>8337</v>
      </c>
      <c r="R1678" s="12">
        <f t="shared" si="105"/>
        <v>41020.165972222225</v>
      </c>
      <c r="S1678" s="12">
        <f t="shared" si="106"/>
        <v>40973.72623842593</v>
      </c>
      <c r="T1678" s="12">
        <f t="shared" si="107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33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 t="s">
        <v>8326</v>
      </c>
      <c r="Q1679" t="s">
        <v>8337</v>
      </c>
      <c r="R1679" s="12">
        <f t="shared" si="105"/>
        <v>42476.249305555553</v>
      </c>
      <c r="S1679" s="12">
        <f t="shared" si="106"/>
        <v>42416.407129629632</v>
      </c>
      <c r="T1679" s="12">
        <f t="shared" si="107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33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 t="s">
        <v>8326</v>
      </c>
      <c r="Q1680" t="s">
        <v>8337</v>
      </c>
      <c r="R1680" s="12">
        <f t="shared" si="105"/>
        <v>41676.854988425926</v>
      </c>
      <c r="S1680" s="12">
        <f t="shared" si="106"/>
        <v>41662.854988425926</v>
      </c>
      <c r="T1680" s="12">
        <f t="shared" si="107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33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 t="s">
        <v>8326</v>
      </c>
      <c r="Q1681" t="s">
        <v>8337</v>
      </c>
      <c r="R1681" s="12">
        <f t="shared" si="105"/>
        <v>40746.068807870368</v>
      </c>
      <c r="S1681" s="12">
        <f t="shared" si="106"/>
        <v>40723.068807870368</v>
      </c>
      <c r="T1681" s="12">
        <f t="shared" si="107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33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 t="s">
        <v>8326</v>
      </c>
      <c r="Q1682" t="s">
        <v>8337</v>
      </c>
      <c r="R1682" s="12">
        <f t="shared" si="105"/>
        <v>41832.757719907408</v>
      </c>
      <c r="S1682" s="12">
        <f t="shared" si="106"/>
        <v>41802.757719907408</v>
      </c>
      <c r="T1682" s="12">
        <f t="shared" si="107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33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 t="s">
        <v>8326</v>
      </c>
      <c r="Q1683" t="s">
        <v>8329</v>
      </c>
      <c r="R1683" s="12">
        <f t="shared" si="105"/>
        <v>42823.083333333328</v>
      </c>
      <c r="S1683" s="12">
        <f t="shared" si="106"/>
        <v>42774.121342592596</v>
      </c>
      <c r="T1683" s="12">
        <f t="shared" si="107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33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 t="s">
        <v>8326</v>
      </c>
      <c r="Q1684" t="s">
        <v>8329</v>
      </c>
      <c r="R1684" s="12">
        <f t="shared" si="105"/>
        <v>42839.171990740739</v>
      </c>
      <c r="S1684" s="12">
        <f t="shared" si="106"/>
        <v>42779.21365740741</v>
      </c>
      <c r="T1684" s="12">
        <f t="shared" si="107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33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 t="s">
        <v>8326</v>
      </c>
      <c r="Q1685" t="s">
        <v>8329</v>
      </c>
      <c r="R1685" s="12">
        <f t="shared" si="105"/>
        <v>42832.781689814816</v>
      </c>
      <c r="S1685" s="12">
        <f t="shared" si="106"/>
        <v>42808.781689814816</v>
      </c>
      <c r="T1685" s="12">
        <f t="shared" si="107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33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 t="s">
        <v>8326</v>
      </c>
      <c r="Q1686" t="s">
        <v>8329</v>
      </c>
      <c r="R1686" s="12">
        <f t="shared" si="105"/>
        <v>42811.773622685185</v>
      </c>
      <c r="S1686" s="12">
        <f t="shared" si="106"/>
        <v>42783.815289351856</v>
      </c>
      <c r="T1686" s="12">
        <f t="shared" si="107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33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 t="s">
        <v>8326</v>
      </c>
      <c r="Q1687" t="s">
        <v>8329</v>
      </c>
      <c r="R1687" s="12">
        <f t="shared" si="105"/>
        <v>42818.208599537036</v>
      </c>
      <c r="S1687" s="12">
        <f t="shared" si="106"/>
        <v>42788.2502662037</v>
      </c>
      <c r="T1687" s="12">
        <f t="shared" si="107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33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 t="s">
        <v>8326</v>
      </c>
      <c r="Q1688" t="s">
        <v>8329</v>
      </c>
      <c r="R1688" s="12">
        <f t="shared" si="105"/>
        <v>42852.802303240736</v>
      </c>
      <c r="S1688" s="12">
        <f t="shared" si="106"/>
        <v>42792.843969907408</v>
      </c>
      <c r="T1688" s="12">
        <f t="shared" si="107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33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 t="s">
        <v>8326</v>
      </c>
      <c r="Q1689" t="s">
        <v>8329</v>
      </c>
      <c r="R1689" s="12">
        <f t="shared" si="105"/>
        <v>42835.84375</v>
      </c>
      <c r="S1689" s="12">
        <f t="shared" si="106"/>
        <v>42802.046817129631</v>
      </c>
      <c r="T1689" s="12">
        <f t="shared" si="107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33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 t="s">
        <v>8326</v>
      </c>
      <c r="Q1690" t="s">
        <v>8329</v>
      </c>
      <c r="R1690" s="12">
        <f t="shared" si="105"/>
        <v>42834.492986111116</v>
      </c>
      <c r="S1690" s="12">
        <f t="shared" si="106"/>
        <v>42804.534652777773</v>
      </c>
      <c r="T1690" s="12">
        <f t="shared" si="107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33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 t="s">
        <v>8326</v>
      </c>
      <c r="Q1691" t="s">
        <v>8329</v>
      </c>
      <c r="R1691" s="12">
        <f t="shared" si="105"/>
        <v>42810.900810185187</v>
      </c>
      <c r="S1691" s="12">
        <f t="shared" si="106"/>
        <v>42780.942476851851</v>
      </c>
      <c r="T1691" s="12">
        <f t="shared" si="107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33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 t="s">
        <v>8326</v>
      </c>
      <c r="Q1692" t="s">
        <v>8329</v>
      </c>
      <c r="R1692" s="12">
        <f t="shared" si="105"/>
        <v>42831.389374999999</v>
      </c>
      <c r="S1692" s="12">
        <f t="shared" si="106"/>
        <v>42801.43104166667</v>
      </c>
      <c r="T1692" s="12">
        <f t="shared" si="107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33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 t="s">
        <v>8326</v>
      </c>
      <c r="Q1693" t="s">
        <v>8329</v>
      </c>
      <c r="R1693" s="12">
        <f t="shared" si="105"/>
        <v>42828.041666666672</v>
      </c>
      <c r="S1693" s="12">
        <f t="shared" si="106"/>
        <v>42795.701481481476</v>
      </c>
      <c r="T1693" s="12">
        <f t="shared" si="107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33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 t="s">
        <v>8326</v>
      </c>
      <c r="Q1694" t="s">
        <v>8329</v>
      </c>
      <c r="R1694" s="12">
        <f t="shared" si="105"/>
        <v>42820.999305555553</v>
      </c>
      <c r="S1694" s="12">
        <f t="shared" si="106"/>
        <v>42788.151238425926</v>
      </c>
      <c r="T1694" s="12">
        <f t="shared" si="107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33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 t="s">
        <v>8326</v>
      </c>
      <c r="Q1695" t="s">
        <v>8329</v>
      </c>
      <c r="R1695" s="12">
        <f t="shared" si="105"/>
        <v>42834.833333333328</v>
      </c>
      <c r="S1695" s="12">
        <f t="shared" si="106"/>
        <v>42803.920277777783</v>
      </c>
      <c r="T1695" s="12">
        <f t="shared" si="107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33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 t="s">
        <v>8326</v>
      </c>
      <c r="Q1696" t="s">
        <v>8329</v>
      </c>
      <c r="R1696" s="12">
        <f t="shared" si="105"/>
        <v>42821.191666666666</v>
      </c>
      <c r="S1696" s="12">
        <f t="shared" si="106"/>
        <v>42791.669837962967</v>
      </c>
      <c r="T1696" s="12">
        <f t="shared" si="107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33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 t="s">
        <v>8326</v>
      </c>
      <c r="Q1697" t="s">
        <v>8329</v>
      </c>
      <c r="R1697" s="12">
        <f t="shared" si="105"/>
        <v>42835.041666666672</v>
      </c>
      <c r="S1697" s="12">
        <f t="shared" si="106"/>
        <v>42801.031412037039</v>
      </c>
      <c r="T1697" s="12">
        <f t="shared" si="107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33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 t="s">
        <v>8326</v>
      </c>
      <c r="Q1698" t="s">
        <v>8329</v>
      </c>
      <c r="R1698" s="12">
        <f t="shared" si="105"/>
        <v>42826.027905092589</v>
      </c>
      <c r="S1698" s="12">
        <f t="shared" si="106"/>
        <v>42796.069571759261</v>
      </c>
      <c r="T1698" s="12">
        <f t="shared" si="107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33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 t="s">
        <v>8326</v>
      </c>
      <c r="Q1699" t="s">
        <v>8329</v>
      </c>
      <c r="R1699" s="12">
        <f t="shared" si="105"/>
        <v>42834.991296296299</v>
      </c>
      <c r="S1699" s="12">
        <f t="shared" si="106"/>
        <v>42805.032962962956</v>
      </c>
      <c r="T1699" s="12">
        <f t="shared" si="107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33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 t="s">
        <v>8326</v>
      </c>
      <c r="Q1700" t="s">
        <v>8329</v>
      </c>
      <c r="R1700" s="12">
        <f t="shared" si="105"/>
        <v>42820.147916666669</v>
      </c>
      <c r="S1700" s="12">
        <f t="shared" si="106"/>
        <v>42796.207870370374</v>
      </c>
      <c r="T1700" s="12">
        <f t="shared" si="107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33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 t="s">
        <v>8326</v>
      </c>
      <c r="Q1701" t="s">
        <v>8329</v>
      </c>
      <c r="R1701" s="12">
        <f t="shared" si="105"/>
        <v>42836.863946759258</v>
      </c>
      <c r="S1701" s="12">
        <f t="shared" si="106"/>
        <v>42806.863946759258</v>
      </c>
      <c r="T1701" s="12">
        <f t="shared" si="107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33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 t="s">
        <v>8326</v>
      </c>
      <c r="Q1702" t="s">
        <v>8329</v>
      </c>
      <c r="R1702" s="12">
        <f t="shared" si="105"/>
        <v>42826.166666666672</v>
      </c>
      <c r="S1702" s="12">
        <f t="shared" si="106"/>
        <v>42796.071643518517</v>
      </c>
      <c r="T1702" s="12">
        <f t="shared" si="107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33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 t="s">
        <v>8326</v>
      </c>
      <c r="Q1703" t="s">
        <v>8329</v>
      </c>
      <c r="R1703" s="12">
        <f t="shared" si="105"/>
        <v>42019.664409722223</v>
      </c>
      <c r="S1703" s="12">
        <f t="shared" si="106"/>
        <v>41989.664409722223</v>
      </c>
      <c r="T1703" s="12">
        <f t="shared" si="107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33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 t="s">
        <v>8326</v>
      </c>
      <c r="Q1704" t="s">
        <v>8329</v>
      </c>
      <c r="R1704" s="12">
        <f t="shared" si="105"/>
        <v>42093.828125</v>
      </c>
      <c r="S1704" s="12">
        <f t="shared" si="106"/>
        <v>42063.869791666672</v>
      </c>
      <c r="T1704" s="12">
        <f t="shared" si="107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33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 t="s">
        <v>8326</v>
      </c>
      <c r="Q1705" t="s">
        <v>8329</v>
      </c>
      <c r="R1705" s="12">
        <f t="shared" si="105"/>
        <v>42247.281678240746</v>
      </c>
      <c r="S1705" s="12">
        <f t="shared" si="106"/>
        <v>42187.281678240746</v>
      </c>
      <c r="T1705" s="12">
        <f t="shared" si="107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33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 t="s">
        <v>8326</v>
      </c>
      <c r="Q1706" t="s">
        <v>8329</v>
      </c>
      <c r="R1706" s="12">
        <f t="shared" si="105"/>
        <v>42051.139733796299</v>
      </c>
      <c r="S1706" s="12">
        <f t="shared" si="106"/>
        <v>42021.139733796299</v>
      </c>
      <c r="T1706" s="12">
        <f t="shared" si="107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33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 t="s">
        <v>8326</v>
      </c>
      <c r="Q1707" t="s">
        <v>8329</v>
      </c>
      <c r="R1707" s="12">
        <f t="shared" si="105"/>
        <v>42256.666666666672</v>
      </c>
      <c r="S1707" s="12">
        <f t="shared" si="106"/>
        <v>42245.016736111109</v>
      </c>
      <c r="T1707" s="12">
        <f t="shared" si="107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33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 t="s">
        <v>8326</v>
      </c>
      <c r="Q1708" t="s">
        <v>8329</v>
      </c>
      <c r="R1708" s="12">
        <f t="shared" si="105"/>
        <v>42239.306388888886</v>
      </c>
      <c r="S1708" s="12">
        <f t="shared" si="106"/>
        <v>42179.306388888886</v>
      </c>
      <c r="T1708" s="12">
        <f t="shared" si="107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33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 t="s">
        <v>8326</v>
      </c>
      <c r="Q1709" t="s">
        <v>8329</v>
      </c>
      <c r="R1709" s="12">
        <f t="shared" si="105"/>
        <v>42457.679340277777</v>
      </c>
      <c r="S1709" s="12">
        <f t="shared" si="106"/>
        <v>42427.721006944441</v>
      </c>
      <c r="T1709" s="12">
        <f t="shared" si="107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33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 t="s">
        <v>8326</v>
      </c>
      <c r="Q1710" t="s">
        <v>8329</v>
      </c>
      <c r="R1710" s="12">
        <f t="shared" si="105"/>
        <v>42491.866967592592</v>
      </c>
      <c r="S1710" s="12">
        <f t="shared" si="106"/>
        <v>42451.866967592592</v>
      </c>
      <c r="T1710" s="12">
        <f t="shared" si="107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33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 t="s">
        <v>8326</v>
      </c>
      <c r="Q1711" t="s">
        <v>8329</v>
      </c>
      <c r="R1711" s="12">
        <f t="shared" si="105"/>
        <v>41882.818749999999</v>
      </c>
      <c r="S1711" s="12">
        <f t="shared" si="106"/>
        <v>41841.56381944444</v>
      </c>
      <c r="T1711" s="12">
        <f t="shared" si="107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33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 t="s">
        <v>8326</v>
      </c>
      <c r="Q1712" t="s">
        <v>8329</v>
      </c>
      <c r="R1712" s="12">
        <f t="shared" si="105"/>
        <v>42387.541666666672</v>
      </c>
      <c r="S1712" s="12">
        <f t="shared" si="106"/>
        <v>42341.59129629629</v>
      </c>
      <c r="T1712" s="12">
        <f t="shared" si="107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33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 t="s">
        <v>8326</v>
      </c>
      <c r="Q1713" t="s">
        <v>8329</v>
      </c>
      <c r="R1713" s="12">
        <f t="shared" si="105"/>
        <v>41883.646226851852</v>
      </c>
      <c r="S1713" s="12">
        <f t="shared" si="106"/>
        <v>41852.646226851852</v>
      </c>
      <c r="T1713" s="12">
        <f t="shared" si="107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33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 t="s">
        <v>8326</v>
      </c>
      <c r="Q1714" t="s">
        <v>8329</v>
      </c>
      <c r="R1714" s="12">
        <f t="shared" si="105"/>
        <v>42185.913807870369</v>
      </c>
      <c r="S1714" s="12">
        <f t="shared" si="106"/>
        <v>42125.913807870369</v>
      </c>
      <c r="T1714" s="12">
        <f t="shared" si="107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33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 t="s">
        <v>8326</v>
      </c>
      <c r="Q1715" t="s">
        <v>8329</v>
      </c>
      <c r="R1715" s="12">
        <f t="shared" si="105"/>
        <v>41917.801064814819</v>
      </c>
      <c r="S1715" s="12">
        <f t="shared" si="106"/>
        <v>41887.801064814819</v>
      </c>
      <c r="T1715" s="12">
        <f t="shared" si="107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33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 t="s">
        <v>8326</v>
      </c>
      <c r="Q1716" t="s">
        <v>8329</v>
      </c>
      <c r="R1716" s="12">
        <f t="shared" si="105"/>
        <v>42125.918530092589</v>
      </c>
      <c r="S1716" s="12">
        <f t="shared" si="106"/>
        <v>42095.918530092589</v>
      </c>
      <c r="T1716" s="12">
        <f t="shared" si="107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33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 t="s">
        <v>8326</v>
      </c>
      <c r="Q1717" t="s">
        <v>8329</v>
      </c>
      <c r="R1717" s="12">
        <f t="shared" si="105"/>
        <v>42094.140277777777</v>
      </c>
      <c r="S1717" s="12">
        <f t="shared" si="106"/>
        <v>42064.217418981483</v>
      </c>
      <c r="T1717" s="12">
        <f t="shared" si="107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33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 t="s">
        <v>8326</v>
      </c>
      <c r="Q1718" t="s">
        <v>8329</v>
      </c>
      <c r="R1718" s="12">
        <f t="shared" si="105"/>
        <v>42713.619201388887</v>
      </c>
      <c r="S1718" s="12">
        <f t="shared" si="106"/>
        <v>42673.577534722222</v>
      </c>
      <c r="T1718" s="12">
        <f t="shared" si="107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33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 t="s">
        <v>8326</v>
      </c>
      <c r="Q1719" t="s">
        <v>8329</v>
      </c>
      <c r="R1719" s="12">
        <f t="shared" si="105"/>
        <v>42481.166666666672</v>
      </c>
      <c r="S1719" s="12">
        <f t="shared" si="106"/>
        <v>42460.98192129629</v>
      </c>
      <c r="T1719" s="12">
        <f t="shared" si="107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33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 t="s">
        <v>8326</v>
      </c>
      <c r="Q1720" t="s">
        <v>8329</v>
      </c>
      <c r="R1720" s="12">
        <f t="shared" si="105"/>
        <v>42504.207638888889</v>
      </c>
      <c r="S1720" s="12">
        <f t="shared" si="106"/>
        <v>42460.610520833332</v>
      </c>
      <c r="T1720" s="12">
        <f t="shared" si="107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33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 t="s">
        <v>8326</v>
      </c>
      <c r="Q1721" t="s">
        <v>8329</v>
      </c>
      <c r="R1721" s="12">
        <f t="shared" si="105"/>
        <v>41899.534618055557</v>
      </c>
      <c r="S1721" s="12">
        <f t="shared" si="106"/>
        <v>41869.534618055557</v>
      </c>
      <c r="T1721" s="12">
        <f t="shared" si="107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33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 t="s">
        <v>8326</v>
      </c>
      <c r="Q1722" t="s">
        <v>8329</v>
      </c>
      <c r="R1722" s="12">
        <f t="shared" si="105"/>
        <v>41952.824895833335</v>
      </c>
      <c r="S1722" s="12">
        <f t="shared" si="106"/>
        <v>41922.783229166671</v>
      </c>
      <c r="T1722" s="12">
        <f t="shared" si="107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33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 t="s">
        <v>8326</v>
      </c>
      <c r="Q1723" t="s">
        <v>8329</v>
      </c>
      <c r="R1723" s="12">
        <f t="shared" si="105"/>
        <v>42349.461377314816</v>
      </c>
      <c r="S1723" s="12">
        <f t="shared" si="106"/>
        <v>42319.461377314816</v>
      </c>
      <c r="T1723" s="12">
        <f t="shared" si="107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33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 t="s">
        <v>8326</v>
      </c>
      <c r="Q1724" t="s">
        <v>8329</v>
      </c>
      <c r="R1724" s="12">
        <f t="shared" si="105"/>
        <v>42463.006944444445</v>
      </c>
      <c r="S1724" s="12">
        <f t="shared" si="106"/>
        <v>42425.960983796293</v>
      </c>
      <c r="T1724" s="12">
        <f t="shared" si="107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33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 t="s">
        <v>8326</v>
      </c>
      <c r="Q1725" t="s">
        <v>8329</v>
      </c>
      <c r="R1725" s="12">
        <f t="shared" si="105"/>
        <v>42186.25</v>
      </c>
      <c r="S1725" s="12">
        <f t="shared" si="106"/>
        <v>42129.82540509259</v>
      </c>
      <c r="T1725" s="12">
        <f t="shared" si="107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33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 t="s">
        <v>8326</v>
      </c>
      <c r="Q1726" t="s">
        <v>8329</v>
      </c>
      <c r="R1726" s="12">
        <f t="shared" si="105"/>
        <v>41942.932430555556</v>
      </c>
      <c r="S1726" s="12">
        <f t="shared" si="106"/>
        <v>41912.932430555556</v>
      </c>
      <c r="T1726" s="12">
        <f t="shared" si="107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33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 t="s">
        <v>8326</v>
      </c>
      <c r="Q1727" t="s">
        <v>8329</v>
      </c>
      <c r="R1727" s="12">
        <f t="shared" si="105"/>
        <v>41875.968159722222</v>
      </c>
      <c r="S1727" s="12">
        <f t="shared" si="106"/>
        <v>41845.968159722222</v>
      </c>
      <c r="T1727" s="12">
        <f t="shared" si="107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33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 t="s">
        <v>8326</v>
      </c>
      <c r="Q1728" t="s">
        <v>8329</v>
      </c>
      <c r="R1728" s="12">
        <f t="shared" si="105"/>
        <v>41817.919722222221</v>
      </c>
      <c r="S1728" s="12">
        <f t="shared" si="106"/>
        <v>41788.919722222221</v>
      </c>
      <c r="T1728" s="12">
        <f t="shared" si="107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33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 t="s">
        <v>8326</v>
      </c>
      <c r="Q1729" t="s">
        <v>8329</v>
      </c>
      <c r="R1729" s="12">
        <f t="shared" si="105"/>
        <v>42099.458333333328</v>
      </c>
      <c r="S1729" s="12">
        <f t="shared" si="106"/>
        <v>42044.927974537044</v>
      </c>
      <c r="T1729" s="12">
        <f t="shared" si="107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33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8" t="s">
        <v>8326</v>
      </c>
      <c r="Q1730" t="s">
        <v>8329</v>
      </c>
      <c r="R1730" s="12">
        <f t="shared" ref="R1730:R1793" si="109">(((I1730/60)/60/24)+DATE(1970,1,1))</f>
        <v>42298.625856481478</v>
      </c>
      <c r="S1730" s="12">
        <f t="shared" ref="S1730:S1793" si="110">(((J1730/60)/60/24)+DATE(1970,1,1))</f>
        <v>42268.625856481478</v>
      </c>
      <c r="T1730" s="12">
        <f t="shared" si="107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33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8" t="s">
        <v>8326</v>
      </c>
      <c r="Q1731" t="s">
        <v>8329</v>
      </c>
      <c r="R1731" s="12">
        <f t="shared" si="109"/>
        <v>42531.052152777775</v>
      </c>
      <c r="S1731" s="12">
        <f t="shared" si="110"/>
        <v>42471.052152777775</v>
      </c>
      <c r="T1731" s="12">
        <f t="shared" ref="T1731:T1794" si="111">YEAR(S1731)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33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 t="s">
        <v>8326</v>
      </c>
      <c r="Q1732" t="s">
        <v>8329</v>
      </c>
      <c r="R1732" s="12">
        <f t="shared" si="109"/>
        <v>42302.087766203709</v>
      </c>
      <c r="S1732" s="12">
        <f t="shared" si="110"/>
        <v>42272.087766203709</v>
      </c>
      <c r="T1732" s="12">
        <f t="shared" si="11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33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 t="s">
        <v>8326</v>
      </c>
      <c r="Q1733" t="s">
        <v>8329</v>
      </c>
      <c r="R1733" s="12">
        <f t="shared" si="109"/>
        <v>42166.625</v>
      </c>
      <c r="S1733" s="12">
        <f t="shared" si="110"/>
        <v>42152.906851851847</v>
      </c>
      <c r="T1733" s="12">
        <f t="shared" si="11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33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 t="s">
        <v>8326</v>
      </c>
      <c r="Q1734" t="s">
        <v>8329</v>
      </c>
      <c r="R1734" s="12">
        <f t="shared" si="109"/>
        <v>42385.208333333328</v>
      </c>
      <c r="S1734" s="12">
        <f t="shared" si="110"/>
        <v>42325.683807870373</v>
      </c>
      <c r="T1734" s="12">
        <f t="shared" si="11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33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 t="s">
        <v>8326</v>
      </c>
      <c r="Q1735" t="s">
        <v>8329</v>
      </c>
      <c r="R1735" s="12">
        <f t="shared" si="109"/>
        <v>42626.895833333328</v>
      </c>
      <c r="S1735" s="12">
        <f t="shared" si="110"/>
        <v>42614.675625000003</v>
      </c>
      <c r="T1735" s="12">
        <f t="shared" si="11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33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 t="s">
        <v>8326</v>
      </c>
      <c r="Q1736" t="s">
        <v>8329</v>
      </c>
      <c r="R1736" s="12">
        <f t="shared" si="109"/>
        <v>42132.036527777775</v>
      </c>
      <c r="S1736" s="12">
        <f t="shared" si="110"/>
        <v>42102.036527777775</v>
      </c>
      <c r="T1736" s="12">
        <f t="shared" si="11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33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 t="s">
        <v>8326</v>
      </c>
      <c r="Q1737" t="s">
        <v>8329</v>
      </c>
      <c r="R1737" s="12">
        <f t="shared" si="109"/>
        <v>42589.814178240747</v>
      </c>
      <c r="S1737" s="12">
        <f t="shared" si="110"/>
        <v>42559.814178240747</v>
      </c>
      <c r="T1737" s="12">
        <f t="shared" si="11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33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 t="s">
        <v>8326</v>
      </c>
      <c r="Q1738" t="s">
        <v>8329</v>
      </c>
      <c r="R1738" s="12">
        <f t="shared" si="109"/>
        <v>42316.90315972222</v>
      </c>
      <c r="S1738" s="12">
        <f t="shared" si="110"/>
        <v>42286.861493055556</v>
      </c>
      <c r="T1738" s="12">
        <f t="shared" si="11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33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 t="s">
        <v>8326</v>
      </c>
      <c r="Q1739" t="s">
        <v>8329</v>
      </c>
      <c r="R1739" s="12">
        <f t="shared" si="109"/>
        <v>42205.948981481488</v>
      </c>
      <c r="S1739" s="12">
        <f t="shared" si="110"/>
        <v>42175.948981481488</v>
      </c>
      <c r="T1739" s="12">
        <f t="shared" si="11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33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 t="s">
        <v>8326</v>
      </c>
      <c r="Q1740" t="s">
        <v>8329</v>
      </c>
      <c r="R1740" s="12">
        <f t="shared" si="109"/>
        <v>41914.874328703707</v>
      </c>
      <c r="S1740" s="12">
        <f t="shared" si="110"/>
        <v>41884.874328703707</v>
      </c>
      <c r="T1740" s="12">
        <f t="shared" si="11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33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 t="s">
        <v>8326</v>
      </c>
      <c r="Q1741" t="s">
        <v>8329</v>
      </c>
      <c r="R1741" s="12">
        <f t="shared" si="109"/>
        <v>42494.832546296297</v>
      </c>
      <c r="S1741" s="12">
        <f t="shared" si="110"/>
        <v>42435.874212962968</v>
      </c>
      <c r="T1741" s="12">
        <f t="shared" si="11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33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 t="s">
        <v>8326</v>
      </c>
      <c r="Q1742" t="s">
        <v>8329</v>
      </c>
      <c r="R1742" s="12">
        <f t="shared" si="109"/>
        <v>42201.817384259266</v>
      </c>
      <c r="S1742" s="12">
        <f t="shared" si="110"/>
        <v>42171.817384259266</v>
      </c>
      <c r="T1742" s="12">
        <f t="shared" si="11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33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 t="s">
        <v>8312</v>
      </c>
      <c r="Q1743" t="s">
        <v>8313</v>
      </c>
      <c r="R1743" s="12">
        <f t="shared" si="109"/>
        <v>42165.628136574072</v>
      </c>
      <c r="S1743" s="12">
        <f t="shared" si="110"/>
        <v>42120.628136574072</v>
      </c>
      <c r="T1743" s="12">
        <f t="shared" si="11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33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 t="s">
        <v>8312</v>
      </c>
      <c r="Q1744" t="s">
        <v>8313</v>
      </c>
      <c r="R1744" s="12">
        <f t="shared" si="109"/>
        <v>42742.875</v>
      </c>
      <c r="S1744" s="12">
        <f t="shared" si="110"/>
        <v>42710.876967592587</v>
      </c>
      <c r="T1744" s="12">
        <f t="shared" si="11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33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 t="s">
        <v>8312</v>
      </c>
      <c r="Q1745" t="s">
        <v>8313</v>
      </c>
      <c r="R1745" s="12">
        <f t="shared" si="109"/>
        <v>42609.165972222225</v>
      </c>
      <c r="S1745" s="12">
        <f t="shared" si="110"/>
        <v>42586.925636574073</v>
      </c>
      <c r="T1745" s="12">
        <f t="shared" si="11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33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 t="s">
        <v>8312</v>
      </c>
      <c r="Q1746" t="s">
        <v>8313</v>
      </c>
      <c r="R1746" s="12">
        <f t="shared" si="109"/>
        <v>42071.563391203701</v>
      </c>
      <c r="S1746" s="12">
        <f t="shared" si="110"/>
        <v>42026.605057870373</v>
      </c>
      <c r="T1746" s="12">
        <f t="shared" si="11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33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 t="s">
        <v>8312</v>
      </c>
      <c r="Q1747" t="s">
        <v>8313</v>
      </c>
      <c r="R1747" s="12">
        <f t="shared" si="109"/>
        <v>42726.083333333328</v>
      </c>
      <c r="S1747" s="12">
        <f t="shared" si="110"/>
        <v>42690.259699074071</v>
      </c>
      <c r="T1747" s="12">
        <f t="shared" si="11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33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 t="s">
        <v>8312</v>
      </c>
      <c r="Q1748" t="s">
        <v>8313</v>
      </c>
      <c r="R1748" s="12">
        <f t="shared" si="109"/>
        <v>42698.083333333328</v>
      </c>
      <c r="S1748" s="12">
        <f t="shared" si="110"/>
        <v>42668.176701388889</v>
      </c>
      <c r="T1748" s="12">
        <f t="shared" si="11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33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 t="s">
        <v>8312</v>
      </c>
      <c r="Q1749" t="s">
        <v>8313</v>
      </c>
      <c r="R1749" s="12">
        <f t="shared" si="109"/>
        <v>42321.625</v>
      </c>
      <c r="S1749" s="12">
        <f t="shared" si="110"/>
        <v>42292.435532407413</v>
      </c>
      <c r="T1749" s="12">
        <f t="shared" si="11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33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 t="s">
        <v>8312</v>
      </c>
      <c r="Q1750" t="s">
        <v>8313</v>
      </c>
      <c r="R1750" s="12">
        <f t="shared" si="109"/>
        <v>42249.950729166667</v>
      </c>
      <c r="S1750" s="12">
        <f t="shared" si="110"/>
        <v>42219.950729166667</v>
      </c>
      <c r="T1750" s="12">
        <f t="shared" si="11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33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 t="s">
        <v>8312</v>
      </c>
      <c r="Q1751" t="s">
        <v>8313</v>
      </c>
      <c r="R1751" s="12">
        <f t="shared" si="109"/>
        <v>42795.791666666672</v>
      </c>
      <c r="S1751" s="12">
        <f t="shared" si="110"/>
        <v>42758.975937499999</v>
      </c>
      <c r="T1751" s="12">
        <f t="shared" si="11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33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 t="s">
        <v>8312</v>
      </c>
      <c r="Q1752" t="s">
        <v>8313</v>
      </c>
      <c r="R1752" s="12">
        <f t="shared" si="109"/>
        <v>42479.836851851855</v>
      </c>
      <c r="S1752" s="12">
        <f t="shared" si="110"/>
        <v>42454.836851851855</v>
      </c>
      <c r="T1752" s="12">
        <f t="shared" si="11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33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 t="s">
        <v>8312</v>
      </c>
      <c r="Q1753" t="s">
        <v>8313</v>
      </c>
      <c r="R1753" s="12">
        <f t="shared" si="109"/>
        <v>42082.739849537036</v>
      </c>
      <c r="S1753" s="12">
        <f t="shared" si="110"/>
        <v>42052.7815162037</v>
      </c>
      <c r="T1753" s="12">
        <f t="shared" si="11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33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 t="s">
        <v>8312</v>
      </c>
      <c r="Q1754" t="s">
        <v>8313</v>
      </c>
      <c r="R1754" s="12">
        <f t="shared" si="109"/>
        <v>42657.253263888888</v>
      </c>
      <c r="S1754" s="12">
        <f t="shared" si="110"/>
        <v>42627.253263888888</v>
      </c>
      <c r="T1754" s="12">
        <f t="shared" si="11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33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 t="s">
        <v>8312</v>
      </c>
      <c r="Q1755" t="s">
        <v>8313</v>
      </c>
      <c r="R1755" s="12">
        <f t="shared" si="109"/>
        <v>42450.707962962959</v>
      </c>
      <c r="S1755" s="12">
        <f t="shared" si="110"/>
        <v>42420.74962962963</v>
      </c>
      <c r="T1755" s="12">
        <f t="shared" si="11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33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 t="s">
        <v>8312</v>
      </c>
      <c r="Q1756" t="s">
        <v>8313</v>
      </c>
      <c r="R1756" s="12">
        <f t="shared" si="109"/>
        <v>42097.835104166668</v>
      </c>
      <c r="S1756" s="12">
        <f t="shared" si="110"/>
        <v>42067.876770833333</v>
      </c>
      <c r="T1756" s="12">
        <f t="shared" si="11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33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 t="s">
        <v>8312</v>
      </c>
      <c r="Q1757" t="s">
        <v>8313</v>
      </c>
      <c r="R1757" s="12">
        <f t="shared" si="109"/>
        <v>42282.788900462961</v>
      </c>
      <c r="S1757" s="12">
        <f t="shared" si="110"/>
        <v>42252.788900462961</v>
      </c>
      <c r="T1757" s="12">
        <f t="shared" si="11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33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 t="s">
        <v>8312</v>
      </c>
      <c r="Q1758" t="s">
        <v>8313</v>
      </c>
      <c r="R1758" s="12">
        <f t="shared" si="109"/>
        <v>42611.167465277773</v>
      </c>
      <c r="S1758" s="12">
        <f t="shared" si="110"/>
        <v>42571.167465277773</v>
      </c>
      <c r="T1758" s="12">
        <f t="shared" si="11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33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 t="s">
        <v>8312</v>
      </c>
      <c r="Q1759" t="s">
        <v>8313</v>
      </c>
      <c r="R1759" s="12">
        <f t="shared" si="109"/>
        <v>42763.811805555553</v>
      </c>
      <c r="S1759" s="12">
        <f t="shared" si="110"/>
        <v>42733.827349537038</v>
      </c>
      <c r="T1759" s="12">
        <f t="shared" si="11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33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 t="s">
        <v>8312</v>
      </c>
      <c r="Q1760" t="s">
        <v>8313</v>
      </c>
      <c r="R1760" s="12">
        <f t="shared" si="109"/>
        <v>42565.955925925926</v>
      </c>
      <c r="S1760" s="12">
        <f t="shared" si="110"/>
        <v>42505.955925925926</v>
      </c>
      <c r="T1760" s="12">
        <f t="shared" si="11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33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 t="s">
        <v>8312</v>
      </c>
      <c r="Q1761" t="s">
        <v>8313</v>
      </c>
      <c r="R1761" s="12">
        <f t="shared" si="109"/>
        <v>42088.787372685183</v>
      </c>
      <c r="S1761" s="12">
        <f t="shared" si="110"/>
        <v>42068.829039351855</v>
      </c>
      <c r="T1761" s="12">
        <f t="shared" si="11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33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 t="s">
        <v>8312</v>
      </c>
      <c r="Q1762" t="s">
        <v>8313</v>
      </c>
      <c r="R1762" s="12">
        <f t="shared" si="109"/>
        <v>42425.67260416667</v>
      </c>
      <c r="S1762" s="12">
        <f t="shared" si="110"/>
        <v>42405.67260416667</v>
      </c>
      <c r="T1762" s="12">
        <f t="shared" si="11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33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 t="s">
        <v>8312</v>
      </c>
      <c r="Q1763" t="s">
        <v>8313</v>
      </c>
      <c r="R1763" s="12">
        <f t="shared" si="109"/>
        <v>42259.567824074074</v>
      </c>
      <c r="S1763" s="12">
        <f t="shared" si="110"/>
        <v>42209.567824074074</v>
      </c>
      <c r="T1763" s="12">
        <f t="shared" si="11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33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 t="s">
        <v>8312</v>
      </c>
      <c r="Q1764" t="s">
        <v>8313</v>
      </c>
      <c r="R1764" s="12">
        <f t="shared" si="109"/>
        <v>42440.982002314813</v>
      </c>
      <c r="S1764" s="12">
        <f t="shared" si="110"/>
        <v>42410.982002314813</v>
      </c>
      <c r="T1764" s="12">
        <f t="shared" si="11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33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 t="s">
        <v>8312</v>
      </c>
      <c r="Q1765" t="s">
        <v>8313</v>
      </c>
      <c r="R1765" s="12">
        <f t="shared" si="109"/>
        <v>42666.868518518517</v>
      </c>
      <c r="S1765" s="12">
        <f t="shared" si="110"/>
        <v>42636.868518518517</v>
      </c>
      <c r="T1765" s="12">
        <f t="shared" si="11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33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 t="s">
        <v>8312</v>
      </c>
      <c r="Q1766" t="s">
        <v>8313</v>
      </c>
      <c r="R1766" s="12">
        <f t="shared" si="109"/>
        <v>41854.485868055555</v>
      </c>
      <c r="S1766" s="12">
        <f t="shared" si="110"/>
        <v>41825.485868055555</v>
      </c>
      <c r="T1766" s="12">
        <f t="shared" si="11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33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 t="s">
        <v>8312</v>
      </c>
      <c r="Q1767" t="s">
        <v>8313</v>
      </c>
      <c r="R1767" s="12">
        <f t="shared" si="109"/>
        <v>41864.980462962965</v>
      </c>
      <c r="S1767" s="12">
        <f t="shared" si="110"/>
        <v>41834.980462962965</v>
      </c>
      <c r="T1767" s="12">
        <f t="shared" si="11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33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 t="s">
        <v>8312</v>
      </c>
      <c r="Q1768" t="s">
        <v>8313</v>
      </c>
      <c r="R1768" s="12">
        <f t="shared" si="109"/>
        <v>41876.859814814816</v>
      </c>
      <c r="S1768" s="12">
        <f t="shared" si="110"/>
        <v>41855.859814814816</v>
      </c>
      <c r="T1768" s="12">
        <f t="shared" si="11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33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 t="s">
        <v>8312</v>
      </c>
      <c r="Q1769" t="s">
        <v>8313</v>
      </c>
      <c r="R1769" s="12">
        <f t="shared" si="109"/>
        <v>41854.658379629633</v>
      </c>
      <c r="S1769" s="12">
        <f t="shared" si="110"/>
        <v>41824.658379629633</v>
      </c>
      <c r="T1769" s="12">
        <f t="shared" si="11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33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 t="s">
        <v>8312</v>
      </c>
      <c r="Q1770" t="s">
        <v>8313</v>
      </c>
      <c r="R1770" s="12">
        <f t="shared" si="109"/>
        <v>41909.560694444444</v>
      </c>
      <c r="S1770" s="12">
        <f t="shared" si="110"/>
        <v>41849.560694444444</v>
      </c>
      <c r="T1770" s="12">
        <f t="shared" si="11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33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 t="s">
        <v>8312</v>
      </c>
      <c r="Q1771" t="s">
        <v>8313</v>
      </c>
      <c r="R1771" s="12">
        <f t="shared" si="109"/>
        <v>42017.818969907406</v>
      </c>
      <c r="S1771" s="12">
        <f t="shared" si="110"/>
        <v>41987.818969907406</v>
      </c>
      <c r="T1771" s="12">
        <f t="shared" si="11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33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 t="s">
        <v>8312</v>
      </c>
      <c r="Q1772" t="s">
        <v>8313</v>
      </c>
      <c r="R1772" s="12">
        <f t="shared" si="109"/>
        <v>41926.780023148152</v>
      </c>
      <c r="S1772" s="12">
        <f t="shared" si="110"/>
        <v>41891.780023148152</v>
      </c>
      <c r="T1772" s="12">
        <f t="shared" si="11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33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 t="s">
        <v>8312</v>
      </c>
      <c r="Q1773" t="s">
        <v>8313</v>
      </c>
      <c r="R1773" s="12">
        <f t="shared" si="109"/>
        <v>41935.979629629634</v>
      </c>
      <c r="S1773" s="12">
        <f t="shared" si="110"/>
        <v>41905.979629629634</v>
      </c>
      <c r="T1773" s="12">
        <f t="shared" si="11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33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 t="s">
        <v>8312</v>
      </c>
      <c r="Q1774" t="s">
        <v>8313</v>
      </c>
      <c r="R1774" s="12">
        <f t="shared" si="109"/>
        <v>41826.718009259261</v>
      </c>
      <c r="S1774" s="12">
        <f t="shared" si="110"/>
        <v>41766.718009259261</v>
      </c>
      <c r="T1774" s="12">
        <f t="shared" si="11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33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 t="s">
        <v>8312</v>
      </c>
      <c r="Q1775" t="s">
        <v>8313</v>
      </c>
      <c r="R1775" s="12">
        <f t="shared" si="109"/>
        <v>42023.760393518518</v>
      </c>
      <c r="S1775" s="12">
        <f t="shared" si="110"/>
        <v>41978.760393518518</v>
      </c>
      <c r="T1775" s="12">
        <f t="shared" si="11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33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 t="s">
        <v>8312</v>
      </c>
      <c r="Q1776" t="s">
        <v>8313</v>
      </c>
      <c r="R1776" s="12">
        <f t="shared" si="109"/>
        <v>41972.624305555553</v>
      </c>
      <c r="S1776" s="12">
        <f t="shared" si="110"/>
        <v>41930.218657407408</v>
      </c>
      <c r="T1776" s="12">
        <f t="shared" si="11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33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 t="s">
        <v>8312</v>
      </c>
      <c r="Q1777" t="s">
        <v>8313</v>
      </c>
      <c r="R1777" s="12">
        <f t="shared" si="109"/>
        <v>41936.976388888892</v>
      </c>
      <c r="S1777" s="12">
        <f t="shared" si="110"/>
        <v>41891.976388888892</v>
      </c>
      <c r="T1777" s="12">
        <f t="shared" si="11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33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 t="s">
        <v>8312</v>
      </c>
      <c r="Q1778" t="s">
        <v>8313</v>
      </c>
      <c r="R1778" s="12">
        <f t="shared" si="109"/>
        <v>41941.95684027778</v>
      </c>
      <c r="S1778" s="12">
        <f t="shared" si="110"/>
        <v>41905.95684027778</v>
      </c>
      <c r="T1778" s="12">
        <f t="shared" si="11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33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 t="s">
        <v>8312</v>
      </c>
      <c r="Q1779" t="s">
        <v>8313</v>
      </c>
      <c r="R1779" s="12">
        <f t="shared" si="109"/>
        <v>42055.357094907406</v>
      </c>
      <c r="S1779" s="12">
        <f t="shared" si="110"/>
        <v>42025.357094907406</v>
      </c>
      <c r="T1779" s="12">
        <f t="shared" si="11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33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 t="s">
        <v>8312</v>
      </c>
      <c r="Q1780" t="s">
        <v>8313</v>
      </c>
      <c r="R1780" s="12">
        <f t="shared" si="109"/>
        <v>42090.821701388893</v>
      </c>
      <c r="S1780" s="12">
        <f t="shared" si="110"/>
        <v>42045.86336805555</v>
      </c>
      <c r="T1780" s="12">
        <f t="shared" si="11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33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 t="s">
        <v>8312</v>
      </c>
      <c r="Q1781" t="s">
        <v>8313</v>
      </c>
      <c r="R1781" s="12">
        <f t="shared" si="109"/>
        <v>42615.691898148143</v>
      </c>
      <c r="S1781" s="12">
        <f t="shared" si="110"/>
        <v>42585.691898148143</v>
      </c>
      <c r="T1781" s="12">
        <f t="shared" si="11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33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 t="s">
        <v>8312</v>
      </c>
      <c r="Q1782" t="s">
        <v>8313</v>
      </c>
      <c r="R1782" s="12">
        <f t="shared" si="109"/>
        <v>42553.600810185191</v>
      </c>
      <c r="S1782" s="12">
        <f t="shared" si="110"/>
        <v>42493.600810185191</v>
      </c>
      <c r="T1782" s="12">
        <f t="shared" si="11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33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 t="s">
        <v>8312</v>
      </c>
      <c r="Q1783" t="s">
        <v>8313</v>
      </c>
      <c r="R1783" s="12">
        <f t="shared" si="109"/>
        <v>42628.617418981477</v>
      </c>
      <c r="S1783" s="12">
        <f t="shared" si="110"/>
        <v>42597.617418981477</v>
      </c>
      <c r="T1783" s="12">
        <f t="shared" si="11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33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 t="s">
        <v>8312</v>
      </c>
      <c r="Q1784" t="s">
        <v>8313</v>
      </c>
      <c r="R1784" s="12">
        <f t="shared" si="109"/>
        <v>42421.575104166666</v>
      </c>
      <c r="S1784" s="12">
        <f t="shared" si="110"/>
        <v>42388.575104166666</v>
      </c>
      <c r="T1784" s="12">
        <f t="shared" si="11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33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 t="s">
        <v>8312</v>
      </c>
      <c r="Q1785" t="s">
        <v>8313</v>
      </c>
      <c r="R1785" s="12">
        <f t="shared" si="109"/>
        <v>42145.949976851851</v>
      </c>
      <c r="S1785" s="12">
        <f t="shared" si="110"/>
        <v>42115.949976851851</v>
      </c>
      <c r="T1785" s="12">
        <f t="shared" si="11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33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 t="s">
        <v>8312</v>
      </c>
      <c r="Q1786" t="s">
        <v>8313</v>
      </c>
      <c r="R1786" s="12">
        <f t="shared" si="109"/>
        <v>42035.142361111109</v>
      </c>
      <c r="S1786" s="12">
        <f t="shared" si="110"/>
        <v>42003.655555555553</v>
      </c>
      <c r="T1786" s="12">
        <f t="shared" si="11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33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 t="s">
        <v>8312</v>
      </c>
      <c r="Q1787" t="s">
        <v>8313</v>
      </c>
      <c r="R1787" s="12">
        <f t="shared" si="109"/>
        <v>41928</v>
      </c>
      <c r="S1787" s="12">
        <f t="shared" si="110"/>
        <v>41897.134895833333</v>
      </c>
      <c r="T1787" s="12">
        <f t="shared" si="11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33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 t="s">
        <v>8312</v>
      </c>
      <c r="Q1788" t="s">
        <v>8313</v>
      </c>
      <c r="R1788" s="12">
        <f t="shared" si="109"/>
        <v>41988.550659722227</v>
      </c>
      <c r="S1788" s="12">
        <f t="shared" si="110"/>
        <v>41958.550659722227</v>
      </c>
      <c r="T1788" s="12">
        <f t="shared" si="11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33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 t="s">
        <v>8312</v>
      </c>
      <c r="Q1789" t="s">
        <v>8313</v>
      </c>
      <c r="R1789" s="12">
        <f t="shared" si="109"/>
        <v>42098.613854166666</v>
      </c>
      <c r="S1789" s="12">
        <f t="shared" si="110"/>
        <v>42068.65552083333</v>
      </c>
      <c r="T1789" s="12">
        <f t="shared" si="11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33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 t="s">
        <v>8312</v>
      </c>
      <c r="Q1790" t="s">
        <v>8313</v>
      </c>
      <c r="R1790" s="12">
        <f t="shared" si="109"/>
        <v>41943.94840277778</v>
      </c>
      <c r="S1790" s="12">
        <f t="shared" si="110"/>
        <v>41913.94840277778</v>
      </c>
      <c r="T1790" s="12">
        <f t="shared" si="11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33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 t="s">
        <v>8312</v>
      </c>
      <c r="Q1791" t="s">
        <v>8313</v>
      </c>
      <c r="R1791" s="12">
        <f t="shared" si="109"/>
        <v>42016.250034722223</v>
      </c>
      <c r="S1791" s="12">
        <f t="shared" si="110"/>
        <v>41956.250034722223</v>
      </c>
      <c r="T1791" s="12">
        <f t="shared" si="11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33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 t="s">
        <v>8312</v>
      </c>
      <c r="Q1792" t="s">
        <v>8313</v>
      </c>
      <c r="R1792" s="12">
        <f t="shared" si="109"/>
        <v>42040.674513888895</v>
      </c>
      <c r="S1792" s="12">
        <f t="shared" si="110"/>
        <v>42010.674513888895</v>
      </c>
      <c r="T1792" s="12">
        <f t="shared" si="11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33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 t="s">
        <v>8312</v>
      </c>
      <c r="Q1793" t="s">
        <v>8313</v>
      </c>
      <c r="R1793" s="12">
        <f t="shared" si="109"/>
        <v>42033.740335648152</v>
      </c>
      <c r="S1793" s="12">
        <f t="shared" si="110"/>
        <v>41973.740335648152</v>
      </c>
      <c r="T1793" s="12">
        <f t="shared" si="11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33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8" t="s">
        <v>8312</v>
      </c>
      <c r="Q1794" t="s">
        <v>8313</v>
      </c>
      <c r="R1794" s="12">
        <f t="shared" ref="R1794:R1857" si="113">(((I1794/60)/60/24)+DATE(1970,1,1))</f>
        <v>42226.290972222225</v>
      </c>
      <c r="S1794" s="12">
        <f t="shared" ref="S1794:S1857" si="114">(((J1794/60)/60/24)+DATE(1970,1,1))</f>
        <v>42189.031041666662</v>
      </c>
      <c r="T1794" s="12">
        <f t="shared" si="11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33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8" t="s">
        <v>8312</v>
      </c>
      <c r="Q1795" t="s">
        <v>8313</v>
      </c>
      <c r="R1795" s="12">
        <f t="shared" si="113"/>
        <v>41970.933333333334</v>
      </c>
      <c r="S1795" s="12">
        <f t="shared" si="114"/>
        <v>41940.89166666667</v>
      </c>
      <c r="T1795" s="12">
        <f t="shared" ref="T1795:T1858" si="115">YEAR(S1795)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33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 t="s">
        <v>8312</v>
      </c>
      <c r="Q1796" t="s">
        <v>8313</v>
      </c>
      <c r="R1796" s="12">
        <f t="shared" si="113"/>
        <v>42046.551180555558</v>
      </c>
      <c r="S1796" s="12">
        <f t="shared" si="114"/>
        <v>42011.551180555558</v>
      </c>
      <c r="T1796" s="12">
        <f t="shared" si="115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33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 t="s">
        <v>8312</v>
      </c>
      <c r="Q1797" t="s">
        <v>8313</v>
      </c>
      <c r="R1797" s="12">
        <f t="shared" si="113"/>
        <v>42657.666666666672</v>
      </c>
      <c r="S1797" s="12">
        <f t="shared" si="114"/>
        <v>42628.288668981477</v>
      </c>
      <c r="T1797" s="12">
        <f t="shared" si="115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33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 t="s">
        <v>8312</v>
      </c>
      <c r="Q1798" t="s">
        <v>8313</v>
      </c>
      <c r="R1798" s="12">
        <f t="shared" si="113"/>
        <v>42575.439421296294</v>
      </c>
      <c r="S1798" s="12">
        <f t="shared" si="114"/>
        <v>42515.439421296294</v>
      </c>
      <c r="T1798" s="12">
        <f t="shared" si="115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33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 t="s">
        <v>8312</v>
      </c>
      <c r="Q1799" t="s">
        <v>8313</v>
      </c>
      <c r="R1799" s="12">
        <f t="shared" si="113"/>
        <v>42719.56931712963</v>
      </c>
      <c r="S1799" s="12">
        <f t="shared" si="114"/>
        <v>42689.56931712963</v>
      </c>
      <c r="T1799" s="12">
        <f t="shared" si="115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33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 t="s">
        <v>8312</v>
      </c>
      <c r="Q1800" t="s">
        <v>8313</v>
      </c>
      <c r="R1800" s="12">
        <f t="shared" si="113"/>
        <v>42404.32677083333</v>
      </c>
      <c r="S1800" s="12">
        <f t="shared" si="114"/>
        <v>42344.32677083333</v>
      </c>
      <c r="T1800" s="12">
        <f t="shared" si="115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33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 t="s">
        <v>8312</v>
      </c>
      <c r="Q1801" t="s">
        <v>8313</v>
      </c>
      <c r="R1801" s="12">
        <f t="shared" si="113"/>
        <v>41954.884351851855</v>
      </c>
      <c r="S1801" s="12">
        <f t="shared" si="114"/>
        <v>41934.842685185184</v>
      </c>
      <c r="T1801" s="12">
        <f t="shared" si="115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33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 t="s">
        <v>8312</v>
      </c>
      <c r="Q1802" t="s">
        <v>8313</v>
      </c>
      <c r="R1802" s="12">
        <f t="shared" si="113"/>
        <v>42653.606134259258</v>
      </c>
      <c r="S1802" s="12">
        <f t="shared" si="114"/>
        <v>42623.606134259258</v>
      </c>
      <c r="T1802" s="12">
        <f t="shared" si="115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33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 t="s">
        <v>8312</v>
      </c>
      <c r="Q1803" t="s">
        <v>8313</v>
      </c>
      <c r="R1803" s="12">
        <f t="shared" si="113"/>
        <v>42353.506944444445</v>
      </c>
      <c r="S1803" s="12">
        <f t="shared" si="114"/>
        <v>42321.660509259258</v>
      </c>
      <c r="T1803" s="12">
        <f t="shared" si="115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33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 t="s">
        <v>8312</v>
      </c>
      <c r="Q1804" t="s">
        <v>8313</v>
      </c>
      <c r="R1804" s="12">
        <f t="shared" si="113"/>
        <v>42182.915972222225</v>
      </c>
      <c r="S1804" s="12">
        <f t="shared" si="114"/>
        <v>42159.47256944445</v>
      </c>
      <c r="T1804" s="12">
        <f t="shared" si="115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33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 t="s">
        <v>8312</v>
      </c>
      <c r="Q1805" t="s">
        <v>8313</v>
      </c>
      <c r="R1805" s="12">
        <f t="shared" si="113"/>
        <v>42049.071550925932</v>
      </c>
      <c r="S1805" s="12">
        <f t="shared" si="114"/>
        <v>42018.071550925932</v>
      </c>
      <c r="T1805" s="12">
        <f t="shared" si="115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33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 t="s">
        <v>8312</v>
      </c>
      <c r="Q1806" t="s">
        <v>8313</v>
      </c>
      <c r="R1806" s="12">
        <f t="shared" si="113"/>
        <v>42322.719953703709</v>
      </c>
      <c r="S1806" s="12">
        <f t="shared" si="114"/>
        <v>42282.678287037037</v>
      </c>
      <c r="T1806" s="12">
        <f t="shared" si="115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33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 t="s">
        <v>8312</v>
      </c>
      <c r="Q1807" t="s">
        <v>8313</v>
      </c>
      <c r="R1807" s="12">
        <f t="shared" si="113"/>
        <v>42279.75</v>
      </c>
      <c r="S1807" s="12">
        <f t="shared" si="114"/>
        <v>42247.803912037038</v>
      </c>
      <c r="T1807" s="12">
        <f t="shared" si="115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33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 t="s">
        <v>8312</v>
      </c>
      <c r="Q1808" t="s">
        <v>8313</v>
      </c>
      <c r="R1808" s="12">
        <f t="shared" si="113"/>
        <v>41912.638298611113</v>
      </c>
      <c r="S1808" s="12">
        <f t="shared" si="114"/>
        <v>41877.638298611113</v>
      </c>
      <c r="T1808" s="12">
        <f t="shared" si="115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33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 t="s">
        <v>8312</v>
      </c>
      <c r="Q1809" t="s">
        <v>8313</v>
      </c>
      <c r="R1809" s="12">
        <f t="shared" si="113"/>
        <v>41910.068437499998</v>
      </c>
      <c r="S1809" s="12">
        <f t="shared" si="114"/>
        <v>41880.068437499998</v>
      </c>
      <c r="T1809" s="12">
        <f t="shared" si="115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33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 t="s">
        <v>8312</v>
      </c>
      <c r="Q1810" t="s">
        <v>8313</v>
      </c>
      <c r="R1810" s="12">
        <f t="shared" si="113"/>
        <v>42777.680902777778</v>
      </c>
      <c r="S1810" s="12">
        <f t="shared" si="114"/>
        <v>42742.680902777778</v>
      </c>
      <c r="T1810" s="12">
        <f t="shared" si="115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33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 t="s">
        <v>8312</v>
      </c>
      <c r="Q1811" t="s">
        <v>8313</v>
      </c>
      <c r="R1811" s="12">
        <f t="shared" si="113"/>
        <v>42064.907858796301</v>
      </c>
      <c r="S1811" s="12">
        <f t="shared" si="114"/>
        <v>42029.907858796301</v>
      </c>
      <c r="T1811" s="12">
        <f t="shared" si="115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33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 t="s">
        <v>8312</v>
      </c>
      <c r="Q1812" t="s">
        <v>8313</v>
      </c>
      <c r="R1812" s="12">
        <f t="shared" si="113"/>
        <v>41872.91002314815</v>
      </c>
      <c r="S1812" s="12">
        <f t="shared" si="114"/>
        <v>41860.91002314815</v>
      </c>
      <c r="T1812" s="12">
        <f t="shared" si="115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33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 t="s">
        <v>8312</v>
      </c>
      <c r="Q1813" t="s">
        <v>8313</v>
      </c>
      <c r="R1813" s="12">
        <f t="shared" si="113"/>
        <v>41936.166666666664</v>
      </c>
      <c r="S1813" s="12">
        <f t="shared" si="114"/>
        <v>41876.433680555558</v>
      </c>
      <c r="T1813" s="12">
        <f t="shared" si="115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33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 t="s">
        <v>8312</v>
      </c>
      <c r="Q1814" t="s">
        <v>8313</v>
      </c>
      <c r="R1814" s="12">
        <f t="shared" si="113"/>
        <v>42554.318703703699</v>
      </c>
      <c r="S1814" s="12">
        <f t="shared" si="114"/>
        <v>42524.318703703699</v>
      </c>
      <c r="T1814" s="12">
        <f t="shared" si="115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33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 t="s">
        <v>8312</v>
      </c>
      <c r="Q1815" t="s">
        <v>8313</v>
      </c>
      <c r="R1815" s="12">
        <f t="shared" si="113"/>
        <v>41859.889027777775</v>
      </c>
      <c r="S1815" s="12">
        <f t="shared" si="114"/>
        <v>41829.889027777775</v>
      </c>
      <c r="T1815" s="12">
        <f t="shared" si="115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33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 t="s">
        <v>8312</v>
      </c>
      <c r="Q1816" t="s">
        <v>8313</v>
      </c>
      <c r="R1816" s="12">
        <f t="shared" si="113"/>
        <v>42063.314074074078</v>
      </c>
      <c r="S1816" s="12">
        <f t="shared" si="114"/>
        <v>42033.314074074078</v>
      </c>
      <c r="T1816" s="12">
        <f t="shared" si="115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33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 t="s">
        <v>8312</v>
      </c>
      <c r="Q1817" t="s">
        <v>8313</v>
      </c>
      <c r="R1817" s="12">
        <f t="shared" si="113"/>
        <v>42186.906678240746</v>
      </c>
      <c r="S1817" s="12">
        <f t="shared" si="114"/>
        <v>42172.906678240746</v>
      </c>
      <c r="T1817" s="12">
        <f t="shared" si="115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33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 t="s">
        <v>8312</v>
      </c>
      <c r="Q1818" t="s">
        <v>8313</v>
      </c>
      <c r="R1818" s="12">
        <f t="shared" si="113"/>
        <v>42576.791666666672</v>
      </c>
      <c r="S1818" s="12">
        <f t="shared" si="114"/>
        <v>42548.876192129625</v>
      </c>
      <c r="T1818" s="12">
        <f t="shared" si="115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33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 t="s">
        <v>8312</v>
      </c>
      <c r="Q1819" t="s">
        <v>8313</v>
      </c>
      <c r="R1819" s="12">
        <f t="shared" si="113"/>
        <v>42765.290972222225</v>
      </c>
      <c r="S1819" s="12">
        <f t="shared" si="114"/>
        <v>42705.662118055552</v>
      </c>
      <c r="T1819" s="12">
        <f t="shared" si="115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33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 t="s">
        <v>8312</v>
      </c>
      <c r="Q1820" t="s">
        <v>8313</v>
      </c>
      <c r="R1820" s="12">
        <f t="shared" si="113"/>
        <v>42097.192708333328</v>
      </c>
      <c r="S1820" s="12">
        <f t="shared" si="114"/>
        <v>42067.234375</v>
      </c>
      <c r="T1820" s="12">
        <f t="shared" si="115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33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 t="s">
        <v>8312</v>
      </c>
      <c r="Q1821" t="s">
        <v>8313</v>
      </c>
      <c r="R1821" s="12">
        <f t="shared" si="113"/>
        <v>41850.752268518518</v>
      </c>
      <c r="S1821" s="12">
        <f t="shared" si="114"/>
        <v>41820.752268518518</v>
      </c>
      <c r="T1821" s="12">
        <f t="shared" si="115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33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 t="s">
        <v>8312</v>
      </c>
      <c r="Q1822" t="s">
        <v>8313</v>
      </c>
      <c r="R1822" s="12">
        <f t="shared" si="113"/>
        <v>42095.042708333334</v>
      </c>
      <c r="S1822" s="12">
        <f t="shared" si="114"/>
        <v>42065.084375000006</v>
      </c>
      <c r="T1822" s="12">
        <f t="shared" si="115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33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 t="s">
        <v>8326</v>
      </c>
      <c r="Q1823" t="s">
        <v>8330</v>
      </c>
      <c r="R1823" s="12">
        <f t="shared" si="113"/>
        <v>40971.319062499999</v>
      </c>
      <c r="S1823" s="12">
        <f t="shared" si="114"/>
        <v>40926.319062499999</v>
      </c>
      <c r="T1823" s="12">
        <f t="shared" si="115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33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 t="s">
        <v>8326</v>
      </c>
      <c r="Q1824" t="s">
        <v>8330</v>
      </c>
      <c r="R1824" s="12">
        <f t="shared" si="113"/>
        <v>41670.792361111111</v>
      </c>
      <c r="S1824" s="12">
        <f t="shared" si="114"/>
        <v>41634.797013888885</v>
      </c>
      <c r="T1824" s="12">
        <f t="shared" si="115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33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 t="s">
        <v>8326</v>
      </c>
      <c r="Q1825" t="s">
        <v>8330</v>
      </c>
      <c r="R1825" s="12">
        <f t="shared" si="113"/>
        <v>41206.684907407405</v>
      </c>
      <c r="S1825" s="12">
        <f t="shared" si="114"/>
        <v>41176.684907407405</v>
      </c>
      <c r="T1825" s="12">
        <f t="shared" si="115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33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 t="s">
        <v>8326</v>
      </c>
      <c r="Q1826" t="s">
        <v>8330</v>
      </c>
      <c r="R1826" s="12">
        <f t="shared" si="113"/>
        <v>41647.088888888888</v>
      </c>
      <c r="S1826" s="12">
        <f t="shared" si="114"/>
        <v>41626.916284722225</v>
      </c>
      <c r="T1826" s="12">
        <f t="shared" si="115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33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 t="s">
        <v>8326</v>
      </c>
      <c r="Q1827" t="s">
        <v>8330</v>
      </c>
      <c r="R1827" s="12">
        <f t="shared" si="113"/>
        <v>41466.83452546296</v>
      </c>
      <c r="S1827" s="12">
        <f t="shared" si="114"/>
        <v>41443.83452546296</v>
      </c>
      <c r="T1827" s="12">
        <f t="shared" si="115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33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 t="s">
        <v>8326</v>
      </c>
      <c r="Q1828" t="s">
        <v>8330</v>
      </c>
      <c r="R1828" s="12">
        <f t="shared" si="113"/>
        <v>41687.923807870371</v>
      </c>
      <c r="S1828" s="12">
        <f t="shared" si="114"/>
        <v>41657.923807870371</v>
      </c>
      <c r="T1828" s="12">
        <f t="shared" si="115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33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 t="s">
        <v>8326</v>
      </c>
      <c r="Q1829" t="s">
        <v>8330</v>
      </c>
      <c r="R1829" s="12">
        <f t="shared" si="113"/>
        <v>40605.325937499998</v>
      </c>
      <c r="S1829" s="12">
        <f t="shared" si="114"/>
        <v>40555.325937499998</v>
      </c>
      <c r="T1829" s="12">
        <f t="shared" si="115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33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 t="s">
        <v>8326</v>
      </c>
      <c r="Q1830" t="s">
        <v>8330</v>
      </c>
      <c r="R1830" s="12">
        <f t="shared" si="113"/>
        <v>41768.916666666664</v>
      </c>
      <c r="S1830" s="12">
        <f t="shared" si="114"/>
        <v>41736.899652777778</v>
      </c>
      <c r="T1830" s="12">
        <f t="shared" si="115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33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 t="s">
        <v>8326</v>
      </c>
      <c r="Q1831" t="s">
        <v>8330</v>
      </c>
      <c r="R1831" s="12">
        <f t="shared" si="113"/>
        <v>40564.916666666664</v>
      </c>
      <c r="S1831" s="12">
        <f t="shared" si="114"/>
        <v>40516.087627314817</v>
      </c>
      <c r="T1831" s="12">
        <f t="shared" si="115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33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 t="s">
        <v>8326</v>
      </c>
      <c r="Q1832" t="s">
        <v>8330</v>
      </c>
      <c r="R1832" s="12">
        <f t="shared" si="113"/>
        <v>41694.684108796297</v>
      </c>
      <c r="S1832" s="12">
        <f t="shared" si="114"/>
        <v>41664.684108796297</v>
      </c>
      <c r="T1832" s="12">
        <f t="shared" si="115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33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 t="s">
        <v>8326</v>
      </c>
      <c r="Q1833" t="s">
        <v>8330</v>
      </c>
      <c r="R1833" s="12">
        <f t="shared" si="113"/>
        <v>41041.996099537035</v>
      </c>
      <c r="S1833" s="12">
        <f t="shared" si="114"/>
        <v>41026.996099537035</v>
      </c>
      <c r="T1833" s="12">
        <f t="shared" si="115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33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 t="s">
        <v>8326</v>
      </c>
      <c r="Q1834" t="s">
        <v>8330</v>
      </c>
      <c r="R1834" s="12">
        <f t="shared" si="113"/>
        <v>40606.539664351854</v>
      </c>
      <c r="S1834" s="12">
        <f t="shared" si="114"/>
        <v>40576.539664351854</v>
      </c>
      <c r="T1834" s="12">
        <f t="shared" si="115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33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 t="s">
        <v>8326</v>
      </c>
      <c r="Q1835" t="s">
        <v>8330</v>
      </c>
      <c r="R1835" s="12">
        <f t="shared" si="113"/>
        <v>41335.332638888889</v>
      </c>
      <c r="S1835" s="12">
        <f t="shared" si="114"/>
        <v>41303.044016203705</v>
      </c>
      <c r="T1835" s="12">
        <f t="shared" si="115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33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 t="s">
        <v>8326</v>
      </c>
      <c r="Q1836" t="s">
        <v>8330</v>
      </c>
      <c r="R1836" s="12">
        <f t="shared" si="113"/>
        <v>42028.964062500003</v>
      </c>
      <c r="S1836" s="12">
        <f t="shared" si="114"/>
        <v>41988.964062500003</v>
      </c>
      <c r="T1836" s="12">
        <f t="shared" si="115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33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 t="s">
        <v>8326</v>
      </c>
      <c r="Q1837" t="s">
        <v>8330</v>
      </c>
      <c r="R1837" s="12">
        <f t="shared" si="113"/>
        <v>42460.660543981481</v>
      </c>
      <c r="S1837" s="12">
        <f t="shared" si="114"/>
        <v>42430.702210648145</v>
      </c>
      <c r="T1837" s="12">
        <f t="shared" si="115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33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 t="s">
        <v>8326</v>
      </c>
      <c r="Q1838" t="s">
        <v>8330</v>
      </c>
      <c r="R1838" s="12">
        <f t="shared" si="113"/>
        <v>41322.809363425928</v>
      </c>
      <c r="S1838" s="12">
        <f t="shared" si="114"/>
        <v>41305.809363425928</v>
      </c>
      <c r="T1838" s="12">
        <f t="shared" si="115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33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 t="s">
        <v>8326</v>
      </c>
      <c r="Q1839" t="s">
        <v>8330</v>
      </c>
      <c r="R1839" s="12">
        <f t="shared" si="113"/>
        <v>40986.006192129629</v>
      </c>
      <c r="S1839" s="12">
        <f t="shared" si="114"/>
        <v>40926.047858796301</v>
      </c>
      <c r="T1839" s="12">
        <f t="shared" si="115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33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 t="s">
        <v>8326</v>
      </c>
      <c r="Q1840" t="s">
        <v>8330</v>
      </c>
      <c r="R1840" s="12">
        <f t="shared" si="113"/>
        <v>40817.125</v>
      </c>
      <c r="S1840" s="12">
        <f t="shared" si="114"/>
        <v>40788.786539351851</v>
      </c>
      <c r="T1840" s="12">
        <f t="shared" si="115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33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 t="s">
        <v>8326</v>
      </c>
      <c r="Q1841" t="s">
        <v>8330</v>
      </c>
      <c r="R1841" s="12">
        <f t="shared" si="113"/>
        <v>42644.722013888888</v>
      </c>
      <c r="S1841" s="12">
        <f t="shared" si="114"/>
        <v>42614.722013888888</v>
      </c>
      <c r="T1841" s="12">
        <f t="shared" si="115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33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 t="s">
        <v>8326</v>
      </c>
      <c r="Q1842" t="s">
        <v>8330</v>
      </c>
      <c r="R1842" s="12">
        <f t="shared" si="113"/>
        <v>41401.207638888889</v>
      </c>
      <c r="S1842" s="12">
        <f t="shared" si="114"/>
        <v>41382.096180555556</v>
      </c>
      <c r="T1842" s="12">
        <f t="shared" si="115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33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 t="s">
        <v>8326</v>
      </c>
      <c r="Q1843" t="s">
        <v>8330</v>
      </c>
      <c r="R1843" s="12">
        <f t="shared" si="113"/>
        <v>41779.207638888889</v>
      </c>
      <c r="S1843" s="12">
        <f t="shared" si="114"/>
        <v>41745.84542824074</v>
      </c>
      <c r="T1843" s="12">
        <f t="shared" si="115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33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 t="s">
        <v>8326</v>
      </c>
      <c r="Q1844" t="s">
        <v>8330</v>
      </c>
      <c r="R1844" s="12">
        <f t="shared" si="113"/>
        <v>42065.249305555553</v>
      </c>
      <c r="S1844" s="12">
        <f t="shared" si="114"/>
        <v>42031.631724537037</v>
      </c>
      <c r="T1844" s="12">
        <f t="shared" si="115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33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 t="s">
        <v>8326</v>
      </c>
      <c r="Q1845" t="s">
        <v>8330</v>
      </c>
      <c r="R1845" s="12">
        <f t="shared" si="113"/>
        <v>40594.994837962964</v>
      </c>
      <c r="S1845" s="12">
        <f t="shared" si="114"/>
        <v>40564.994837962964</v>
      </c>
      <c r="T1845" s="12">
        <f t="shared" si="115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33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 t="s">
        <v>8326</v>
      </c>
      <c r="Q1846" t="s">
        <v>8330</v>
      </c>
      <c r="R1846" s="12">
        <f t="shared" si="113"/>
        <v>40705.125</v>
      </c>
      <c r="S1846" s="12">
        <f t="shared" si="114"/>
        <v>40666.973541666666</v>
      </c>
      <c r="T1846" s="12">
        <f t="shared" si="115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33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 t="s">
        <v>8326</v>
      </c>
      <c r="Q1847" t="s">
        <v>8330</v>
      </c>
      <c r="R1847" s="12">
        <f t="shared" si="113"/>
        <v>42538.204861111109</v>
      </c>
      <c r="S1847" s="12">
        <f t="shared" si="114"/>
        <v>42523.333310185189</v>
      </c>
      <c r="T1847" s="12">
        <f t="shared" si="115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33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 t="s">
        <v>8326</v>
      </c>
      <c r="Q1848" t="s">
        <v>8330</v>
      </c>
      <c r="R1848" s="12">
        <f t="shared" si="113"/>
        <v>41258.650196759263</v>
      </c>
      <c r="S1848" s="12">
        <f t="shared" si="114"/>
        <v>41228.650196759263</v>
      </c>
      <c r="T1848" s="12">
        <f t="shared" si="115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33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 t="s">
        <v>8326</v>
      </c>
      <c r="Q1849" t="s">
        <v>8330</v>
      </c>
      <c r="R1849" s="12">
        <f t="shared" si="113"/>
        <v>42115.236481481479</v>
      </c>
      <c r="S1849" s="12">
        <f t="shared" si="114"/>
        <v>42094.236481481479</v>
      </c>
      <c r="T1849" s="12">
        <f t="shared" si="115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33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 t="s">
        <v>8326</v>
      </c>
      <c r="Q1850" t="s">
        <v>8330</v>
      </c>
      <c r="R1850" s="12">
        <f t="shared" si="113"/>
        <v>40755.290972222225</v>
      </c>
      <c r="S1850" s="12">
        <f t="shared" si="114"/>
        <v>40691.788055555553</v>
      </c>
      <c r="T1850" s="12">
        <f t="shared" si="115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33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 t="s">
        <v>8326</v>
      </c>
      <c r="Q1851" t="s">
        <v>8330</v>
      </c>
      <c r="R1851" s="12">
        <f t="shared" si="113"/>
        <v>41199.845590277779</v>
      </c>
      <c r="S1851" s="12">
        <f t="shared" si="114"/>
        <v>41169.845590277779</v>
      </c>
      <c r="T1851" s="12">
        <f t="shared" si="115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33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 t="s">
        <v>8326</v>
      </c>
      <c r="Q1852" t="s">
        <v>8330</v>
      </c>
      <c r="R1852" s="12">
        <f t="shared" si="113"/>
        <v>41830.959490740745</v>
      </c>
      <c r="S1852" s="12">
        <f t="shared" si="114"/>
        <v>41800.959490740745</v>
      </c>
      <c r="T1852" s="12">
        <f t="shared" si="115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33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 t="s">
        <v>8326</v>
      </c>
      <c r="Q1853" t="s">
        <v>8330</v>
      </c>
      <c r="R1853" s="12">
        <f t="shared" si="113"/>
        <v>41848.041666666664</v>
      </c>
      <c r="S1853" s="12">
        <f t="shared" si="114"/>
        <v>41827.906689814816</v>
      </c>
      <c r="T1853" s="12">
        <f t="shared" si="115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33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 t="s">
        <v>8326</v>
      </c>
      <c r="Q1854" t="s">
        <v>8330</v>
      </c>
      <c r="R1854" s="12">
        <f t="shared" si="113"/>
        <v>42119</v>
      </c>
      <c r="S1854" s="12">
        <f t="shared" si="114"/>
        <v>42081.77143518519</v>
      </c>
      <c r="T1854" s="12">
        <f t="shared" si="115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33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 t="s">
        <v>8326</v>
      </c>
      <c r="Q1855" t="s">
        <v>8330</v>
      </c>
      <c r="R1855" s="12">
        <f t="shared" si="113"/>
        <v>41227.102048611108</v>
      </c>
      <c r="S1855" s="12">
        <f t="shared" si="114"/>
        <v>41177.060381944444</v>
      </c>
      <c r="T1855" s="12">
        <f t="shared" si="115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33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 t="s">
        <v>8326</v>
      </c>
      <c r="Q1856" t="s">
        <v>8330</v>
      </c>
      <c r="R1856" s="12">
        <f t="shared" si="113"/>
        <v>41418.021261574075</v>
      </c>
      <c r="S1856" s="12">
        <f t="shared" si="114"/>
        <v>41388.021261574075</v>
      </c>
      <c r="T1856" s="12">
        <f t="shared" si="115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33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 t="s">
        <v>8326</v>
      </c>
      <c r="Q1857" t="s">
        <v>8330</v>
      </c>
      <c r="R1857" s="12">
        <f t="shared" si="113"/>
        <v>41645.538657407407</v>
      </c>
      <c r="S1857" s="12">
        <f t="shared" si="114"/>
        <v>41600.538657407407</v>
      </c>
      <c r="T1857" s="12">
        <f t="shared" si="115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33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8" t="s">
        <v>8326</v>
      </c>
      <c r="Q1858" t="s">
        <v>8330</v>
      </c>
      <c r="R1858" s="12">
        <f t="shared" ref="R1858:R1921" si="117">(((I1858/60)/60/24)+DATE(1970,1,1))</f>
        <v>41838.854999999996</v>
      </c>
      <c r="S1858" s="12">
        <f t="shared" ref="S1858:S1921" si="118">(((J1858/60)/60/24)+DATE(1970,1,1))</f>
        <v>41817.854999999996</v>
      </c>
      <c r="T1858" s="12">
        <f t="shared" si="115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33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8" t="s">
        <v>8326</v>
      </c>
      <c r="Q1859" t="s">
        <v>8330</v>
      </c>
      <c r="R1859" s="12">
        <f t="shared" si="117"/>
        <v>41894.76866898148</v>
      </c>
      <c r="S1859" s="12">
        <f t="shared" si="118"/>
        <v>41864.76866898148</v>
      </c>
      <c r="T1859" s="12">
        <f t="shared" ref="T1859:T1922" si="119">YEAR(S1859)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33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 t="s">
        <v>8326</v>
      </c>
      <c r="Q1860" t="s">
        <v>8330</v>
      </c>
      <c r="R1860" s="12">
        <f t="shared" si="117"/>
        <v>40893.242141203707</v>
      </c>
      <c r="S1860" s="12">
        <f t="shared" si="118"/>
        <v>40833.200474537036</v>
      </c>
      <c r="T1860" s="12">
        <f t="shared" si="11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33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 t="s">
        <v>8326</v>
      </c>
      <c r="Q1861" t="s">
        <v>8330</v>
      </c>
      <c r="R1861" s="12">
        <f t="shared" si="117"/>
        <v>40808.770011574074</v>
      </c>
      <c r="S1861" s="12">
        <f t="shared" si="118"/>
        <v>40778.770011574074</v>
      </c>
      <c r="T1861" s="12">
        <f t="shared" si="11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33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 t="s">
        <v>8326</v>
      </c>
      <c r="Q1862" t="s">
        <v>8330</v>
      </c>
      <c r="R1862" s="12">
        <f t="shared" si="117"/>
        <v>41676.709305555552</v>
      </c>
      <c r="S1862" s="12">
        <f t="shared" si="118"/>
        <v>41655.709305555552</v>
      </c>
      <c r="T1862" s="12">
        <f t="shared" si="11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33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 t="s">
        <v>8315</v>
      </c>
      <c r="Q1863" t="s">
        <v>8343</v>
      </c>
      <c r="R1863" s="12">
        <f t="shared" si="117"/>
        <v>42030.300243055557</v>
      </c>
      <c r="S1863" s="12">
        <f t="shared" si="118"/>
        <v>42000.300243055557</v>
      </c>
      <c r="T1863" s="12">
        <f t="shared" si="11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33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 t="s">
        <v>8315</v>
      </c>
      <c r="Q1864" t="s">
        <v>8343</v>
      </c>
      <c r="R1864" s="12">
        <f t="shared" si="117"/>
        <v>42802.3125</v>
      </c>
      <c r="S1864" s="12">
        <f t="shared" si="118"/>
        <v>42755.492754629624</v>
      </c>
      <c r="T1864" s="12">
        <f t="shared" si="11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33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 t="s">
        <v>8315</v>
      </c>
      <c r="Q1865" t="s">
        <v>8343</v>
      </c>
      <c r="R1865" s="12">
        <f t="shared" si="117"/>
        <v>41802.797280092593</v>
      </c>
      <c r="S1865" s="12">
        <f t="shared" si="118"/>
        <v>41772.797280092593</v>
      </c>
      <c r="T1865" s="12">
        <f t="shared" si="11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33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 t="s">
        <v>8315</v>
      </c>
      <c r="Q1866" t="s">
        <v>8343</v>
      </c>
      <c r="R1866" s="12">
        <f t="shared" si="117"/>
        <v>41763.716435185182</v>
      </c>
      <c r="S1866" s="12">
        <f t="shared" si="118"/>
        <v>41733.716435185182</v>
      </c>
      <c r="T1866" s="12">
        <f t="shared" si="11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33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 t="s">
        <v>8315</v>
      </c>
      <c r="Q1867" t="s">
        <v>8343</v>
      </c>
      <c r="R1867" s="12">
        <f t="shared" si="117"/>
        <v>42680.409108796302</v>
      </c>
      <c r="S1867" s="12">
        <f t="shared" si="118"/>
        <v>42645.367442129631</v>
      </c>
      <c r="T1867" s="12">
        <f t="shared" si="11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33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 t="s">
        <v>8315</v>
      </c>
      <c r="Q1868" t="s">
        <v>8343</v>
      </c>
      <c r="R1868" s="12">
        <f t="shared" si="117"/>
        <v>42795.166666666672</v>
      </c>
      <c r="S1868" s="12">
        <f t="shared" si="118"/>
        <v>42742.246493055558</v>
      </c>
      <c r="T1868" s="12">
        <f t="shared" si="11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33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 t="s">
        <v>8315</v>
      </c>
      <c r="Q1869" t="s">
        <v>8343</v>
      </c>
      <c r="R1869" s="12">
        <f t="shared" si="117"/>
        <v>42679.924907407403</v>
      </c>
      <c r="S1869" s="12">
        <f t="shared" si="118"/>
        <v>42649.924907407403</v>
      </c>
      <c r="T1869" s="12">
        <f t="shared" si="11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33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 t="s">
        <v>8315</v>
      </c>
      <c r="Q1870" t="s">
        <v>8343</v>
      </c>
      <c r="R1870" s="12">
        <f t="shared" si="117"/>
        <v>42353.332638888889</v>
      </c>
      <c r="S1870" s="12">
        <f t="shared" si="118"/>
        <v>42328.779224537036</v>
      </c>
      <c r="T1870" s="12">
        <f t="shared" si="11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33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 t="s">
        <v>8315</v>
      </c>
      <c r="Q1871" t="s">
        <v>8343</v>
      </c>
      <c r="R1871" s="12">
        <f t="shared" si="117"/>
        <v>42739.002881944441</v>
      </c>
      <c r="S1871" s="12">
        <f t="shared" si="118"/>
        <v>42709.002881944441</v>
      </c>
      <c r="T1871" s="12">
        <f t="shared" si="11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33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 t="s">
        <v>8315</v>
      </c>
      <c r="Q1872" t="s">
        <v>8343</v>
      </c>
      <c r="R1872" s="12">
        <f t="shared" si="117"/>
        <v>42400.178472222222</v>
      </c>
      <c r="S1872" s="12">
        <f t="shared" si="118"/>
        <v>42371.355729166666</v>
      </c>
      <c r="T1872" s="12">
        <f t="shared" si="11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33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 t="s">
        <v>8315</v>
      </c>
      <c r="Q1873" t="s">
        <v>8343</v>
      </c>
      <c r="R1873" s="12">
        <f t="shared" si="117"/>
        <v>41963.825243055559</v>
      </c>
      <c r="S1873" s="12">
        <f t="shared" si="118"/>
        <v>41923.783576388887</v>
      </c>
      <c r="T1873" s="12">
        <f t="shared" si="11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33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 t="s">
        <v>8315</v>
      </c>
      <c r="Q1874" t="s">
        <v>8343</v>
      </c>
      <c r="R1874" s="12">
        <f t="shared" si="117"/>
        <v>42185.129652777774</v>
      </c>
      <c r="S1874" s="12">
        <f t="shared" si="118"/>
        <v>42155.129652777774</v>
      </c>
      <c r="T1874" s="12">
        <f t="shared" si="11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33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 t="s">
        <v>8315</v>
      </c>
      <c r="Q1875" t="s">
        <v>8343</v>
      </c>
      <c r="R1875" s="12">
        <f t="shared" si="117"/>
        <v>42193.697916666672</v>
      </c>
      <c r="S1875" s="12">
        <f t="shared" si="118"/>
        <v>42164.615856481483</v>
      </c>
      <c r="T1875" s="12">
        <f t="shared" si="11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33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 t="s">
        <v>8315</v>
      </c>
      <c r="Q1876" t="s">
        <v>8343</v>
      </c>
      <c r="R1876" s="12">
        <f t="shared" si="117"/>
        <v>42549.969131944439</v>
      </c>
      <c r="S1876" s="12">
        <f t="shared" si="118"/>
        <v>42529.969131944439</v>
      </c>
      <c r="T1876" s="12">
        <f t="shared" si="11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33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 t="s">
        <v>8315</v>
      </c>
      <c r="Q1877" t="s">
        <v>8343</v>
      </c>
      <c r="R1877" s="12">
        <f t="shared" si="117"/>
        <v>42588.899398148147</v>
      </c>
      <c r="S1877" s="12">
        <f t="shared" si="118"/>
        <v>42528.899398148147</v>
      </c>
      <c r="T1877" s="12">
        <f t="shared" si="11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33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 t="s">
        <v>8315</v>
      </c>
      <c r="Q1878" t="s">
        <v>8343</v>
      </c>
      <c r="R1878" s="12">
        <f t="shared" si="117"/>
        <v>41806.284780092588</v>
      </c>
      <c r="S1878" s="12">
        <f t="shared" si="118"/>
        <v>41776.284780092588</v>
      </c>
      <c r="T1878" s="12">
        <f t="shared" si="11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33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 t="s">
        <v>8315</v>
      </c>
      <c r="Q1879" t="s">
        <v>8343</v>
      </c>
      <c r="R1879" s="12">
        <f t="shared" si="117"/>
        <v>42064.029224537036</v>
      </c>
      <c r="S1879" s="12">
        <f t="shared" si="118"/>
        <v>42035.029224537036</v>
      </c>
      <c r="T1879" s="12">
        <f t="shared" si="11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33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 t="s">
        <v>8315</v>
      </c>
      <c r="Q1880" t="s">
        <v>8343</v>
      </c>
      <c r="R1880" s="12">
        <f t="shared" si="117"/>
        <v>41803.008738425924</v>
      </c>
      <c r="S1880" s="12">
        <f t="shared" si="118"/>
        <v>41773.008738425924</v>
      </c>
      <c r="T1880" s="12">
        <f t="shared" si="11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33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 t="s">
        <v>8315</v>
      </c>
      <c r="Q1881" t="s">
        <v>8343</v>
      </c>
      <c r="R1881" s="12">
        <f t="shared" si="117"/>
        <v>42443.607974537037</v>
      </c>
      <c r="S1881" s="12">
        <f t="shared" si="118"/>
        <v>42413.649641203709</v>
      </c>
      <c r="T1881" s="12">
        <f t="shared" si="11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33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 t="s">
        <v>8315</v>
      </c>
      <c r="Q1882" t="s">
        <v>8343</v>
      </c>
      <c r="R1882" s="12">
        <f t="shared" si="117"/>
        <v>42459.525231481486</v>
      </c>
      <c r="S1882" s="12">
        <f t="shared" si="118"/>
        <v>42430.566898148143</v>
      </c>
      <c r="T1882" s="12">
        <f t="shared" si="11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33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 t="s">
        <v>8326</v>
      </c>
      <c r="Q1883" t="s">
        <v>8327</v>
      </c>
      <c r="R1883" s="12">
        <f t="shared" si="117"/>
        <v>42073.110983796301</v>
      </c>
      <c r="S1883" s="12">
        <f t="shared" si="118"/>
        <v>42043.152650462958</v>
      </c>
      <c r="T1883" s="12">
        <f t="shared" si="11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33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 t="s">
        <v>8326</v>
      </c>
      <c r="Q1884" t="s">
        <v>8327</v>
      </c>
      <c r="R1884" s="12">
        <f t="shared" si="117"/>
        <v>41100.991666666669</v>
      </c>
      <c r="S1884" s="12">
        <f t="shared" si="118"/>
        <v>41067.949212962965</v>
      </c>
      <c r="T1884" s="12">
        <f t="shared" si="11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33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 t="s">
        <v>8326</v>
      </c>
      <c r="Q1885" t="s">
        <v>8327</v>
      </c>
      <c r="R1885" s="12">
        <f t="shared" si="117"/>
        <v>41007.906342592592</v>
      </c>
      <c r="S1885" s="12">
        <f t="shared" si="118"/>
        <v>40977.948009259257</v>
      </c>
      <c r="T1885" s="12">
        <f t="shared" si="11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33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 t="s">
        <v>8326</v>
      </c>
      <c r="Q1886" t="s">
        <v>8327</v>
      </c>
      <c r="R1886" s="12">
        <f t="shared" si="117"/>
        <v>41240.5</v>
      </c>
      <c r="S1886" s="12">
        <f t="shared" si="118"/>
        <v>41205.198321759257</v>
      </c>
      <c r="T1886" s="12">
        <f t="shared" si="11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33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 t="s">
        <v>8326</v>
      </c>
      <c r="Q1887" t="s">
        <v>8327</v>
      </c>
      <c r="R1887" s="12">
        <f t="shared" si="117"/>
        <v>41131.916666666664</v>
      </c>
      <c r="S1887" s="12">
        <f t="shared" si="118"/>
        <v>41099.093865740739</v>
      </c>
      <c r="T1887" s="12">
        <f t="shared" si="11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33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 t="s">
        <v>8326</v>
      </c>
      <c r="Q1888" t="s">
        <v>8327</v>
      </c>
      <c r="R1888" s="12">
        <f t="shared" si="117"/>
        <v>41955.94835648148</v>
      </c>
      <c r="S1888" s="12">
        <f t="shared" si="118"/>
        <v>41925.906689814816</v>
      </c>
      <c r="T1888" s="12">
        <f t="shared" si="11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33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 t="s">
        <v>8326</v>
      </c>
      <c r="Q1889" t="s">
        <v>8327</v>
      </c>
      <c r="R1889" s="12">
        <f t="shared" si="117"/>
        <v>42341.895833333328</v>
      </c>
      <c r="S1889" s="12">
        <f t="shared" si="118"/>
        <v>42323.800138888888</v>
      </c>
      <c r="T1889" s="12">
        <f t="shared" si="11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33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 t="s">
        <v>8326</v>
      </c>
      <c r="Q1890" t="s">
        <v>8327</v>
      </c>
      <c r="R1890" s="12">
        <f t="shared" si="117"/>
        <v>40330.207638888889</v>
      </c>
      <c r="S1890" s="12">
        <f t="shared" si="118"/>
        <v>40299.239953703705</v>
      </c>
      <c r="T1890" s="12">
        <f t="shared" si="11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33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 t="s">
        <v>8326</v>
      </c>
      <c r="Q1891" t="s">
        <v>8327</v>
      </c>
      <c r="R1891" s="12">
        <f t="shared" si="117"/>
        <v>41344.751689814817</v>
      </c>
      <c r="S1891" s="12">
        <f t="shared" si="118"/>
        <v>41299.793356481481</v>
      </c>
      <c r="T1891" s="12">
        <f t="shared" si="11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33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 t="s">
        <v>8326</v>
      </c>
      <c r="Q1892" t="s">
        <v>8327</v>
      </c>
      <c r="R1892" s="12">
        <f t="shared" si="117"/>
        <v>41258.786203703705</v>
      </c>
      <c r="S1892" s="12">
        <f t="shared" si="118"/>
        <v>41228.786203703705</v>
      </c>
      <c r="T1892" s="12">
        <f t="shared" si="11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33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 t="s">
        <v>8326</v>
      </c>
      <c r="Q1893" t="s">
        <v>8327</v>
      </c>
      <c r="R1893" s="12">
        <f t="shared" si="117"/>
        <v>40381.25</v>
      </c>
      <c r="S1893" s="12">
        <f t="shared" si="118"/>
        <v>40335.798078703701</v>
      </c>
      <c r="T1893" s="12">
        <f t="shared" si="11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33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 t="s">
        <v>8326</v>
      </c>
      <c r="Q1894" t="s">
        <v>8327</v>
      </c>
      <c r="R1894" s="12">
        <f t="shared" si="117"/>
        <v>40701.637511574074</v>
      </c>
      <c r="S1894" s="12">
        <f t="shared" si="118"/>
        <v>40671.637511574074</v>
      </c>
      <c r="T1894" s="12">
        <f t="shared" si="11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33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 t="s">
        <v>8326</v>
      </c>
      <c r="Q1895" t="s">
        <v>8327</v>
      </c>
      <c r="R1895" s="12">
        <f t="shared" si="117"/>
        <v>40649.165972222225</v>
      </c>
      <c r="S1895" s="12">
        <f t="shared" si="118"/>
        <v>40632.94195601852</v>
      </c>
      <c r="T1895" s="12">
        <f t="shared" si="11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33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 t="s">
        <v>8326</v>
      </c>
      <c r="Q1896" t="s">
        <v>8327</v>
      </c>
      <c r="R1896" s="12">
        <f t="shared" si="117"/>
        <v>40951.904895833337</v>
      </c>
      <c r="S1896" s="12">
        <f t="shared" si="118"/>
        <v>40920.904895833337</v>
      </c>
      <c r="T1896" s="12">
        <f t="shared" si="11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33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 t="s">
        <v>8326</v>
      </c>
      <c r="Q1897" t="s">
        <v>8327</v>
      </c>
      <c r="R1897" s="12">
        <f t="shared" si="117"/>
        <v>42297.746782407412</v>
      </c>
      <c r="S1897" s="12">
        <f t="shared" si="118"/>
        <v>42267.746782407412</v>
      </c>
      <c r="T1897" s="12">
        <f t="shared" si="11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33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 t="s">
        <v>8326</v>
      </c>
      <c r="Q1898" t="s">
        <v>8327</v>
      </c>
      <c r="R1898" s="12">
        <f t="shared" si="117"/>
        <v>41011.710243055553</v>
      </c>
      <c r="S1898" s="12">
        <f t="shared" si="118"/>
        <v>40981.710243055553</v>
      </c>
      <c r="T1898" s="12">
        <f t="shared" si="11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33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 t="s">
        <v>8326</v>
      </c>
      <c r="Q1899" t="s">
        <v>8327</v>
      </c>
      <c r="R1899" s="12">
        <f t="shared" si="117"/>
        <v>41702.875</v>
      </c>
      <c r="S1899" s="12">
        <f t="shared" si="118"/>
        <v>41680.583402777782</v>
      </c>
      <c r="T1899" s="12">
        <f t="shared" si="11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33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 t="s">
        <v>8326</v>
      </c>
      <c r="Q1900" t="s">
        <v>8327</v>
      </c>
      <c r="R1900" s="12">
        <f t="shared" si="117"/>
        <v>42401.75</v>
      </c>
      <c r="S1900" s="12">
        <f t="shared" si="118"/>
        <v>42366.192974537036</v>
      </c>
      <c r="T1900" s="12">
        <f t="shared" si="11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33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 t="s">
        <v>8326</v>
      </c>
      <c r="Q1901" t="s">
        <v>8327</v>
      </c>
      <c r="R1901" s="12">
        <f t="shared" si="117"/>
        <v>42088.90006944444</v>
      </c>
      <c r="S1901" s="12">
        <f t="shared" si="118"/>
        <v>42058.941736111112</v>
      </c>
      <c r="T1901" s="12">
        <f t="shared" si="11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33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 t="s">
        <v>8326</v>
      </c>
      <c r="Q1902" t="s">
        <v>8327</v>
      </c>
      <c r="R1902" s="12">
        <f t="shared" si="117"/>
        <v>41188.415972222225</v>
      </c>
      <c r="S1902" s="12">
        <f t="shared" si="118"/>
        <v>41160.871886574074</v>
      </c>
      <c r="T1902" s="12">
        <f t="shared" si="11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33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 t="s">
        <v>8307</v>
      </c>
      <c r="Q1903" t="s">
        <v>8317</v>
      </c>
      <c r="R1903" s="12">
        <f t="shared" si="117"/>
        <v>42146.541666666672</v>
      </c>
      <c r="S1903" s="12">
        <f t="shared" si="118"/>
        <v>42116.54315972222</v>
      </c>
      <c r="T1903" s="12">
        <f t="shared" si="11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33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 t="s">
        <v>8307</v>
      </c>
      <c r="Q1904" t="s">
        <v>8317</v>
      </c>
      <c r="R1904" s="12">
        <f t="shared" si="117"/>
        <v>42067.789895833332</v>
      </c>
      <c r="S1904" s="12">
        <f t="shared" si="118"/>
        <v>42037.789895833332</v>
      </c>
      <c r="T1904" s="12">
        <f t="shared" si="11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33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 t="s">
        <v>8307</v>
      </c>
      <c r="Q1905" t="s">
        <v>8317</v>
      </c>
      <c r="R1905" s="12">
        <f t="shared" si="117"/>
        <v>42762.770729166667</v>
      </c>
      <c r="S1905" s="12">
        <f t="shared" si="118"/>
        <v>42702.770729166667</v>
      </c>
      <c r="T1905" s="12">
        <f t="shared" si="11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33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 t="s">
        <v>8307</v>
      </c>
      <c r="Q1906" t="s">
        <v>8317</v>
      </c>
      <c r="R1906" s="12">
        <f t="shared" si="117"/>
        <v>42371.685428240744</v>
      </c>
      <c r="S1906" s="12">
        <f t="shared" si="118"/>
        <v>42326.685428240744</v>
      </c>
      <c r="T1906" s="12">
        <f t="shared" si="11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33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 t="s">
        <v>8307</v>
      </c>
      <c r="Q1907" t="s">
        <v>8317</v>
      </c>
      <c r="R1907" s="12">
        <f t="shared" si="117"/>
        <v>41889.925856481481</v>
      </c>
      <c r="S1907" s="12">
        <f t="shared" si="118"/>
        <v>41859.925856481481</v>
      </c>
      <c r="T1907" s="12">
        <f t="shared" si="11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33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 t="s">
        <v>8307</v>
      </c>
      <c r="Q1908" t="s">
        <v>8317</v>
      </c>
      <c r="R1908" s="12">
        <f t="shared" si="117"/>
        <v>42544.671099537038</v>
      </c>
      <c r="S1908" s="12">
        <f t="shared" si="118"/>
        <v>42514.671099537038</v>
      </c>
      <c r="T1908" s="12">
        <f t="shared" si="11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33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 t="s">
        <v>8307</v>
      </c>
      <c r="Q1909" t="s">
        <v>8317</v>
      </c>
      <c r="R1909" s="12">
        <f t="shared" si="117"/>
        <v>41782.587094907409</v>
      </c>
      <c r="S1909" s="12">
        <f t="shared" si="118"/>
        <v>41767.587094907409</v>
      </c>
      <c r="T1909" s="12">
        <f t="shared" si="11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33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 t="s">
        <v>8307</v>
      </c>
      <c r="Q1910" t="s">
        <v>8317</v>
      </c>
      <c r="R1910" s="12">
        <f t="shared" si="117"/>
        <v>42733.917824074073</v>
      </c>
      <c r="S1910" s="12">
        <f t="shared" si="118"/>
        <v>42703.917824074073</v>
      </c>
      <c r="T1910" s="12">
        <f t="shared" si="11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33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 t="s">
        <v>8307</v>
      </c>
      <c r="Q1911" t="s">
        <v>8317</v>
      </c>
      <c r="R1911" s="12">
        <f t="shared" si="117"/>
        <v>41935.429155092592</v>
      </c>
      <c r="S1911" s="12">
        <f t="shared" si="118"/>
        <v>41905.429155092592</v>
      </c>
      <c r="T1911" s="12">
        <f t="shared" si="11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33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 t="s">
        <v>8307</v>
      </c>
      <c r="Q1912" t="s">
        <v>8317</v>
      </c>
      <c r="R1912" s="12">
        <f t="shared" si="117"/>
        <v>42308.947916666672</v>
      </c>
      <c r="S1912" s="12">
        <f t="shared" si="118"/>
        <v>42264.963159722218</v>
      </c>
      <c r="T1912" s="12">
        <f t="shared" si="11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33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 t="s">
        <v>8307</v>
      </c>
      <c r="Q1913" t="s">
        <v>8317</v>
      </c>
      <c r="R1913" s="12">
        <f t="shared" si="117"/>
        <v>41860.033958333333</v>
      </c>
      <c r="S1913" s="12">
        <f t="shared" si="118"/>
        <v>41830.033958333333</v>
      </c>
      <c r="T1913" s="12">
        <f t="shared" si="11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33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 t="s">
        <v>8307</v>
      </c>
      <c r="Q1914" t="s">
        <v>8317</v>
      </c>
      <c r="R1914" s="12">
        <f t="shared" si="117"/>
        <v>42159.226388888885</v>
      </c>
      <c r="S1914" s="12">
        <f t="shared" si="118"/>
        <v>42129.226388888885</v>
      </c>
      <c r="T1914" s="12">
        <f t="shared" si="11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33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 t="s">
        <v>8307</v>
      </c>
      <c r="Q1915" t="s">
        <v>8317</v>
      </c>
      <c r="R1915" s="12">
        <f t="shared" si="117"/>
        <v>41920.511319444442</v>
      </c>
      <c r="S1915" s="12">
        <f t="shared" si="118"/>
        <v>41890.511319444442</v>
      </c>
      <c r="T1915" s="12">
        <f t="shared" si="11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33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 t="s">
        <v>8307</v>
      </c>
      <c r="Q1916" t="s">
        <v>8317</v>
      </c>
      <c r="R1916" s="12">
        <f t="shared" si="117"/>
        <v>41944.165972222225</v>
      </c>
      <c r="S1916" s="12">
        <f t="shared" si="118"/>
        <v>41929.174456018518</v>
      </c>
      <c r="T1916" s="12">
        <f t="shared" si="11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33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 t="s">
        <v>8307</v>
      </c>
      <c r="Q1917" t="s">
        <v>8317</v>
      </c>
      <c r="R1917" s="12">
        <f t="shared" si="117"/>
        <v>41884.04886574074</v>
      </c>
      <c r="S1917" s="12">
        <f t="shared" si="118"/>
        <v>41864.04886574074</v>
      </c>
      <c r="T1917" s="12">
        <f t="shared" si="11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33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 t="s">
        <v>8307</v>
      </c>
      <c r="Q1918" t="s">
        <v>8317</v>
      </c>
      <c r="R1918" s="12">
        <f t="shared" si="117"/>
        <v>42681.758969907409</v>
      </c>
      <c r="S1918" s="12">
        <f t="shared" si="118"/>
        <v>42656.717303240745</v>
      </c>
      <c r="T1918" s="12">
        <f t="shared" si="11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33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 t="s">
        <v>8307</v>
      </c>
      <c r="Q1919" t="s">
        <v>8317</v>
      </c>
      <c r="R1919" s="12">
        <f t="shared" si="117"/>
        <v>42776.270057870366</v>
      </c>
      <c r="S1919" s="12">
        <f t="shared" si="118"/>
        <v>42746.270057870366</v>
      </c>
      <c r="T1919" s="12">
        <f t="shared" si="11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33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 t="s">
        <v>8307</v>
      </c>
      <c r="Q1920" t="s">
        <v>8317</v>
      </c>
      <c r="R1920" s="12">
        <f t="shared" si="117"/>
        <v>41863.789942129632</v>
      </c>
      <c r="S1920" s="12">
        <f t="shared" si="118"/>
        <v>41828.789942129632</v>
      </c>
      <c r="T1920" s="12">
        <f t="shared" si="11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33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 t="s">
        <v>8307</v>
      </c>
      <c r="Q1921" t="s">
        <v>8317</v>
      </c>
      <c r="R1921" s="12">
        <f t="shared" si="117"/>
        <v>42143.875567129624</v>
      </c>
      <c r="S1921" s="12">
        <f t="shared" si="118"/>
        <v>42113.875567129624</v>
      </c>
      <c r="T1921" s="12">
        <f t="shared" si="11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33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8" t="s">
        <v>8307</v>
      </c>
      <c r="Q1922" t="s">
        <v>8317</v>
      </c>
      <c r="R1922" s="12">
        <f t="shared" ref="R1922:R1985" si="121">(((I1922/60)/60/24)+DATE(1970,1,1))</f>
        <v>42298.958333333328</v>
      </c>
      <c r="S1922" s="12">
        <f t="shared" ref="S1922:S1985" si="122">(((J1922/60)/60/24)+DATE(1970,1,1))</f>
        <v>42270.875706018516</v>
      </c>
      <c r="T1922" s="12">
        <f t="shared" si="11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33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8" t="s">
        <v>8326</v>
      </c>
      <c r="Q1923" t="s">
        <v>8327</v>
      </c>
      <c r="R1923" s="12">
        <f t="shared" si="121"/>
        <v>41104.221562500003</v>
      </c>
      <c r="S1923" s="12">
        <f t="shared" si="122"/>
        <v>41074.221562500003</v>
      </c>
      <c r="T1923" s="12">
        <f t="shared" ref="T1923:T1986" si="123">YEAR(S1923)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33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 t="s">
        <v>8326</v>
      </c>
      <c r="Q1924" t="s">
        <v>8327</v>
      </c>
      <c r="R1924" s="12">
        <f t="shared" si="121"/>
        <v>41620.255868055552</v>
      </c>
      <c r="S1924" s="12">
        <f t="shared" si="122"/>
        <v>41590.255868055552</v>
      </c>
      <c r="T1924" s="12">
        <f t="shared" si="123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33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 t="s">
        <v>8326</v>
      </c>
      <c r="Q1925" t="s">
        <v>8327</v>
      </c>
      <c r="R1925" s="12">
        <f t="shared" si="121"/>
        <v>40813.207638888889</v>
      </c>
      <c r="S1925" s="12">
        <f t="shared" si="122"/>
        <v>40772.848749999997</v>
      </c>
      <c r="T1925" s="12">
        <f t="shared" si="123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33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 t="s">
        <v>8326</v>
      </c>
      <c r="Q1926" t="s">
        <v>8327</v>
      </c>
      <c r="R1926" s="12">
        <f t="shared" si="121"/>
        <v>41654.814583333333</v>
      </c>
      <c r="S1926" s="12">
        <f t="shared" si="122"/>
        <v>41626.761053240742</v>
      </c>
      <c r="T1926" s="12">
        <f t="shared" si="123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33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 t="s">
        <v>8326</v>
      </c>
      <c r="Q1927" t="s">
        <v>8327</v>
      </c>
      <c r="R1927" s="12">
        <f t="shared" si="121"/>
        <v>41558</v>
      </c>
      <c r="S1927" s="12">
        <f t="shared" si="122"/>
        <v>41535.90148148148</v>
      </c>
      <c r="T1927" s="12">
        <f t="shared" si="123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33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 t="s">
        <v>8326</v>
      </c>
      <c r="Q1928" t="s">
        <v>8327</v>
      </c>
      <c r="R1928" s="12">
        <f t="shared" si="121"/>
        <v>40484.018055555556</v>
      </c>
      <c r="S1928" s="12">
        <f t="shared" si="122"/>
        <v>40456.954351851848</v>
      </c>
      <c r="T1928" s="12">
        <f t="shared" si="123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33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 t="s">
        <v>8326</v>
      </c>
      <c r="Q1929" t="s">
        <v>8327</v>
      </c>
      <c r="R1929" s="12">
        <f t="shared" si="121"/>
        <v>40976.207638888889</v>
      </c>
      <c r="S1929" s="12">
        <f t="shared" si="122"/>
        <v>40960.861562500002</v>
      </c>
      <c r="T1929" s="12">
        <f t="shared" si="123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33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 t="s">
        <v>8326</v>
      </c>
      <c r="Q1930" t="s">
        <v>8327</v>
      </c>
      <c r="R1930" s="12">
        <f t="shared" si="121"/>
        <v>41401.648078703707</v>
      </c>
      <c r="S1930" s="12">
        <f t="shared" si="122"/>
        <v>41371.648078703707</v>
      </c>
      <c r="T1930" s="12">
        <f t="shared" si="123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33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 t="s">
        <v>8326</v>
      </c>
      <c r="Q1931" t="s">
        <v>8327</v>
      </c>
      <c r="R1931" s="12">
        <f t="shared" si="121"/>
        <v>40729.021597222221</v>
      </c>
      <c r="S1931" s="12">
        <f t="shared" si="122"/>
        <v>40687.021597222221</v>
      </c>
      <c r="T1931" s="12">
        <f t="shared" si="123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33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 t="s">
        <v>8326</v>
      </c>
      <c r="Q1932" t="s">
        <v>8327</v>
      </c>
      <c r="R1932" s="12">
        <f t="shared" si="121"/>
        <v>41462.558819444443</v>
      </c>
      <c r="S1932" s="12">
        <f t="shared" si="122"/>
        <v>41402.558819444443</v>
      </c>
      <c r="T1932" s="12">
        <f t="shared" si="123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33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 t="s">
        <v>8326</v>
      </c>
      <c r="Q1933" t="s">
        <v>8327</v>
      </c>
      <c r="R1933" s="12">
        <f t="shared" si="121"/>
        <v>41051.145833333336</v>
      </c>
      <c r="S1933" s="12">
        <f t="shared" si="122"/>
        <v>41037.892465277779</v>
      </c>
      <c r="T1933" s="12">
        <f t="shared" si="123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33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 t="s">
        <v>8326</v>
      </c>
      <c r="Q1934" t="s">
        <v>8327</v>
      </c>
      <c r="R1934" s="12">
        <f t="shared" si="121"/>
        <v>40932.809872685182</v>
      </c>
      <c r="S1934" s="12">
        <f t="shared" si="122"/>
        <v>40911.809872685182</v>
      </c>
      <c r="T1934" s="12">
        <f t="shared" si="123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33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 t="s">
        <v>8326</v>
      </c>
      <c r="Q1935" t="s">
        <v>8327</v>
      </c>
      <c r="R1935" s="12">
        <f t="shared" si="121"/>
        <v>41909.130868055552</v>
      </c>
      <c r="S1935" s="12">
        <f t="shared" si="122"/>
        <v>41879.130868055552</v>
      </c>
      <c r="T1935" s="12">
        <f t="shared" si="123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33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 t="s">
        <v>8326</v>
      </c>
      <c r="Q1936" t="s">
        <v>8327</v>
      </c>
      <c r="R1936" s="12">
        <f t="shared" si="121"/>
        <v>40902.208333333336</v>
      </c>
      <c r="S1936" s="12">
        <f t="shared" si="122"/>
        <v>40865.867141203707</v>
      </c>
      <c r="T1936" s="12">
        <f t="shared" si="123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33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 t="s">
        <v>8326</v>
      </c>
      <c r="Q1937" t="s">
        <v>8327</v>
      </c>
      <c r="R1937" s="12">
        <f t="shared" si="121"/>
        <v>41811.207638888889</v>
      </c>
      <c r="S1937" s="12">
        <f t="shared" si="122"/>
        <v>41773.932534722226</v>
      </c>
      <c r="T1937" s="12">
        <f t="shared" si="123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33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 t="s">
        <v>8326</v>
      </c>
      <c r="Q1938" t="s">
        <v>8327</v>
      </c>
      <c r="R1938" s="12">
        <f t="shared" si="121"/>
        <v>40883.249305555553</v>
      </c>
      <c r="S1938" s="12">
        <f t="shared" si="122"/>
        <v>40852.889699074076</v>
      </c>
      <c r="T1938" s="12">
        <f t="shared" si="123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33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 t="s">
        <v>8326</v>
      </c>
      <c r="Q1939" t="s">
        <v>8327</v>
      </c>
      <c r="R1939" s="12">
        <f t="shared" si="121"/>
        <v>41075.165972222225</v>
      </c>
      <c r="S1939" s="12">
        <f t="shared" si="122"/>
        <v>41059.118993055556</v>
      </c>
      <c r="T1939" s="12">
        <f t="shared" si="123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33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 t="s">
        <v>8326</v>
      </c>
      <c r="Q1940" t="s">
        <v>8327</v>
      </c>
      <c r="R1940" s="12">
        <f t="shared" si="121"/>
        <v>41457.208333333336</v>
      </c>
      <c r="S1940" s="12">
        <f t="shared" si="122"/>
        <v>41426.259618055556</v>
      </c>
      <c r="T1940" s="12">
        <f t="shared" si="123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33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 t="s">
        <v>8326</v>
      </c>
      <c r="Q1941" t="s">
        <v>8327</v>
      </c>
      <c r="R1941" s="12">
        <f t="shared" si="121"/>
        <v>41343.943379629629</v>
      </c>
      <c r="S1941" s="12">
        <f t="shared" si="122"/>
        <v>41313.985046296293</v>
      </c>
      <c r="T1941" s="12">
        <f t="shared" si="123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33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 t="s">
        <v>8326</v>
      </c>
      <c r="Q1942" t="s">
        <v>8327</v>
      </c>
      <c r="R1942" s="12">
        <f t="shared" si="121"/>
        <v>40709.165972222225</v>
      </c>
      <c r="S1942" s="12">
        <f t="shared" si="122"/>
        <v>40670.507326388892</v>
      </c>
      <c r="T1942" s="12">
        <f t="shared" si="123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33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 t="s">
        <v>8307</v>
      </c>
      <c r="Q1943" t="s">
        <v>8308</v>
      </c>
      <c r="R1943" s="12">
        <f t="shared" si="121"/>
        <v>41774.290868055556</v>
      </c>
      <c r="S1943" s="12">
        <f t="shared" si="122"/>
        <v>41744.290868055556</v>
      </c>
      <c r="T1943" s="12">
        <f t="shared" si="123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33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 t="s">
        <v>8307</v>
      </c>
      <c r="Q1944" t="s">
        <v>8308</v>
      </c>
      <c r="R1944" s="12">
        <f t="shared" si="121"/>
        <v>40728.828009259261</v>
      </c>
      <c r="S1944" s="12">
        <f t="shared" si="122"/>
        <v>40638.828009259261</v>
      </c>
      <c r="T1944" s="12">
        <f t="shared" si="123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33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 t="s">
        <v>8307</v>
      </c>
      <c r="Q1945" t="s">
        <v>8308</v>
      </c>
      <c r="R1945" s="12">
        <f t="shared" si="121"/>
        <v>42593.269861111112</v>
      </c>
      <c r="S1945" s="12">
        <f t="shared" si="122"/>
        <v>42548.269861111112</v>
      </c>
      <c r="T1945" s="12">
        <f t="shared" si="123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33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 t="s">
        <v>8307</v>
      </c>
      <c r="Q1946" t="s">
        <v>8308</v>
      </c>
      <c r="R1946" s="12">
        <f t="shared" si="121"/>
        <v>41760.584374999999</v>
      </c>
      <c r="S1946" s="12">
        <f t="shared" si="122"/>
        <v>41730.584374999999</v>
      </c>
      <c r="T1946" s="12">
        <f t="shared" si="123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33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 t="s">
        <v>8307</v>
      </c>
      <c r="Q1947" t="s">
        <v>8308</v>
      </c>
      <c r="R1947" s="12">
        <f t="shared" si="121"/>
        <v>42197.251828703709</v>
      </c>
      <c r="S1947" s="12">
        <f t="shared" si="122"/>
        <v>42157.251828703709</v>
      </c>
      <c r="T1947" s="12">
        <f t="shared" si="123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33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 t="s">
        <v>8307</v>
      </c>
      <c r="Q1948" t="s">
        <v>8308</v>
      </c>
      <c r="R1948" s="12">
        <f t="shared" si="121"/>
        <v>41749.108344907407</v>
      </c>
      <c r="S1948" s="12">
        <f t="shared" si="122"/>
        <v>41689.150011574071</v>
      </c>
      <c r="T1948" s="12">
        <f t="shared" si="123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33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 t="s">
        <v>8307</v>
      </c>
      <c r="Q1949" t="s">
        <v>8308</v>
      </c>
      <c r="R1949" s="12">
        <f t="shared" si="121"/>
        <v>40140.249305555553</v>
      </c>
      <c r="S1949" s="12">
        <f t="shared" si="122"/>
        <v>40102.918055555558</v>
      </c>
      <c r="T1949" s="12">
        <f t="shared" si="123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33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 t="s">
        <v>8307</v>
      </c>
      <c r="Q1950" t="s">
        <v>8308</v>
      </c>
      <c r="R1950" s="12">
        <f t="shared" si="121"/>
        <v>42527.709722222222</v>
      </c>
      <c r="S1950" s="12">
        <f t="shared" si="122"/>
        <v>42473.604270833333</v>
      </c>
      <c r="T1950" s="12">
        <f t="shared" si="123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33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 t="s">
        <v>8307</v>
      </c>
      <c r="Q1951" t="s">
        <v>8308</v>
      </c>
      <c r="R1951" s="12">
        <f t="shared" si="121"/>
        <v>41830.423043981478</v>
      </c>
      <c r="S1951" s="12">
        <f t="shared" si="122"/>
        <v>41800.423043981478</v>
      </c>
      <c r="T1951" s="12">
        <f t="shared" si="123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33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 t="s">
        <v>8307</v>
      </c>
      <c r="Q1952" t="s">
        <v>8308</v>
      </c>
      <c r="R1952" s="12">
        <f t="shared" si="121"/>
        <v>40655.181400462963</v>
      </c>
      <c r="S1952" s="12">
        <f t="shared" si="122"/>
        <v>40624.181400462963</v>
      </c>
      <c r="T1952" s="12">
        <f t="shared" si="123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33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 t="s">
        <v>8307</v>
      </c>
      <c r="Q1953" t="s">
        <v>8308</v>
      </c>
      <c r="R1953" s="12">
        <f t="shared" si="121"/>
        <v>42681.462233796294</v>
      </c>
      <c r="S1953" s="12">
        <f t="shared" si="122"/>
        <v>42651.420567129629</v>
      </c>
      <c r="T1953" s="12">
        <f t="shared" si="123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33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 t="s">
        <v>8307</v>
      </c>
      <c r="Q1954" t="s">
        <v>8308</v>
      </c>
      <c r="R1954" s="12">
        <f t="shared" si="121"/>
        <v>41563.60665509259</v>
      </c>
      <c r="S1954" s="12">
        <f t="shared" si="122"/>
        <v>41526.60665509259</v>
      </c>
      <c r="T1954" s="12">
        <f t="shared" si="123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33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 t="s">
        <v>8307</v>
      </c>
      <c r="Q1955" t="s">
        <v>8308</v>
      </c>
      <c r="R1955" s="12">
        <f t="shared" si="121"/>
        <v>40970.125</v>
      </c>
      <c r="S1955" s="12">
        <f t="shared" si="122"/>
        <v>40941.199826388889</v>
      </c>
      <c r="T1955" s="12">
        <f t="shared" si="123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33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 t="s">
        <v>8307</v>
      </c>
      <c r="Q1956" t="s">
        <v>8308</v>
      </c>
      <c r="R1956" s="12">
        <f t="shared" si="121"/>
        <v>42441.208333333328</v>
      </c>
      <c r="S1956" s="12">
        <f t="shared" si="122"/>
        <v>42394.580740740741</v>
      </c>
      <c r="T1956" s="12">
        <f t="shared" si="123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33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 t="s">
        <v>8307</v>
      </c>
      <c r="Q1957" t="s">
        <v>8308</v>
      </c>
      <c r="R1957" s="12">
        <f t="shared" si="121"/>
        <v>41052.791666666664</v>
      </c>
      <c r="S1957" s="12">
        <f t="shared" si="122"/>
        <v>41020.271770833337</v>
      </c>
      <c r="T1957" s="12">
        <f t="shared" si="123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33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 t="s">
        <v>8307</v>
      </c>
      <c r="Q1958" t="s">
        <v>8308</v>
      </c>
      <c r="R1958" s="12">
        <f t="shared" si="121"/>
        <v>42112.882002314815</v>
      </c>
      <c r="S1958" s="12">
        <f t="shared" si="122"/>
        <v>42067.923668981486</v>
      </c>
      <c r="T1958" s="12">
        <f t="shared" si="123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33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 t="s">
        <v>8307</v>
      </c>
      <c r="Q1959" t="s">
        <v>8308</v>
      </c>
      <c r="R1959" s="12">
        <f t="shared" si="121"/>
        <v>41209.098530092589</v>
      </c>
      <c r="S1959" s="12">
        <f t="shared" si="122"/>
        <v>41179.098530092589</v>
      </c>
      <c r="T1959" s="12">
        <f t="shared" si="123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33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 t="s">
        <v>8307</v>
      </c>
      <c r="Q1960" t="s">
        <v>8308</v>
      </c>
      <c r="R1960" s="12">
        <f t="shared" si="121"/>
        <v>41356.94630787037</v>
      </c>
      <c r="S1960" s="12">
        <f t="shared" si="122"/>
        <v>41326.987974537034</v>
      </c>
      <c r="T1960" s="12">
        <f t="shared" si="123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33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 t="s">
        <v>8307</v>
      </c>
      <c r="Q1961" t="s">
        <v>8308</v>
      </c>
      <c r="R1961" s="12">
        <f t="shared" si="121"/>
        <v>41913</v>
      </c>
      <c r="S1961" s="12">
        <f t="shared" si="122"/>
        <v>41871.845601851855</v>
      </c>
      <c r="T1961" s="12">
        <f t="shared" si="123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33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 t="s">
        <v>8307</v>
      </c>
      <c r="Q1962" t="s">
        <v>8308</v>
      </c>
      <c r="R1962" s="12">
        <f t="shared" si="121"/>
        <v>41994.362743055557</v>
      </c>
      <c r="S1962" s="12">
        <f t="shared" si="122"/>
        <v>41964.362743055557</v>
      </c>
      <c r="T1962" s="12">
        <f t="shared" si="123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33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 t="s">
        <v>8307</v>
      </c>
      <c r="Q1963" t="s">
        <v>8308</v>
      </c>
      <c r="R1963" s="12">
        <f t="shared" si="121"/>
        <v>41188.165972222225</v>
      </c>
      <c r="S1963" s="12">
        <f t="shared" si="122"/>
        <v>41148.194641203707</v>
      </c>
      <c r="T1963" s="12">
        <f t="shared" si="123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33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 t="s">
        <v>8307</v>
      </c>
      <c r="Q1964" t="s">
        <v>8308</v>
      </c>
      <c r="R1964" s="12">
        <f t="shared" si="121"/>
        <v>41772.780509259261</v>
      </c>
      <c r="S1964" s="12">
        <f t="shared" si="122"/>
        <v>41742.780509259261</v>
      </c>
      <c r="T1964" s="12">
        <f t="shared" si="123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33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 t="s">
        <v>8307</v>
      </c>
      <c r="Q1965" t="s">
        <v>8308</v>
      </c>
      <c r="R1965" s="12">
        <f t="shared" si="121"/>
        <v>41898.429791666669</v>
      </c>
      <c r="S1965" s="12">
        <f t="shared" si="122"/>
        <v>41863.429791666669</v>
      </c>
      <c r="T1965" s="12">
        <f t="shared" si="123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33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 t="s">
        <v>8307</v>
      </c>
      <c r="Q1966" t="s">
        <v>8308</v>
      </c>
      <c r="R1966" s="12">
        <f t="shared" si="121"/>
        <v>42482.272824074069</v>
      </c>
      <c r="S1966" s="12">
        <f t="shared" si="122"/>
        <v>42452.272824074069</v>
      </c>
      <c r="T1966" s="12">
        <f t="shared" si="123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33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 t="s">
        <v>8307</v>
      </c>
      <c r="Q1967" t="s">
        <v>8308</v>
      </c>
      <c r="R1967" s="12">
        <f t="shared" si="121"/>
        <v>40920.041666666664</v>
      </c>
      <c r="S1967" s="12">
        <f t="shared" si="122"/>
        <v>40898.089236111111</v>
      </c>
      <c r="T1967" s="12">
        <f t="shared" si="123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33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 t="s">
        <v>8307</v>
      </c>
      <c r="Q1968" t="s">
        <v>8308</v>
      </c>
      <c r="R1968" s="12">
        <f t="shared" si="121"/>
        <v>41865.540486111109</v>
      </c>
      <c r="S1968" s="12">
        <f t="shared" si="122"/>
        <v>41835.540486111109</v>
      </c>
      <c r="T1968" s="12">
        <f t="shared" si="123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33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 t="s">
        <v>8307</v>
      </c>
      <c r="Q1969" t="s">
        <v>8308</v>
      </c>
      <c r="R1969" s="12">
        <f t="shared" si="121"/>
        <v>41760.663530092592</v>
      </c>
      <c r="S1969" s="12">
        <f t="shared" si="122"/>
        <v>41730.663530092592</v>
      </c>
      <c r="T1969" s="12">
        <f t="shared" si="123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33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 t="s">
        <v>8307</v>
      </c>
      <c r="Q1970" t="s">
        <v>8308</v>
      </c>
      <c r="R1970" s="12">
        <f t="shared" si="121"/>
        <v>42707.628645833334</v>
      </c>
      <c r="S1970" s="12">
        <f t="shared" si="122"/>
        <v>42676.586979166663</v>
      </c>
      <c r="T1970" s="12">
        <f t="shared" si="123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33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 t="s">
        <v>8307</v>
      </c>
      <c r="Q1971" t="s">
        <v>8308</v>
      </c>
      <c r="R1971" s="12">
        <f t="shared" si="121"/>
        <v>42587.792453703703</v>
      </c>
      <c r="S1971" s="12">
        <f t="shared" si="122"/>
        <v>42557.792453703703</v>
      </c>
      <c r="T1971" s="12">
        <f t="shared" si="123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33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 t="s">
        <v>8307</v>
      </c>
      <c r="Q1972" t="s">
        <v>8308</v>
      </c>
      <c r="R1972" s="12">
        <f t="shared" si="121"/>
        <v>41384.151631944449</v>
      </c>
      <c r="S1972" s="12">
        <f t="shared" si="122"/>
        <v>41324.193298611113</v>
      </c>
      <c r="T1972" s="12">
        <f t="shared" si="123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33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 t="s">
        <v>8307</v>
      </c>
      <c r="Q1973" t="s">
        <v>8308</v>
      </c>
      <c r="R1973" s="12">
        <f t="shared" si="121"/>
        <v>41593.166666666664</v>
      </c>
      <c r="S1973" s="12">
        <f t="shared" si="122"/>
        <v>41561.500706018516</v>
      </c>
      <c r="T1973" s="12">
        <f t="shared" si="123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33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 t="s">
        <v>8307</v>
      </c>
      <c r="Q1974" t="s">
        <v>8308</v>
      </c>
      <c r="R1974" s="12">
        <f t="shared" si="121"/>
        <v>41231.053749999999</v>
      </c>
      <c r="S1974" s="12">
        <f t="shared" si="122"/>
        <v>41201.012083333335</v>
      </c>
      <c r="T1974" s="12">
        <f t="shared" si="123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33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 t="s">
        <v>8307</v>
      </c>
      <c r="Q1975" t="s">
        <v>8308</v>
      </c>
      <c r="R1975" s="12">
        <f t="shared" si="121"/>
        <v>42588.291666666672</v>
      </c>
      <c r="S1975" s="12">
        <f t="shared" si="122"/>
        <v>42549.722962962958</v>
      </c>
      <c r="T1975" s="12">
        <f t="shared" si="123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33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 t="s">
        <v>8307</v>
      </c>
      <c r="Q1976" t="s">
        <v>8308</v>
      </c>
      <c r="R1976" s="12">
        <f t="shared" si="121"/>
        <v>41505.334131944444</v>
      </c>
      <c r="S1976" s="12">
        <f t="shared" si="122"/>
        <v>41445.334131944444</v>
      </c>
      <c r="T1976" s="12">
        <f t="shared" si="123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33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 t="s">
        <v>8307</v>
      </c>
      <c r="Q1977" t="s">
        <v>8308</v>
      </c>
      <c r="R1977" s="12">
        <f t="shared" si="121"/>
        <v>41343.755219907405</v>
      </c>
      <c r="S1977" s="12">
        <f t="shared" si="122"/>
        <v>41313.755219907405</v>
      </c>
      <c r="T1977" s="12">
        <f t="shared" si="123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33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 t="s">
        <v>8307</v>
      </c>
      <c r="Q1978" t="s">
        <v>8308</v>
      </c>
      <c r="R1978" s="12">
        <f t="shared" si="121"/>
        <v>41468.899594907409</v>
      </c>
      <c r="S1978" s="12">
        <f t="shared" si="122"/>
        <v>41438.899594907409</v>
      </c>
      <c r="T1978" s="12">
        <f t="shared" si="123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33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 t="s">
        <v>8307</v>
      </c>
      <c r="Q1979" t="s">
        <v>8308</v>
      </c>
      <c r="R1979" s="12">
        <f t="shared" si="121"/>
        <v>42357.332638888889</v>
      </c>
      <c r="S1979" s="12">
        <f t="shared" si="122"/>
        <v>42311.216898148152</v>
      </c>
      <c r="T1979" s="12">
        <f t="shared" si="123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33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 t="s">
        <v>8307</v>
      </c>
      <c r="Q1980" t="s">
        <v>8308</v>
      </c>
      <c r="R1980" s="12">
        <f t="shared" si="121"/>
        <v>41072.291666666664</v>
      </c>
      <c r="S1980" s="12">
        <f t="shared" si="122"/>
        <v>41039.225601851853</v>
      </c>
      <c r="T1980" s="12">
        <f t="shared" si="123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33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 t="s">
        <v>8307</v>
      </c>
      <c r="Q1981" t="s">
        <v>8308</v>
      </c>
      <c r="R1981" s="12">
        <f t="shared" si="121"/>
        <v>42327.207638888889</v>
      </c>
      <c r="S1981" s="12">
        <f t="shared" si="122"/>
        <v>42290.460023148145</v>
      </c>
      <c r="T1981" s="12">
        <f t="shared" si="123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33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 t="s">
        <v>8307</v>
      </c>
      <c r="Q1982" t="s">
        <v>8308</v>
      </c>
      <c r="R1982" s="12">
        <f t="shared" si="121"/>
        <v>42463.500717592593</v>
      </c>
      <c r="S1982" s="12">
        <f t="shared" si="122"/>
        <v>42423.542384259257</v>
      </c>
      <c r="T1982" s="12">
        <f t="shared" si="123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33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 t="s">
        <v>8312</v>
      </c>
      <c r="Q1983" t="s">
        <v>8352</v>
      </c>
      <c r="R1983" s="12">
        <f t="shared" si="121"/>
        <v>41829.725289351853</v>
      </c>
      <c r="S1983" s="12">
        <f t="shared" si="122"/>
        <v>41799.725289351853</v>
      </c>
      <c r="T1983" s="12">
        <f t="shared" si="123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33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 t="s">
        <v>8312</v>
      </c>
      <c r="Q1984" t="s">
        <v>8352</v>
      </c>
      <c r="R1984" s="12">
        <f t="shared" si="121"/>
        <v>42708.628321759257</v>
      </c>
      <c r="S1984" s="12">
        <f t="shared" si="122"/>
        <v>42678.586655092593</v>
      </c>
      <c r="T1984" s="12">
        <f t="shared" si="123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33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 t="s">
        <v>8312</v>
      </c>
      <c r="Q1985" t="s">
        <v>8352</v>
      </c>
      <c r="R1985" s="12">
        <f t="shared" si="121"/>
        <v>42615.291666666672</v>
      </c>
      <c r="S1985" s="12">
        <f t="shared" si="122"/>
        <v>42593.011782407411</v>
      </c>
      <c r="T1985" s="12">
        <f t="shared" si="123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33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8" t="s">
        <v>8312</v>
      </c>
      <c r="Q1986" t="s">
        <v>8352</v>
      </c>
      <c r="R1986" s="12">
        <f t="shared" ref="R1986:R2049" si="125">(((I1986/60)/60/24)+DATE(1970,1,1))</f>
        <v>41973.831956018519</v>
      </c>
      <c r="S1986" s="12">
        <f t="shared" ref="S1986:S2049" si="126">(((J1986/60)/60/24)+DATE(1970,1,1))</f>
        <v>41913.790289351848</v>
      </c>
      <c r="T1986" s="12">
        <f t="shared" si="123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33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8" t="s">
        <v>8312</v>
      </c>
      <c r="Q1987" t="s">
        <v>8352</v>
      </c>
      <c r="R1987" s="12">
        <f t="shared" si="125"/>
        <v>42584.958333333328</v>
      </c>
      <c r="S1987" s="12">
        <f t="shared" si="126"/>
        <v>42555.698738425926</v>
      </c>
      <c r="T1987" s="12">
        <f t="shared" ref="T1987:T2050" si="127">YEAR(S1987)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33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 t="s">
        <v>8312</v>
      </c>
      <c r="Q1988" t="s">
        <v>8352</v>
      </c>
      <c r="R1988" s="12">
        <f t="shared" si="125"/>
        <v>42443.392164351855</v>
      </c>
      <c r="S1988" s="12">
        <f t="shared" si="126"/>
        <v>42413.433831018512</v>
      </c>
      <c r="T1988" s="12">
        <f t="shared" si="127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33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 t="s">
        <v>8312</v>
      </c>
      <c r="Q1989" t="s">
        <v>8352</v>
      </c>
      <c r="R1989" s="12">
        <f t="shared" si="125"/>
        <v>42064.639768518522</v>
      </c>
      <c r="S1989" s="12">
        <f t="shared" si="126"/>
        <v>42034.639768518522</v>
      </c>
      <c r="T1989" s="12">
        <f t="shared" si="127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33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 t="s">
        <v>8312</v>
      </c>
      <c r="Q1990" t="s">
        <v>8352</v>
      </c>
      <c r="R1990" s="12">
        <f t="shared" si="125"/>
        <v>42236.763217592597</v>
      </c>
      <c r="S1990" s="12">
        <f t="shared" si="126"/>
        <v>42206.763217592597</v>
      </c>
      <c r="T1990" s="12">
        <f t="shared" si="127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33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 t="s">
        <v>8312</v>
      </c>
      <c r="Q1991" t="s">
        <v>8352</v>
      </c>
      <c r="R1991" s="12">
        <f t="shared" si="125"/>
        <v>42715.680648148147</v>
      </c>
      <c r="S1991" s="12">
        <f t="shared" si="126"/>
        <v>42685.680648148147</v>
      </c>
      <c r="T1991" s="12">
        <f t="shared" si="127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33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 t="s">
        <v>8312</v>
      </c>
      <c r="Q1992" t="s">
        <v>8352</v>
      </c>
      <c r="R1992" s="12">
        <f t="shared" si="125"/>
        <v>42413.195972222224</v>
      </c>
      <c r="S1992" s="12">
        <f t="shared" si="126"/>
        <v>42398.195972222224</v>
      </c>
      <c r="T1992" s="12">
        <f t="shared" si="127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33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 t="s">
        <v>8312</v>
      </c>
      <c r="Q1993" t="s">
        <v>8352</v>
      </c>
      <c r="R1993" s="12">
        <f t="shared" si="125"/>
        <v>42188.89335648148</v>
      </c>
      <c r="S1993" s="12">
        <f t="shared" si="126"/>
        <v>42167.89335648148</v>
      </c>
      <c r="T1993" s="12">
        <f t="shared" si="127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33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 t="s">
        <v>8312</v>
      </c>
      <c r="Q1994" t="s">
        <v>8352</v>
      </c>
      <c r="R1994" s="12">
        <f t="shared" si="125"/>
        <v>42053.143414351856</v>
      </c>
      <c r="S1994" s="12">
        <f t="shared" si="126"/>
        <v>42023.143414351856</v>
      </c>
      <c r="T1994" s="12">
        <f t="shared" si="127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33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 t="s">
        <v>8312</v>
      </c>
      <c r="Q1995" t="s">
        <v>8352</v>
      </c>
      <c r="R1995" s="12">
        <f t="shared" si="125"/>
        <v>42359.58839120371</v>
      </c>
      <c r="S1995" s="12">
        <f t="shared" si="126"/>
        <v>42329.58839120371</v>
      </c>
      <c r="T1995" s="12">
        <f t="shared" si="127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33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 t="s">
        <v>8312</v>
      </c>
      <c r="Q1996" t="s">
        <v>8352</v>
      </c>
      <c r="R1996" s="12">
        <f t="shared" si="125"/>
        <v>42711.047939814816</v>
      </c>
      <c r="S1996" s="12">
        <f t="shared" si="126"/>
        <v>42651.006273148145</v>
      </c>
      <c r="T1996" s="12">
        <f t="shared" si="127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33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 t="s">
        <v>8312</v>
      </c>
      <c r="Q1997" t="s">
        <v>8352</v>
      </c>
      <c r="R1997" s="12">
        <f t="shared" si="125"/>
        <v>42201.902037037042</v>
      </c>
      <c r="S1997" s="12">
        <f t="shared" si="126"/>
        <v>42181.902037037042</v>
      </c>
      <c r="T1997" s="12">
        <f t="shared" si="127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33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 t="s">
        <v>8312</v>
      </c>
      <c r="Q1998" t="s">
        <v>8352</v>
      </c>
      <c r="R1998" s="12">
        <f t="shared" si="125"/>
        <v>41830.819571759261</v>
      </c>
      <c r="S1998" s="12">
        <f t="shared" si="126"/>
        <v>41800.819571759261</v>
      </c>
      <c r="T1998" s="12">
        <f t="shared" si="127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33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 t="s">
        <v>8312</v>
      </c>
      <c r="Q1999" t="s">
        <v>8352</v>
      </c>
      <c r="R1999" s="12">
        <f t="shared" si="125"/>
        <v>41877.930694444447</v>
      </c>
      <c r="S1999" s="12">
        <f t="shared" si="126"/>
        <v>41847.930694444447</v>
      </c>
      <c r="T1999" s="12">
        <f t="shared" si="127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33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 t="s">
        <v>8312</v>
      </c>
      <c r="Q2000" t="s">
        <v>8352</v>
      </c>
      <c r="R2000" s="12">
        <f t="shared" si="125"/>
        <v>41852.118495370371</v>
      </c>
      <c r="S2000" s="12">
        <f t="shared" si="126"/>
        <v>41807.118495370371</v>
      </c>
      <c r="T2000" s="12">
        <f t="shared" si="127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33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 t="s">
        <v>8312</v>
      </c>
      <c r="Q2001" t="s">
        <v>8352</v>
      </c>
      <c r="R2001" s="12">
        <f t="shared" si="125"/>
        <v>41956.524398148147</v>
      </c>
      <c r="S2001" s="12">
        <f t="shared" si="126"/>
        <v>41926.482731481483</v>
      </c>
      <c r="T2001" s="12">
        <f t="shared" si="127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33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 t="s">
        <v>8312</v>
      </c>
      <c r="Q2002" t="s">
        <v>8352</v>
      </c>
      <c r="R2002" s="12">
        <f t="shared" si="125"/>
        <v>42375.951539351852</v>
      </c>
      <c r="S2002" s="12">
        <f t="shared" si="126"/>
        <v>42345.951539351852</v>
      </c>
      <c r="T2002" s="12">
        <f t="shared" si="127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33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 t="s">
        <v>8307</v>
      </c>
      <c r="Q2003" t="s">
        <v>8308</v>
      </c>
      <c r="R2003" s="12">
        <f t="shared" si="125"/>
        <v>42167.833333333328</v>
      </c>
      <c r="S2003" s="12">
        <f t="shared" si="126"/>
        <v>42136.209675925929</v>
      </c>
      <c r="T2003" s="12">
        <f t="shared" si="127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33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 t="s">
        <v>8307</v>
      </c>
      <c r="Q2004" t="s">
        <v>8308</v>
      </c>
      <c r="R2004" s="12">
        <f t="shared" si="125"/>
        <v>42758.71230324074</v>
      </c>
      <c r="S2004" s="12">
        <f t="shared" si="126"/>
        <v>42728.71230324074</v>
      </c>
      <c r="T2004" s="12">
        <f t="shared" si="127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33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 t="s">
        <v>8307</v>
      </c>
      <c r="Q2005" t="s">
        <v>8308</v>
      </c>
      <c r="R2005" s="12">
        <f t="shared" si="125"/>
        <v>40361.958333333336</v>
      </c>
      <c r="S2005" s="12">
        <f t="shared" si="126"/>
        <v>40347.125601851854</v>
      </c>
      <c r="T2005" s="12">
        <f t="shared" si="127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33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 t="s">
        <v>8307</v>
      </c>
      <c r="Q2006" t="s">
        <v>8308</v>
      </c>
      <c r="R2006" s="12">
        <f t="shared" si="125"/>
        <v>41830.604895833334</v>
      </c>
      <c r="S2006" s="12">
        <f t="shared" si="126"/>
        <v>41800.604895833334</v>
      </c>
      <c r="T2006" s="12">
        <f t="shared" si="127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33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 t="s">
        <v>8307</v>
      </c>
      <c r="Q2007" t="s">
        <v>8308</v>
      </c>
      <c r="R2007" s="12">
        <f t="shared" si="125"/>
        <v>41563.165972222225</v>
      </c>
      <c r="S2007" s="12">
        <f t="shared" si="126"/>
        <v>41535.812708333331</v>
      </c>
      <c r="T2007" s="12">
        <f t="shared" si="127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33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 t="s">
        <v>8307</v>
      </c>
      <c r="Q2008" t="s">
        <v>8308</v>
      </c>
      <c r="R2008" s="12">
        <f t="shared" si="125"/>
        <v>41976.542187500003</v>
      </c>
      <c r="S2008" s="12">
        <f t="shared" si="126"/>
        <v>41941.500520833331</v>
      </c>
      <c r="T2008" s="12">
        <f t="shared" si="127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33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 t="s">
        <v>8307</v>
      </c>
      <c r="Q2009" t="s">
        <v>8308</v>
      </c>
      <c r="R2009" s="12">
        <f t="shared" si="125"/>
        <v>40414.166666666664</v>
      </c>
      <c r="S2009" s="12">
        <f t="shared" si="126"/>
        <v>40347.837800925925</v>
      </c>
      <c r="T2009" s="12">
        <f t="shared" si="127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33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 t="s">
        <v>8307</v>
      </c>
      <c r="Q2010" t="s">
        <v>8308</v>
      </c>
      <c r="R2010" s="12">
        <f t="shared" si="125"/>
        <v>40805.604421296295</v>
      </c>
      <c r="S2010" s="12">
        <f t="shared" si="126"/>
        <v>40761.604421296295</v>
      </c>
      <c r="T2010" s="12">
        <f t="shared" si="127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33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 t="s">
        <v>8307</v>
      </c>
      <c r="Q2011" t="s">
        <v>8308</v>
      </c>
      <c r="R2011" s="12">
        <f t="shared" si="125"/>
        <v>42697.365081018521</v>
      </c>
      <c r="S2011" s="12">
        <f t="shared" si="126"/>
        <v>42661.323414351849</v>
      </c>
      <c r="T2011" s="12">
        <f t="shared" si="127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33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 t="s">
        <v>8307</v>
      </c>
      <c r="Q2012" t="s">
        <v>8308</v>
      </c>
      <c r="R2012" s="12">
        <f t="shared" si="125"/>
        <v>42600.996423611112</v>
      </c>
      <c r="S2012" s="12">
        <f t="shared" si="126"/>
        <v>42570.996423611112</v>
      </c>
      <c r="T2012" s="12">
        <f t="shared" si="127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33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 t="s">
        <v>8307</v>
      </c>
      <c r="Q2013" t="s">
        <v>8308</v>
      </c>
      <c r="R2013" s="12">
        <f t="shared" si="125"/>
        <v>42380.958333333328</v>
      </c>
      <c r="S2013" s="12">
        <f t="shared" si="126"/>
        <v>42347.358483796299</v>
      </c>
      <c r="T2013" s="12">
        <f t="shared" si="127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33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 t="s">
        <v>8307</v>
      </c>
      <c r="Q2014" t="s">
        <v>8308</v>
      </c>
      <c r="R2014" s="12">
        <f t="shared" si="125"/>
        <v>42040.822233796294</v>
      </c>
      <c r="S2014" s="12">
        <f t="shared" si="126"/>
        <v>42010.822233796294</v>
      </c>
      <c r="T2014" s="12">
        <f t="shared" si="127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33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 t="s">
        <v>8307</v>
      </c>
      <c r="Q2015" t="s">
        <v>8308</v>
      </c>
      <c r="R2015" s="12">
        <f t="shared" si="125"/>
        <v>42559.960810185185</v>
      </c>
      <c r="S2015" s="12">
        <f t="shared" si="126"/>
        <v>42499.960810185185</v>
      </c>
      <c r="T2015" s="12">
        <f t="shared" si="127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33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 t="s">
        <v>8307</v>
      </c>
      <c r="Q2016" t="s">
        <v>8308</v>
      </c>
      <c r="R2016" s="12">
        <f t="shared" si="125"/>
        <v>41358.172905092593</v>
      </c>
      <c r="S2016" s="12">
        <f t="shared" si="126"/>
        <v>41324.214571759258</v>
      </c>
      <c r="T2016" s="12">
        <f t="shared" si="127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33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 t="s">
        <v>8307</v>
      </c>
      <c r="Q2017" t="s">
        <v>8308</v>
      </c>
      <c r="R2017" s="12">
        <f t="shared" si="125"/>
        <v>40795.876886574071</v>
      </c>
      <c r="S2017" s="12">
        <f t="shared" si="126"/>
        <v>40765.876886574071</v>
      </c>
      <c r="T2017" s="12">
        <f t="shared" si="127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33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 t="s">
        <v>8307</v>
      </c>
      <c r="Q2018" t="s">
        <v>8308</v>
      </c>
      <c r="R2018" s="12">
        <f t="shared" si="125"/>
        <v>41342.88077546296</v>
      </c>
      <c r="S2018" s="12">
        <f t="shared" si="126"/>
        <v>41312.88077546296</v>
      </c>
      <c r="T2018" s="12">
        <f t="shared" si="127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33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 t="s">
        <v>8307</v>
      </c>
      <c r="Q2019" t="s">
        <v>8308</v>
      </c>
      <c r="R2019" s="12">
        <f t="shared" si="125"/>
        <v>40992.166666666664</v>
      </c>
      <c r="S2019" s="12">
        <f t="shared" si="126"/>
        <v>40961.057349537034</v>
      </c>
      <c r="T2019" s="12">
        <f t="shared" si="127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33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 t="s">
        <v>8307</v>
      </c>
      <c r="Q2020" t="s">
        <v>8308</v>
      </c>
      <c r="R2020" s="12">
        <f t="shared" si="125"/>
        <v>42229.365844907406</v>
      </c>
      <c r="S2020" s="12">
        <f t="shared" si="126"/>
        <v>42199.365844907406</v>
      </c>
      <c r="T2020" s="12">
        <f t="shared" si="127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33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 t="s">
        <v>8307</v>
      </c>
      <c r="Q2021" t="s">
        <v>8308</v>
      </c>
      <c r="R2021" s="12">
        <f t="shared" si="125"/>
        <v>42635.70857638889</v>
      </c>
      <c r="S2021" s="12">
        <f t="shared" si="126"/>
        <v>42605.70857638889</v>
      </c>
      <c r="T2021" s="12">
        <f t="shared" si="127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33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 t="s">
        <v>8307</v>
      </c>
      <c r="Q2022" t="s">
        <v>8308</v>
      </c>
      <c r="R2022" s="12">
        <f t="shared" si="125"/>
        <v>41773.961111111108</v>
      </c>
      <c r="S2022" s="12">
        <f t="shared" si="126"/>
        <v>41737.097499999996</v>
      </c>
      <c r="T2022" s="12">
        <f t="shared" si="127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33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 t="s">
        <v>8307</v>
      </c>
      <c r="Q2023" t="s">
        <v>8308</v>
      </c>
      <c r="R2023" s="12">
        <f t="shared" si="125"/>
        <v>41906.070567129631</v>
      </c>
      <c r="S2023" s="12">
        <f t="shared" si="126"/>
        <v>41861.070567129631</v>
      </c>
      <c r="T2023" s="12">
        <f t="shared" si="127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33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 t="s">
        <v>8307</v>
      </c>
      <c r="Q2024" t="s">
        <v>8308</v>
      </c>
      <c r="R2024" s="12">
        <f t="shared" si="125"/>
        <v>42532.569120370375</v>
      </c>
      <c r="S2024" s="12">
        <f t="shared" si="126"/>
        <v>42502.569120370375</v>
      </c>
      <c r="T2024" s="12">
        <f t="shared" si="127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33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 t="s">
        <v>8307</v>
      </c>
      <c r="Q2025" t="s">
        <v>8308</v>
      </c>
      <c r="R2025" s="12">
        <f t="shared" si="125"/>
        <v>42166.420752314814</v>
      </c>
      <c r="S2025" s="12">
        <f t="shared" si="126"/>
        <v>42136.420752314814</v>
      </c>
      <c r="T2025" s="12">
        <f t="shared" si="127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33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 t="s">
        <v>8307</v>
      </c>
      <c r="Q2026" t="s">
        <v>8308</v>
      </c>
      <c r="R2026" s="12">
        <f t="shared" si="125"/>
        <v>41134.125</v>
      </c>
      <c r="S2026" s="12">
        <f t="shared" si="126"/>
        <v>41099.966944444444</v>
      </c>
      <c r="T2026" s="12">
        <f t="shared" si="127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33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 t="s">
        <v>8307</v>
      </c>
      <c r="Q2027" t="s">
        <v>8308</v>
      </c>
      <c r="R2027" s="12">
        <f t="shared" si="125"/>
        <v>42166.184560185182</v>
      </c>
      <c r="S2027" s="12">
        <f t="shared" si="126"/>
        <v>42136.184560185182</v>
      </c>
      <c r="T2027" s="12">
        <f t="shared" si="127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33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 t="s">
        <v>8307</v>
      </c>
      <c r="Q2028" t="s">
        <v>8308</v>
      </c>
      <c r="R2028" s="12">
        <f t="shared" si="125"/>
        <v>41750.165972222225</v>
      </c>
      <c r="S2028" s="12">
        <f t="shared" si="126"/>
        <v>41704.735937500001</v>
      </c>
      <c r="T2028" s="12">
        <f t="shared" si="127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33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 t="s">
        <v>8307</v>
      </c>
      <c r="Q2029" t="s">
        <v>8308</v>
      </c>
      <c r="R2029" s="12">
        <f t="shared" si="125"/>
        <v>42093.772210648152</v>
      </c>
      <c r="S2029" s="12">
        <f t="shared" si="126"/>
        <v>42048.813877314817</v>
      </c>
      <c r="T2029" s="12">
        <f t="shared" si="127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33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 t="s">
        <v>8307</v>
      </c>
      <c r="Q2030" t="s">
        <v>8308</v>
      </c>
      <c r="R2030" s="12">
        <f t="shared" si="125"/>
        <v>40252.913194444445</v>
      </c>
      <c r="S2030" s="12">
        <f t="shared" si="126"/>
        <v>40215.919050925928</v>
      </c>
      <c r="T2030" s="12">
        <f t="shared" si="127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33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 t="s">
        <v>8307</v>
      </c>
      <c r="Q2031" t="s">
        <v>8308</v>
      </c>
      <c r="R2031" s="12">
        <f t="shared" si="125"/>
        <v>41878.021770833337</v>
      </c>
      <c r="S2031" s="12">
        <f t="shared" si="126"/>
        <v>41848.021770833337</v>
      </c>
      <c r="T2031" s="12">
        <f t="shared" si="127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33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 t="s">
        <v>8307</v>
      </c>
      <c r="Q2032" t="s">
        <v>8308</v>
      </c>
      <c r="R2032" s="12">
        <f t="shared" si="125"/>
        <v>41242.996481481481</v>
      </c>
      <c r="S2032" s="12">
        <f t="shared" si="126"/>
        <v>41212.996481481481</v>
      </c>
      <c r="T2032" s="12">
        <f t="shared" si="127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33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 t="s">
        <v>8307</v>
      </c>
      <c r="Q2033" t="s">
        <v>8308</v>
      </c>
      <c r="R2033" s="12">
        <f t="shared" si="125"/>
        <v>42013.041666666672</v>
      </c>
      <c r="S2033" s="12">
        <f t="shared" si="126"/>
        <v>41975.329317129625</v>
      </c>
      <c r="T2033" s="12">
        <f t="shared" si="127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33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 t="s">
        <v>8307</v>
      </c>
      <c r="Q2034" t="s">
        <v>8308</v>
      </c>
      <c r="R2034" s="12">
        <f t="shared" si="125"/>
        <v>42719.208333333328</v>
      </c>
      <c r="S2034" s="12">
        <f t="shared" si="126"/>
        <v>42689.565671296295</v>
      </c>
      <c r="T2034" s="12">
        <f t="shared" si="127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33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 t="s">
        <v>8307</v>
      </c>
      <c r="Q2035" t="s">
        <v>8308</v>
      </c>
      <c r="R2035" s="12">
        <f t="shared" si="125"/>
        <v>41755.082384259258</v>
      </c>
      <c r="S2035" s="12">
        <f t="shared" si="126"/>
        <v>41725.082384259258</v>
      </c>
      <c r="T2035" s="12">
        <f t="shared" si="127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33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 t="s">
        <v>8307</v>
      </c>
      <c r="Q2036" t="s">
        <v>8308</v>
      </c>
      <c r="R2036" s="12">
        <f t="shared" si="125"/>
        <v>42131.290277777778</v>
      </c>
      <c r="S2036" s="12">
        <f t="shared" si="126"/>
        <v>42076.130011574074</v>
      </c>
      <c r="T2036" s="12">
        <f t="shared" si="127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33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 t="s">
        <v>8307</v>
      </c>
      <c r="Q2037" t="s">
        <v>8308</v>
      </c>
      <c r="R2037" s="12">
        <f t="shared" si="125"/>
        <v>42357.041666666672</v>
      </c>
      <c r="S2037" s="12">
        <f t="shared" si="126"/>
        <v>42311.625081018516</v>
      </c>
      <c r="T2037" s="12">
        <f t="shared" si="127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33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 t="s">
        <v>8307</v>
      </c>
      <c r="Q2038" t="s">
        <v>8308</v>
      </c>
      <c r="R2038" s="12">
        <f t="shared" si="125"/>
        <v>41768.864803240744</v>
      </c>
      <c r="S2038" s="12">
        <f t="shared" si="126"/>
        <v>41738.864803240744</v>
      </c>
      <c r="T2038" s="12">
        <f t="shared" si="127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33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 t="s">
        <v>8307</v>
      </c>
      <c r="Q2039" t="s">
        <v>8308</v>
      </c>
      <c r="R2039" s="12">
        <f t="shared" si="125"/>
        <v>41638.251770833333</v>
      </c>
      <c r="S2039" s="12">
        <f t="shared" si="126"/>
        <v>41578.210104166668</v>
      </c>
      <c r="T2039" s="12">
        <f t="shared" si="127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33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 t="s">
        <v>8307</v>
      </c>
      <c r="Q2040" t="s">
        <v>8308</v>
      </c>
      <c r="R2040" s="12">
        <f t="shared" si="125"/>
        <v>41456.75</v>
      </c>
      <c r="S2040" s="12">
        <f t="shared" si="126"/>
        <v>41424.27107638889</v>
      </c>
      <c r="T2040" s="12">
        <f t="shared" si="127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33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 t="s">
        <v>8307</v>
      </c>
      <c r="Q2041" t="s">
        <v>8308</v>
      </c>
      <c r="R2041" s="12">
        <f t="shared" si="125"/>
        <v>42705.207638888889</v>
      </c>
      <c r="S2041" s="12">
        <f t="shared" si="126"/>
        <v>42675.438946759255</v>
      </c>
      <c r="T2041" s="12">
        <f t="shared" si="127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33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 t="s">
        <v>8307</v>
      </c>
      <c r="Q2042" t="s">
        <v>8308</v>
      </c>
      <c r="R2042" s="12">
        <f t="shared" si="125"/>
        <v>41593.968784722223</v>
      </c>
      <c r="S2042" s="12">
        <f t="shared" si="126"/>
        <v>41578.927118055559</v>
      </c>
      <c r="T2042" s="12">
        <f t="shared" si="127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33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 t="s">
        <v>8307</v>
      </c>
      <c r="Q2043" t="s">
        <v>8308</v>
      </c>
      <c r="R2043" s="12">
        <f t="shared" si="125"/>
        <v>42684.567442129628</v>
      </c>
      <c r="S2043" s="12">
        <f t="shared" si="126"/>
        <v>42654.525775462964</v>
      </c>
      <c r="T2043" s="12">
        <f t="shared" si="127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33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 t="s">
        <v>8307</v>
      </c>
      <c r="Q2044" t="s">
        <v>8308</v>
      </c>
      <c r="R2044" s="12">
        <f t="shared" si="125"/>
        <v>42391.708032407405</v>
      </c>
      <c r="S2044" s="12">
        <f t="shared" si="126"/>
        <v>42331.708032407405</v>
      </c>
      <c r="T2044" s="12">
        <f t="shared" si="127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33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 t="s">
        <v>8307</v>
      </c>
      <c r="Q2045" t="s">
        <v>8308</v>
      </c>
      <c r="R2045" s="12">
        <f t="shared" si="125"/>
        <v>42715.207638888889</v>
      </c>
      <c r="S2045" s="12">
        <f t="shared" si="126"/>
        <v>42661.176817129628</v>
      </c>
      <c r="T2045" s="12">
        <f t="shared" si="127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33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 t="s">
        <v>8307</v>
      </c>
      <c r="Q2046" t="s">
        <v>8308</v>
      </c>
      <c r="R2046" s="12">
        <f t="shared" si="125"/>
        <v>42168.684189814812</v>
      </c>
      <c r="S2046" s="12">
        <f t="shared" si="126"/>
        <v>42138.684189814812</v>
      </c>
      <c r="T2046" s="12">
        <f t="shared" si="127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33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 t="s">
        <v>8307</v>
      </c>
      <c r="Q2047" t="s">
        <v>8308</v>
      </c>
      <c r="R2047" s="12">
        <f t="shared" si="125"/>
        <v>41099.088506944441</v>
      </c>
      <c r="S2047" s="12">
        <f t="shared" si="126"/>
        <v>41069.088506944441</v>
      </c>
      <c r="T2047" s="12">
        <f t="shared" si="127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33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 t="s">
        <v>8307</v>
      </c>
      <c r="Q2048" t="s">
        <v>8308</v>
      </c>
      <c r="R2048" s="12">
        <f t="shared" si="125"/>
        <v>41417.171805555554</v>
      </c>
      <c r="S2048" s="12">
        <f t="shared" si="126"/>
        <v>41387.171805555554</v>
      </c>
      <c r="T2048" s="12">
        <f t="shared" si="127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33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 t="s">
        <v>8307</v>
      </c>
      <c r="Q2049" t="s">
        <v>8308</v>
      </c>
      <c r="R2049" s="12">
        <f t="shared" si="125"/>
        <v>42111</v>
      </c>
      <c r="S2049" s="12">
        <f t="shared" si="126"/>
        <v>42081.903587962966</v>
      </c>
      <c r="T2049" s="12">
        <f t="shared" si="127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33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8" t="s">
        <v>8307</v>
      </c>
      <c r="Q2050" t="s">
        <v>8308</v>
      </c>
      <c r="R2050" s="12">
        <f t="shared" ref="R2050:R2113" si="129">(((I2050/60)/60/24)+DATE(1970,1,1))</f>
        <v>41417.651516203703</v>
      </c>
      <c r="S2050" s="12">
        <f t="shared" ref="S2050:S2113" si="130">(((J2050/60)/60/24)+DATE(1970,1,1))</f>
        <v>41387.651516203703</v>
      </c>
      <c r="T2050" s="12">
        <f t="shared" si="127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33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8" t="s">
        <v>8307</v>
      </c>
      <c r="Q2051" t="s">
        <v>8308</v>
      </c>
      <c r="R2051" s="12">
        <f t="shared" si="129"/>
        <v>41610.957638888889</v>
      </c>
      <c r="S2051" s="12">
        <f t="shared" si="130"/>
        <v>41575.527349537035</v>
      </c>
      <c r="T2051" s="12">
        <f t="shared" ref="T2051:T2114" si="131">YEAR(S2051)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33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 t="s">
        <v>8307</v>
      </c>
      <c r="Q2052" t="s">
        <v>8308</v>
      </c>
      <c r="R2052" s="12">
        <f t="shared" si="129"/>
        <v>42155.071504629625</v>
      </c>
      <c r="S2052" s="12">
        <f t="shared" si="130"/>
        <v>42115.071504629625</v>
      </c>
      <c r="T2052" s="12">
        <f t="shared" si="131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33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 t="s">
        <v>8307</v>
      </c>
      <c r="Q2053" t="s">
        <v>8308</v>
      </c>
      <c r="R2053" s="12">
        <f t="shared" si="129"/>
        <v>41634.022418981483</v>
      </c>
      <c r="S2053" s="12">
        <f t="shared" si="130"/>
        <v>41604.022418981483</v>
      </c>
      <c r="T2053" s="12">
        <f t="shared" si="131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33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 t="s">
        <v>8307</v>
      </c>
      <c r="Q2054" t="s">
        <v>8308</v>
      </c>
      <c r="R2054" s="12">
        <f t="shared" si="129"/>
        <v>42420.08394675926</v>
      </c>
      <c r="S2054" s="12">
        <f t="shared" si="130"/>
        <v>42375.08394675926</v>
      </c>
      <c r="T2054" s="12">
        <f t="shared" si="131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33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 t="s">
        <v>8307</v>
      </c>
      <c r="Q2055" t="s">
        <v>8308</v>
      </c>
      <c r="R2055" s="12">
        <f t="shared" si="129"/>
        <v>42333.659155092595</v>
      </c>
      <c r="S2055" s="12">
        <f t="shared" si="130"/>
        <v>42303.617488425924</v>
      </c>
      <c r="T2055" s="12">
        <f t="shared" si="131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33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 t="s">
        <v>8307</v>
      </c>
      <c r="Q2056" t="s">
        <v>8308</v>
      </c>
      <c r="R2056" s="12">
        <f t="shared" si="129"/>
        <v>41761.520949074074</v>
      </c>
      <c r="S2056" s="12">
        <f t="shared" si="130"/>
        <v>41731.520949074074</v>
      </c>
      <c r="T2056" s="12">
        <f t="shared" si="131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33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 t="s">
        <v>8307</v>
      </c>
      <c r="Q2057" t="s">
        <v>8308</v>
      </c>
      <c r="R2057" s="12">
        <f t="shared" si="129"/>
        <v>41976.166666666672</v>
      </c>
      <c r="S2057" s="12">
        <f t="shared" si="130"/>
        <v>41946.674108796295</v>
      </c>
      <c r="T2057" s="12">
        <f t="shared" si="131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33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 t="s">
        <v>8307</v>
      </c>
      <c r="Q2058" t="s">
        <v>8308</v>
      </c>
      <c r="R2058" s="12">
        <f t="shared" si="129"/>
        <v>41381.76090277778</v>
      </c>
      <c r="S2058" s="12">
        <f t="shared" si="130"/>
        <v>41351.76090277778</v>
      </c>
      <c r="T2058" s="12">
        <f t="shared" si="131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33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 t="s">
        <v>8307</v>
      </c>
      <c r="Q2059" t="s">
        <v>8308</v>
      </c>
      <c r="R2059" s="12">
        <f t="shared" si="129"/>
        <v>42426.494583333333</v>
      </c>
      <c r="S2059" s="12">
        <f t="shared" si="130"/>
        <v>42396.494583333333</v>
      </c>
      <c r="T2059" s="12">
        <f t="shared" si="131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33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 t="s">
        <v>8307</v>
      </c>
      <c r="Q2060" t="s">
        <v>8308</v>
      </c>
      <c r="R2060" s="12">
        <f t="shared" si="129"/>
        <v>42065.833333333328</v>
      </c>
      <c r="S2060" s="12">
        <f t="shared" si="130"/>
        <v>42026.370717592596</v>
      </c>
      <c r="T2060" s="12">
        <f t="shared" si="131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33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 t="s">
        <v>8307</v>
      </c>
      <c r="Q2061" t="s">
        <v>8308</v>
      </c>
      <c r="R2061" s="12">
        <f t="shared" si="129"/>
        <v>42400.915972222225</v>
      </c>
      <c r="S2061" s="12">
        <f t="shared" si="130"/>
        <v>42361.602476851855</v>
      </c>
      <c r="T2061" s="12">
        <f t="shared" si="131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33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 t="s">
        <v>8307</v>
      </c>
      <c r="Q2062" t="s">
        <v>8308</v>
      </c>
      <c r="R2062" s="12">
        <f t="shared" si="129"/>
        <v>41843.642939814818</v>
      </c>
      <c r="S2062" s="12">
        <f t="shared" si="130"/>
        <v>41783.642939814818</v>
      </c>
      <c r="T2062" s="12">
        <f t="shared" si="131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33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 t="s">
        <v>8307</v>
      </c>
      <c r="Q2063" t="s">
        <v>8308</v>
      </c>
      <c r="R2063" s="12">
        <f t="shared" si="129"/>
        <v>42735.764513888891</v>
      </c>
      <c r="S2063" s="12">
        <f t="shared" si="130"/>
        <v>42705.764513888891</v>
      </c>
      <c r="T2063" s="12">
        <f t="shared" si="131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33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 t="s">
        <v>8307</v>
      </c>
      <c r="Q2064" t="s">
        <v>8308</v>
      </c>
      <c r="R2064" s="12">
        <f t="shared" si="129"/>
        <v>42453.341412037036</v>
      </c>
      <c r="S2064" s="12">
        <f t="shared" si="130"/>
        <v>42423.3830787037</v>
      </c>
      <c r="T2064" s="12">
        <f t="shared" si="131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33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 t="s">
        <v>8307</v>
      </c>
      <c r="Q2065" t="s">
        <v>8308</v>
      </c>
      <c r="R2065" s="12">
        <f t="shared" si="129"/>
        <v>42505.73265046296</v>
      </c>
      <c r="S2065" s="12">
        <f t="shared" si="130"/>
        <v>42472.73265046296</v>
      </c>
      <c r="T2065" s="12">
        <f t="shared" si="131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33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 t="s">
        <v>8307</v>
      </c>
      <c r="Q2066" t="s">
        <v>8308</v>
      </c>
      <c r="R2066" s="12">
        <f t="shared" si="129"/>
        <v>41425.5</v>
      </c>
      <c r="S2066" s="12">
        <f t="shared" si="130"/>
        <v>41389.364849537036</v>
      </c>
      <c r="T2066" s="12">
        <f t="shared" si="131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33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 t="s">
        <v>8307</v>
      </c>
      <c r="Q2067" t="s">
        <v>8308</v>
      </c>
      <c r="R2067" s="12">
        <f t="shared" si="129"/>
        <v>41633.333668981482</v>
      </c>
      <c r="S2067" s="12">
        <f t="shared" si="130"/>
        <v>41603.333668981482</v>
      </c>
      <c r="T2067" s="12">
        <f t="shared" si="131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33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 t="s">
        <v>8307</v>
      </c>
      <c r="Q2068" t="s">
        <v>8308</v>
      </c>
      <c r="R2068" s="12">
        <f t="shared" si="129"/>
        <v>41874.771793981483</v>
      </c>
      <c r="S2068" s="12">
        <f t="shared" si="130"/>
        <v>41844.771793981483</v>
      </c>
      <c r="T2068" s="12">
        <f t="shared" si="131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33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 t="s">
        <v>8307</v>
      </c>
      <c r="Q2069" t="s">
        <v>8308</v>
      </c>
      <c r="R2069" s="12">
        <f t="shared" si="129"/>
        <v>42148.853888888887</v>
      </c>
      <c r="S2069" s="12">
        <f t="shared" si="130"/>
        <v>42115.853888888887</v>
      </c>
      <c r="T2069" s="12">
        <f t="shared" si="131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33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 t="s">
        <v>8307</v>
      </c>
      <c r="Q2070" t="s">
        <v>8308</v>
      </c>
      <c r="R2070" s="12">
        <f t="shared" si="129"/>
        <v>42663.841608796298</v>
      </c>
      <c r="S2070" s="12">
        <f t="shared" si="130"/>
        <v>42633.841608796298</v>
      </c>
      <c r="T2070" s="12">
        <f t="shared" si="131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33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 t="s">
        <v>8307</v>
      </c>
      <c r="Q2071" t="s">
        <v>8308</v>
      </c>
      <c r="R2071" s="12">
        <f t="shared" si="129"/>
        <v>42371.972118055557</v>
      </c>
      <c r="S2071" s="12">
        <f t="shared" si="130"/>
        <v>42340.972118055557</v>
      </c>
      <c r="T2071" s="12">
        <f t="shared" si="131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33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 t="s">
        <v>8307</v>
      </c>
      <c r="Q2072" t="s">
        <v>8308</v>
      </c>
      <c r="R2072" s="12">
        <f t="shared" si="129"/>
        <v>42549.6565162037</v>
      </c>
      <c r="S2072" s="12">
        <f t="shared" si="130"/>
        <v>42519.6565162037</v>
      </c>
      <c r="T2072" s="12">
        <f t="shared" si="131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33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 t="s">
        <v>8307</v>
      </c>
      <c r="Q2073" t="s">
        <v>8308</v>
      </c>
      <c r="R2073" s="12">
        <f t="shared" si="129"/>
        <v>42645.278749999998</v>
      </c>
      <c r="S2073" s="12">
        <f t="shared" si="130"/>
        <v>42600.278749999998</v>
      </c>
      <c r="T2073" s="12">
        <f t="shared" si="131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33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 t="s">
        <v>8307</v>
      </c>
      <c r="Q2074" t="s">
        <v>8308</v>
      </c>
      <c r="R2074" s="12">
        <f t="shared" si="129"/>
        <v>42497.581388888888</v>
      </c>
      <c r="S2074" s="12">
        <f t="shared" si="130"/>
        <v>42467.581388888888</v>
      </c>
      <c r="T2074" s="12">
        <f t="shared" si="131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33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 t="s">
        <v>8307</v>
      </c>
      <c r="Q2075" t="s">
        <v>8308</v>
      </c>
      <c r="R2075" s="12">
        <f t="shared" si="129"/>
        <v>42132.668032407411</v>
      </c>
      <c r="S2075" s="12">
        <f t="shared" si="130"/>
        <v>42087.668032407411</v>
      </c>
      <c r="T2075" s="12">
        <f t="shared" si="131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33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 t="s">
        <v>8307</v>
      </c>
      <c r="Q2076" t="s">
        <v>8308</v>
      </c>
      <c r="R2076" s="12">
        <f t="shared" si="129"/>
        <v>42496.826180555552</v>
      </c>
      <c r="S2076" s="12">
        <f t="shared" si="130"/>
        <v>42466.826180555552</v>
      </c>
      <c r="T2076" s="12">
        <f t="shared" si="131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33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 t="s">
        <v>8307</v>
      </c>
      <c r="Q2077" t="s">
        <v>8308</v>
      </c>
      <c r="R2077" s="12">
        <f t="shared" si="129"/>
        <v>41480.681574074071</v>
      </c>
      <c r="S2077" s="12">
        <f t="shared" si="130"/>
        <v>41450.681574074071</v>
      </c>
      <c r="T2077" s="12">
        <f t="shared" si="131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33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 t="s">
        <v>8307</v>
      </c>
      <c r="Q2078" t="s">
        <v>8308</v>
      </c>
      <c r="R2078" s="12">
        <f t="shared" si="129"/>
        <v>41843.880659722221</v>
      </c>
      <c r="S2078" s="12">
        <f t="shared" si="130"/>
        <v>41803.880659722221</v>
      </c>
      <c r="T2078" s="12">
        <f t="shared" si="131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33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 t="s">
        <v>8307</v>
      </c>
      <c r="Q2079" t="s">
        <v>8308</v>
      </c>
      <c r="R2079" s="12">
        <f t="shared" si="129"/>
        <v>42160.875</v>
      </c>
      <c r="S2079" s="12">
        <f t="shared" si="130"/>
        <v>42103.042546296296</v>
      </c>
      <c r="T2079" s="12">
        <f t="shared" si="131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33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 t="s">
        <v>8307</v>
      </c>
      <c r="Q2080" t="s">
        <v>8308</v>
      </c>
      <c r="R2080" s="12">
        <f t="shared" si="129"/>
        <v>42722.771493055552</v>
      </c>
      <c r="S2080" s="12">
        <f t="shared" si="130"/>
        <v>42692.771493055552</v>
      </c>
      <c r="T2080" s="12">
        <f t="shared" si="131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33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 t="s">
        <v>8307</v>
      </c>
      <c r="Q2081" t="s">
        <v>8308</v>
      </c>
      <c r="R2081" s="12">
        <f t="shared" si="129"/>
        <v>42180.791666666672</v>
      </c>
      <c r="S2081" s="12">
        <f t="shared" si="130"/>
        <v>42150.71056712963</v>
      </c>
      <c r="T2081" s="12">
        <f t="shared" si="131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33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 t="s">
        <v>8307</v>
      </c>
      <c r="Q2082" t="s">
        <v>8308</v>
      </c>
      <c r="R2082" s="12">
        <f t="shared" si="129"/>
        <v>42319.998842592591</v>
      </c>
      <c r="S2082" s="12">
        <f t="shared" si="130"/>
        <v>42289.957175925927</v>
      </c>
      <c r="T2082" s="12">
        <f t="shared" si="131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33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 t="s">
        <v>8326</v>
      </c>
      <c r="Q2083" t="s">
        <v>8327</v>
      </c>
      <c r="R2083" s="12">
        <f t="shared" si="129"/>
        <v>41045.207638888889</v>
      </c>
      <c r="S2083" s="12">
        <f t="shared" si="130"/>
        <v>41004.156886574077</v>
      </c>
      <c r="T2083" s="12">
        <f t="shared" si="131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33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 t="s">
        <v>8326</v>
      </c>
      <c r="Q2084" t="s">
        <v>8327</v>
      </c>
      <c r="R2084" s="12">
        <f t="shared" si="129"/>
        <v>40871.161990740737</v>
      </c>
      <c r="S2084" s="12">
        <f t="shared" si="130"/>
        <v>40811.120324074072</v>
      </c>
      <c r="T2084" s="12">
        <f t="shared" si="131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33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 t="s">
        <v>8326</v>
      </c>
      <c r="Q2085" t="s">
        <v>8327</v>
      </c>
      <c r="R2085" s="12">
        <f t="shared" si="129"/>
        <v>41064.72216435185</v>
      </c>
      <c r="S2085" s="12">
        <f t="shared" si="130"/>
        <v>41034.72216435185</v>
      </c>
      <c r="T2085" s="12">
        <f t="shared" si="131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33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 t="s">
        <v>8326</v>
      </c>
      <c r="Q2086" t="s">
        <v>8327</v>
      </c>
      <c r="R2086" s="12">
        <f t="shared" si="129"/>
        <v>41763.290972222225</v>
      </c>
      <c r="S2086" s="12">
        <f t="shared" si="130"/>
        <v>41731.833124999997</v>
      </c>
      <c r="T2086" s="12">
        <f t="shared" si="131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33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 t="s">
        <v>8326</v>
      </c>
      <c r="Q2087" t="s">
        <v>8327</v>
      </c>
      <c r="R2087" s="12">
        <f t="shared" si="129"/>
        <v>41105.835497685184</v>
      </c>
      <c r="S2087" s="12">
        <f t="shared" si="130"/>
        <v>41075.835497685184</v>
      </c>
      <c r="T2087" s="12">
        <f t="shared" si="131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33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 t="s">
        <v>8326</v>
      </c>
      <c r="Q2088" t="s">
        <v>8327</v>
      </c>
      <c r="R2088" s="12">
        <f t="shared" si="129"/>
        <v>40891.207638888889</v>
      </c>
      <c r="S2088" s="12">
        <f t="shared" si="130"/>
        <v>40860.67050925926</v>
      </c>
      <c r="T2088" s="12">
        <f t="shared" si="131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33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 t="s">
        <v>8326</v>
      </c>
      <c r="Q2089" t="s">
        <v>8327</v>
      </c>
      <c r="R2089" s="12">
        <f t="shared" si="129"/>
        <v>40794.204375000001</v>
      </c>
      <c r="S2089" s="12">
        <f t="shared" si="130"/>
        <v>40764.204375000001</v>
      </c>
      <c r="T2089" s="12">
        <f t="shared" si="131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33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 t="s">
        <v>8326</v>
      </c>
      <c r="Q2090" t="s">
        <v>8327</v>
      </c>
      <c r="R2090" s="12">
        <f t="shared" si="129"/>
        <v>40432.165972222225</v>
      </c>
      <c r="S2090" s="12">
        <f t="shared" si="130"/>
        <v>40395.714722222219</v>
      </c>
      <c r="T2090" s="12">
        <f t="shared" si="131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33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 t="s">
        <v>8326</v>
      </c>
      <c r="Q2091" t="s">
        <v>8327</v>
      </c>
      <c r="R2091" s="12">
        <f t="shared" si="129"/>
        <v>41488.076319444444</v>
      </c>
      <c r="S2091" s="12">
        <f t="shared" si="130"/>
        <v>41453.076319444444</v>
      </c>
      <c r="T2091" s="12">
        <f t="shared" si="131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33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 t="s">
        <v>8326</v>
      </c>
      <c r="Q2092" t="s">
        <v>8327</v>
      </c>
      <c r="R2092" s="12">
        <f t="shared" si="129"/>
        <v>41329.381423611114</v>
      </c>
      <c r="S2092" s="12">
        <f t="shared" si="130"/>
        <v>41299.381423611114</v>
      </c>
      <c r="T2092" s="12">
        <f t="shared" si="131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33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 t="s">
        <v>8326</v>
      </c>
      <c r="Q2093" t="s">
        <v>8327</v>
      </c>
      <c r="R2093" s="12">
        <f t="shared" si="129"/>
        <v>40603.833333333336</v>
      </c>
      <c r="S2093" s="12">
        <f t="shared" si="130"/>
        <v>40555.322662037033</v>
      </c>
      <c r="T2093" s="12">
        <f t="shared" si="131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33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 t="s">
        <v>8326</v>
      </c>
      <c r="Q2094" t="s">
        <v>8327</v>
      </c>
      <c r="R2094" s="12">
        <f t="shared" si="129"/>
        <v>40823.707546296297</v>
      </c>
      <c r="S2094" s="12">
        <f t="shared" si="130"/>
        <v>40763.707546296297</v>
      </c>
      <c r="T2094" s="12">
        <f t="shared" si="131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33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 t="s">
        <v>8326</v>
      </c>
      <c r="Q2095" t="s">
        <v>8327</v>
      </c>
      <c r="R2095" s="12">
        <f t="shared" si="129"/>
        <v>41265.896203703705</v>
      </c>
      <c r="S2095" s="12">
        <f t="shared" si="130"/>
        <v>41205.854537037041</v>
      </c>
      <c r="T2095" s="12">
        <f t="shared" si="131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33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 t="s">
        <v>8326</v>
      </c>
      <c r="Q2096" t="s">
        <v>8327</v>
      </c>
      <c r="R2096" s="12">
        <f t="shared" si="129"/>
        <v>40973.125</v>
      </c>
      <c r="S2096" s="12">
        <f t="shared" si="130"/>
        <v>40939.02002314815</v>
      </c>
      <c r="T2096" s="12">
        <f t="shared" si="131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33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 t="s">
        <v>8326</v>
      </c>
      <c r="Q2097" t="s">
        <v>8327</v>
      </c>
      <c r="R2097" s="12">
        <f t="shared" si="129"/>
        <v>40818.733483796292</v>
      </c>
      <c r="S2097" s="12">
        <f t="shared" si="130"/>
        <v>40758.733483796292</v>
      </c>
      <c r="T2097" s="12">
        <f t="shared" si="131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33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 t="s">
        <v>8326</v>
      </c>
      <c r="Q2098" t="s">
        <v>8327</v>
      </c>
      <c r="R2098" s="12">
        <f t="shared" si="129"/>
        <v>41208.165972222225</v>
      </c>
      <c r="S2098" s="12">
        <f t="shared" si="130"/>
        <v>41192.758506944447</v>
      </c>
      <c r="T2098" s="12">
        <f t="shared" si="131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33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 t="s">
        <v>8326</v>
      </c>
      <c r="Q2099" t="s">
        <v>8327</v>
      </c>
      <c r="R2099" s="12">
        <f t="shared" si="129"/>
        <v>40878.626562500001</v>
      </c>
      <c r="S2099" s="12">
        <f t="shared" si="130"/>
        <v>40818.58489583333</v>
      </c>
      <c r="T2099" s="12">
        <f t="shared" si="131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33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 t="s">
        <v>8326</v>
      </c>
      <c r="Q2100" t="s">
        <v>8327</v>
      </c>
      <c r="R2100" s="12">
        <f t="shared" si="129"/>
        <v>40976.11383101852</v>
      </c>
      <c r="S2100" s="12">
        <f t="shared" si="130"/>
        <v>40946.11383101852</v>
      </c>
      <c r="T2100" s="12">
        <f t="shared" si="131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33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 t="s">
        <v>8326</v>
      </c>
      <c r="Q2101" t="s">
        <v>8327</v>
      </c>
      <c r="R2101" s="12">
        <f t="shared" si="129"/>
        <v>42187.152777777781</v>
      </c>
      <c r="S2101" s="12">
        <f t="shared" si="130"/>
        <v>42173.746342592596</v>
      </c>
      <c r="T2101" s="12">
        <f t="shared" si="131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33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 t="s">
        <v>8326</v>
      </c>
      <c r="Q2102" t="s">
        <v>8327</v>
      </c>
      <c r="R2102" s="12">
        <f t="shared" si="129"/>
        <v>41090.165972222225</v>
      </c>
      <c r="S2102" s="12">
        <f t="shared" si="130"/>
        <v>41074.834965277776</v>
      </c>
      <c r="T2102" s="12">
        <f t="shared" si="131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33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 t="s">
        <v>8326</v>
      </c>
      <c r="Q2103" t="s">
        <v>8327</v>
      </c>
      <c r="R2103" s="12">
        <f t="shared" si="129"/>
        <v>40952.149467592593</v>
      </c>
      <c r="S2103" s="12">
        <f t="shared" si="130"/>
        <v>40892.149467592593</v>
      </c>
      <c r="T2103" s="12">
        <f t="shared" si="131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33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 t="s">
        <v>8326</v>
      </c>
      <c r="Q2104" t="s">
        <v>8327</v>
      </c>
      <c r="R2104" s="12">
        <f t="shared" si="129"/>
        <v>40668.868611111109</v>
      </c>
      <c r="S2104" s="12">
        <f t="shared" si="130"/>
        <v>40638.868611111109</v>
      </c>
      <c r="T2104" s="12">
        <f t="shared" si="131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33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 t="s">
        <v>8326</v>
      </c>
      <c r="Q2105" t="s">
        <v>8327</v>
      </c>
      <c r="R2105" s="12">
        <f t="shared" si="129"/>
        <v>41222.7966087963</v>
      </c>
      <c r="S2105" s="12">
        <f t="shared" si="130"/>
        <v>41192.754942129628</v>
      </c>
      <c r="T2105" s="12">
        <f t="shared" si="131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33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 t="s">
        <v>8326</v>
      </c>
      <c r="Q2106" t="s">
        <v>8327</v>
      </c>
      <c r="R2106" s="12">
        <f t="shared" si="129"/>
        <v>41425</v>
      </c>
      <c r="S2106" s="12">
        <f t="shared" si="130"/>
        <v>41394.074467592596</v>
      </c>
      <c r="T2106" s="12">
        <f t="shared" si="131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33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 t="s">
        <v>8326</v>
      </c>
      <c r="Q2107" t="s">
        <v>8327</v>
      </c>
      <c r="R2107" s="12">
        <f t="shared" si="129"/>
        <v>41964.166666666672</v>
      </c>
      <c r="S2107" s="12">
        <f t="shared" si="130"/>
        <v>41951.788807870369</v>
      </c>
      <c r="T2107" s="12">
        <f t="shared" si="131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33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 t="s">
        <v>8326</v>
      </c>
      <c r="Q2108" t="s">
        <v>8327</v>
      </c>
      <c r="R2108" s="12">
        <f t="shared" si="129"/>
        <v>41300.21497685185</v>
      </c>
      <c r="S2108" s="12">
        <f t="shared" si="130"/>
        <v>41270.21497685185</v>
      </c>
      <c r="T2108" s="12">
        <f t="shared" si="131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33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 t="s">
        <v>8326</v>
      </c>
      <c r="Q2109" t="s">
        <v>8327</v>
      </c>
      <c r="R2109" s="12">
        <f t="shared" si="129"/>
        <v>41955.752233796295</v>
      </c>
      <c r="S2109" s="12">
        <f t="shared" si="130"/>
        <v>41934.71056712963</v>
      </c>
      <c r="T2109" s="12">
        <f t="shared" si="131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33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 t="s">
        <v>8326</v>
      </c>
      <c r="Q2110" t="s">
        <v>8327</v>
      </c>
      <c r="R2110" s="12">
        <f t="shared" si="129"/>
        <v>41162.163194444445</v>
      </c>
      <c r="S2110" s="12">
        <f t="shared" si="130"/>
        <v>41135.175694444442</v>
      </c>
      <c r="T2110" s="12">
        <f t="shared" si="131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33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 t="s">
        <v>8326</v>
      </c>
      <c r="Q2111" t="s">
        <v>8327</v>
      </c>
      <c r="R2111" s="12">
        <f t="shared" si="129"/>
        <v>42190.708530092597</v>
      </c>
      <c r="S2111" s="12">
        <f t="shared" si="130"/>
        <v>42160.708530092597</v>
      </c>
      <c r="T2111" s="12">
        <f t="shared" si="131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33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 t="s">
        <v>8326</v>
      </c>
      <c r="Q2112" t="s">
        <v>8327</v>
      </c>
      <c r="R2112" s="12">
        <f t="shared" si="129"/>
        <v>41787.207638888889</v>
      </c>
      <c r="S2112" s="12">
        <f t="shared" si="130"/>
        <v>41759.670937499999</v>
      </c>
      <c r="T2112" s="12">
        <f t="shared" si="131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33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 t="s">
        <v>8326</v>
      </c>
      <c r="Q2113" t="s">
        <v>8327</v>
      </c>
      <c r="R2113" s="12">
        <f t="shared" si="129"/>
        <v>40770.041666666664</v>
      </c>
      <c r="S2113" s="12">
        <f t="shared" si="130"/>
        <v>40703.197048611109</v>
      </c>
      <c r="T2113" s="12">
        <f t="shared" si="131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33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8" t="s">
        <v>8326</v>
      </c>
      <c r="Q2114" t="s">
        <v>8327</v>
      </c>
      <c r="R2114" s="12">
        <f t="shared" ref="R2114:R2177" si="133">(((I2114/60)/60/24)+DATE(1970,1,1))</f>
        <v>41379.928159722222</v>
      </c>
      <c r="S2114" s="12">
        <f t="shared" ref="S2114:S2177" si="134">(((J2114/60)/60/24)+DATE(1970,1,1))</f>
        <v>41365.928159722222</v>
      </c>
      <c r="T2114" s="12">
        <f t="shared" si="131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33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8" t="s">
        <v>8326</v>
      </c>
      <c r="Q2115" t="s">
        <v>8327</v>
      </c>
      <c r="R2115" s="12">
        <f t="shared" si="133"/>
        <v>41905.86546296296</v>
      </c>
      <c r="S2115" s="12">
        <f t="shared" si="134"/>
        <v>41870.86546296296</v>
      </c>
      <c r="T2115" s="12">
        <f t="shared" ref="T2115:T2178" si="135">YEAR(S2115)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33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 t="s">
        <v>8326</v>
      </c>
      <c r="Q2116" t="s">
        <v>8327</v>
      </c>
      <c r="R2116" s="12">
        <f t="shared" si="133"/>
        <v>40521.207638888889</v>
      </c>
      <c r="S2116" s="12">
        <f t="shared" si="134"/>
        <v>40458.815625000003</v>
      </c>
      <c r="T2116" s="12">
        <f t="shared" si="135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33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 t="s">
        <v>8326</v>
      </c>
      <c r="Q2117" t="s">
        <v>8327</v>
      </c>
      <c r="R2117" s="12">
        <f t="shared" si="133"/>
        <v>40594.081030092595</v>
      </c>
      <c r="S2117" s="12">
        <f t="shared" si="134"/>
        <v>40564.081030092595</v>
      </c>
      <c r="T2117" s="12">
        <f t="shared" si="135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33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 t="s">
        <v>8326</v>
      </c>
      <c r="Q2118" t="s">
        <v>8327</v>
      </c>
      <c r="R2118" s="12">
        <f t="shared" si="133"/>
        <v>41184.777812500004</v>
      </c>
      <c r="S2118" s="12">
        <f t="shared" si="134"/>
        <v>41136.777812500004</v>
      </c>
      <c r="T2118" s="12">
        <f t="shared" si="135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33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 t="s">
        <v>8326</v>
      </c>
      <c r="Q2119" t="s">
        <v>8327</v>
      </c>
      <c r="R2119" s="12">
        <f t="shared" si="133"/>
        <v>42304.207638888889</v>
      </c>
      <c r="S2119" s="12">
        <f t="shared" si="134"/>
        <v>42290.059594907405</v>
      </c>
      <c r="T2119" s="12">
        <f t="shared" si="135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33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 t="s">
        <v>8326</v>
      </c>
      <c r="Q2120" t="s">
        <v>8327</v>
      </c>
      <c r="R2120" s="12">
        <f t="shared" si="133"/>
        <v>40748.839537037034</v>
      </c>
      <c r="S2120" s="12">
        <f t="shared" si="134"/>
        <v>40718.839537037034</v>
      </c>
      <c r="T2120" s="12">
        <f t="shared" si="135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33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 t="s">
        <v>8326</v>
      </c>
      <c r="Q2121" t="s">
        <v>8327</v>
      </c>
      <c r="R2121" s="12">
        <f t="shared" si="133"/>
        <v>41137.130150462966</v>
      </c>
      <c r="S2121" s="12">
        <f t="shared" si="134"/>
        <v>41107.130150462966</v>
      </c>
      <c r="T2121" s="12">
        <f t="shared" si="135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33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 t="s">
        <v>8326</v>
      </c>
      <c r="Q2122" t="s">
        <v>8327</v>
      </c>
      <c r="R2122" s="12">
        <f t="shared" si="133"/>
        <v>41640.964537037034</v>
      </c>
      <c r="S2122" s="12">
        <f t="shared" si="134"/>
        <v>41591.964537037034</v>
      </c>
      <c r="T2122" s="12">
        <f t="shared" si="135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33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 t="s">
        <v>8315</v>
      </c>
      <c r="Q2123" t="s">
        <v>8333</v>
      </c>
      <c r="R2123" s="12">
        <f t="shared" si="133"/>
        <v>42746.7424537037</v>
      </c>
      <c r="S2123" s="12">
        <f t="shared" si="134"/>
        <v>42716.7424537037</v>
      </c>
      <c r="T2123" s="12">
        <f t="shared" si="135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33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 t="s">
        <v>8315</v>
      </c>
      <c r="Q2124" t="s">
        <v>8333</v>
      </c>
      <c r="R2124" s="12">
        <f t="shared" si="133"/>
        <v>42742.300567129627</v>
      </c>
      <c r="S2124" s="12">
        <f t="shared" si="134"/>
        <v>42712.300567129627</v>
      </c>
      <c r="T2124" s="12">
        <f t="shared" si="135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33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 t="s">
        <v>8315</v>
      </c>
      <c r="Q2125" t="s">
        <v>8333</v>
      </c>
      <c r="R2125" s="12">
        <f t="shared" si="133"/>
        <v>40252.290972222225</v>
      </c>
      <c r="S2125" s="12">
        <f t="shared" si="134"/>
        <v>40198.424849537041</v>
      </c>
      <c r="T2125" s="12">
        <f t="shared" si="135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33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 t="s">
        <v>8315</v>
      </c>
      <c r="Q2126" t="s">
        <v>8333</v>
      </c>
      <c r="R2126" s="12">
        <f t="shared" si="133"/>
        <v>40512.208333333336</v>
      </c>
      <c r="S2126" s="12">
        <f t="shared" si="134"/>
        <v>40464.028182870366</v>
      </c>
      <c r="T2126" s="12">
        <f t="shared" si="135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33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 t="s">
        <v>8315</v>
      </c>
      <c r="Q2127" t="s">
        <v>8333</v>
      </c>
      <c r="R2127" s="12">
        <f t="shared" si="133"/>
        <v>42221.023530092592</v>
      </c>
      <c r="S2127" s="12">
        <f t="shared" si="134"/>
        <v>42191.023530092592</v>
      </c>
      <c r="T2127" s="12">
        <f t="shared" si="135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33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 t="s">
        <v>8315</v>
      </c>
      <c r="Q2128" t="s">
        <v>8333</v>
      </c>
      <c r="R2128" s="12">
        <f t="shared" si="133"/>
        <v>41981.973229166666</v>
      </c>
      <c r="S2128" s="12">
        <f t="shared" si="134"/>
        <v>41951.973229166666</v>
      </c>
      <c r="T2128" s="12">
        <f t="shared" si="135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33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 t="s">
        <v>8315</v>
      </c>
      <c r="Q2129" t="s">
        <v>8333</v>
      </c>
      <c r="R2129" s="12">
        <f t="shared" si="133"/>
        <v>42075.463692129633</v>
      </c>
      <c r="S2129" s="12">
        <f t="shared" si="134"/>
        <v>42045.50535879629</v>
      </c>
      <c r="T2129" s="12">
        <f t="shared" si="135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33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 t="s">
        <v>8315</v>
      </c>
      <c r="Q2130" t="s">
        <v>8333</v>
      </c>
      <c r="R2130" s="12">
        <f t="shared" si="133"/>
        <v>41903.772789351853</v>
      </c>
      <c r="S2130" s="12">
        <f t="shared" si="134"/>
        <v>41843.772789351853</v>
      </c>
      <c r="T2130" s="12">
        <f t="shared" si="135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33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 t="s">
        <v>8315</v>
      </c>
      <c r="Q2131" t="s">
        <v>8333</v>
      </c>
      <c r="R2131" s="12">
        <f t="shared" si="133"/>
        <v>42439.024305555555</v>
      </c>
      <c r="S2131" s="12">
        <f t="shared" si="134"/>
        <v>42409.024305555555</v>
      </c>
      <c r="T2131" s="12">
        <f t="shared" si="135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33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 t="s">
        <v>8315</v>
      </c>
      <c r="Q2132" t="s">
        <v>8333</v>
      </c>
      <c r="R2132" s="12">
        <f t="shared" si="133"/>
        <v>41867.086377314816</v>
      </c>
      <c r="S2132" s="12">
        <f t="shared" si="134"/>
        <v>41832.086377314816</v>
      </c>
      <c r="T2132" s="12">
        <f t="shared" si="135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33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 t="s">
        <v>8315</v>
      </c>
      <c r="Q2133" t="s">
        <v>8333</v>
      </c>
      <c r="R2133" s="12">
        <f t="shared" si="133"/>
        <v>42197.207071759258</v>
      </c>
      <c r="S2133" s="12">
        <f t="shared" si="134"/>
        <v>42167.207071759258</v>
      </c>
      <c r="T2133" s="12">
        <f t="shared" si="135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33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 t="s">
        <v>8315</v>
      </c>
      <c r="Q2134" t="s">
        <v>8333</v>
      </c>
      <c r="R2134" s="12">
        <f t="shared" si="133"/>
        <v>41673.487175925926</v>
      </c>
      <c r="S2134" s="12">
        <f t="shared" si="134"/>
        <v>41643.487175925926</v>
      </c>
      <c r="T2134" s="12">
        <f t="shared" si="135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33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 t="s">
        <v>8315</v>
      </c>
      <c r="Q2135" t="s">
        <v>8333</v>
      </c>
      <c r="R2135" s="12">
        <f t="shared" si="133"/>
        <v>40657.290972222225</v>
      </c>
      <c r="S2135" s="12">
        <f t="shared" si="134"/>
        <v>40619.097210648149</v>
      </c>
      <c r="T2135" s="12">
        <f t="shared" si="135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33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 t="s">
        <v>8315</v>
      </c>
      <c r="Q2136" t="s">
        <v>8333</v>
      </c>
      <c r="R2136" s="12">
        <f t="shared" si="133"/>
        <v>41391.886469907404</v>
      </c>
      <c r="S2136" s="12">
        <f t="shared" si="134"/>
        <v>41361.886469907404</v>
      </c>
      <c r="T2136" s="12">
        <f t="shared" si="135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33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 t="s">
        <v>8315</v>
      </c>
      <c r="Q2137" t="s">
        <v>8333</v>
      </c>
      <c r="R2137" s="12">
        <f t="shared" si="133"/>
        <v>41186.963344907403</v>
      </c>
      <c r="S2137" s="12">
        <f t="shared" si="134"/>
        <v>41156.963344907403</v>
      </c>
      <c r="T2137" s="12">
        <f t="shared" si="135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33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 t="s">
        <v>8315</v>
      </c>
      <c r="Q2138" t="s">
        <v>8333</v>
      </c>
      <c r="R2138" s="12">
        <f t="shared" si="133"/>
        <v>41566.509097222224</v>
      </c>
      <c r="S2138" s="12">
        <f t="shared" si="134"/>
        <v>41536.509097222224</v>
      </c>
      <c r="T2138" s="12">
        <f t="shared" si="135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33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 t="s">
        <v>8315</v>
      </c>
      <c r="Q2139" t="s">
        <v>8333</v>
      </c>
      <c r="R2139" s="12">
        <f t="shared" si="133"/>
        <v>41978.771168981482</v>
      </c>
      <c r="S2139" s="12">
        <f t="shared" si="134"/>
        <v>41948.771168981482</v>
      </c>
      <c r="T2139" s="12">
        <f t="shared" si="135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33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 t="s">
        <v>8315</v>
      </c>
      <c r="Q2140" t="s">
        <v>8333</v>
      </c>
      <c r="R2140" s="12">
        <f t="shared" si="133"/>
        <v>41587.054849537039</v>
      </c>
      <c r="S2140" s="12">
        <f t="shared" si="134"/>
        <v>41557.013182870374</v>
      </c>
      <c r="T2140" s="12">
        <f t="shared" si="135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33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 t="s">
        <v>8315</v>
      </c>
      <c r="Q2141" t="s">
        <v>8333</v>
      </c>
      <c r="R2141" s="12">
        <f t="shared" si="133"/>
        <v>42677.750092592592</v>
      </c>
      <c r="S2141" s="12">
        <f t="shared" si="134"/>
        <v>42647.750092592592</v>
      </c>
      <c r="T2141" s="12">
        <f t="shared" si="135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33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 t="s">
        <v>8315</v>
      </c>
      <c r="Q2142" t="s">
        <v>8333</v>
      </c>
      <c r="R2142" s="12">
        <f t="shared" si="133"/>
        <v>41285.833611111113</v>
      </c>
      <c r="S2142" s="12">
        <f t="shared" si="134"/>
        <v>41255.833611111113</v>
      </c>
      <c r="T2142" s="12">
        <f t="shared" si="135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33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 t="s">
        <v>8315</v>
      </c>
      <c r="Q2143" t="s">
        <v>8333</v>
      </c>
      <c r="R2143" s="12">
        <f t="shared" si="133"/>
        <v>41957.277303240742</v>
      </c>
      <c r="S2143" s="12">
        <f t="shared" si="134"/>
        <v>41927.235636574071</v>
      </c>
      <c r="T2143" s="12">
        <f t="shared" si="135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33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 t="s">
        <v>8315</v>
      </c>
      <c r="Q2144" t="s">
        <v>8333</v>
      </c>
      <c r="R2144" s="12">
        <f t="shared" si="133"/>
        <v>42368.701504629629</v>
      </c>
      <c r="S2144" s="12">
        <f t="shared" si="134"/>
        <v>42340.701504629629</v>
      </c>
      <c r="T2144" s="12">
        <f t="shared" si="135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33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 t="s">
        <v>8315</v>
      </c>
      <c r="Q2145" t="s">
        <v>8333</v>
      </c>
      <c r="R2145" s="12">
        <f t="shared" si="133"/>
        <v>40380.791666666664</v>
      </c>
      <c r="S2145" s="12">
        <f t="shared" si="134"/>
        <v>40332.886712962965</v>
      </c>
      <c r="T2145" s="12">
        <f t="shared" si="135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33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 t="s">
        <v>8315</v>
      </c>
      <c r="Q2146" t="s">
        <v>8333</v>
      </c>
      <c r="R2146" s="12">
        <f t="shared" si="133"/>
        <v>41531.546759259261</v>
      </c>
      <c r="S2146" s="12">
        <f t="shared" si="134"/>
        <v>41499.546759259261</v>
      </c>
      <c r="T2146" s="12">
        <f t="shared" si="135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33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 t="s">
        <v>8315</v>
      </c>
      <c r="Q2147" t="s">
        <v>8333</v>
      </c>
      <c r="R2147" s="12">
        <f t="shared" si="133"/>
        <v>41605.279097222221</v>
      </c>
      <c r="S2147" s="12">
        <f t="shared" si="134"/>
        <v>41575.237430555557</v>
      </c>
      <c r="T2147" s="12">
        <f t="shared" si="135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33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 t="s">
        <v>8315</v>
      </c>
      <c r="Q2148" t="s">
        <v>8333</v>
      </c>
      <c r="R2148" s="12">
        <f t="shared" si="133"/>
        <v>42411.679513888885</v>
      </c>
      <c r="S2148" s="12">
        <f t="shared" si="134"/>
        <v>42397.679513888885</v>
      </c>
      <c r="T2148" s="12">
        <f t="shared" si="135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33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 t="s">
        <v>8315</v>
      </c>
      <c r="Q2149" t="s">
        <v>8333</v>
      </c>
      <c r="R2149" s="12">
        <f t="shared" si="133"/>
        <v>41959.337361111116</v>
      </c>
      <c r="S2149" s="12">
        <f t="shared" si="134"/>
        <v>41927.295694444445</v>
      </c>
      <c r="T2149" s="12">
        <f t="shared" si="135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33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 t="s">
        <v>8315</v>
      </c>
      <c r="Q2150" t="s">
        <v>8333</v>
      </c>
      <c r="R2150" s="12">
        <f t="shared" si="133"/>
        <v>42096.691921296297</v>
      </c>
      <c r="S2150" s="12">
        <f t="shared" si="134"/>
        <v>42066.733587962968</v>
      </c>
      <c r="T2150" s="12">
        <f t="shared" si="135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33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 t="s">
        <v>8315</v>
      </c>
      <c r="Q2151" t="s">
        <v>8333</v>
      </c>
      <c r="R2151" s="12">
        <f t="shared" si="133"/>
        <v>40390</v>
      </c>
      <c r="S2151" s="12">
        <f t="shared" si="134"/>
        <v>40355.024953703702</v>
      </c>
      <c r="T2151" s="12">
        <f t="shared" si="135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33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 t="s">
        <v>8315</v>
      </c>
      <c r="Q2152" t="s">
        <v>8333</v>
      </c>
      <c r="R2152" s="12">
        <f t="shared" si="133"/>
        <v>42564.284710648149</v>
      </c>
      <c r="S2152" s="12">
        <f t="shared" si="134"/>
        <v>42534.284710648149</v>
      </c>
      <c r="T2152" s="12">
        <f t="shared" si="135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33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 t="s">
        <v>8315</v>
      </c>
      <c r="Q2153" t="s">
        <v>8333</v>
      </c>
      <c r="R2153" s="12">
        <f t="shared" si="133"/>
        <v>42550.847384259265</v>
      </c>
      <c r="S2153" s="12">
        <f t="shared" si="134"/>
        <v>42520.847384259265</v>
      </c>
      <c r="T2153" s="12">
        <f t="shared" si="135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33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 t="s">
        <v>8315</v>
      </c>
      <c r="Q2154" t="s">
        <v>8333</v>
      </c>
      <c r="R2154" s="12">
        <f t="shared" si="133"/>
        <v>41713.790613425925</v>
      </c>
      <c r="S2154" s="12">
        <f t="shared" si="134"/>
        <v>41683.832280092596</v>
      </c>
      <c r="T2154" s="12">
        <f t="shared" si="135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33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 t="s">
        <v>8315</v>
      </c>
      <c r="Q2155" t="s">
        <v>8333</v>
      </c>
      <c r="R2155" s="12">
        <f t="shared" si="133"/>
        <v>42014.332638888889</v>
      </c>
      <c r="S2155" s="12">
        <f t="shared" si="134"/>
        <v>41974.911087962959</v>
      </c>
      <c r="T2155" s="12">
        <f t="shared" si="135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33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 t="s">
        <v>8315</v>
      </c>
      <c r="Q2156" t="s">
        <v>8333</v>
      </c>
      <c r="R2156" s="12">
        <f t="shared" si="133"/>
        <v>41667.632256944446</v>
      </c>
      <c r="S2156" s="12">
        <f t="shared" si="134"/>
        <v>41647.632256944446</v>
      </c>
      <c r="T2156" s="12">
        <f t="shared" si="135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33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 t="s">
        <v>8315</v>
      </c>
      <c r="Q2157" t="s">
        <v>8333</v>
      </c>
      <c r="R2157" s="12">
        <f t="shared" si="133"/>
        <v>42460.70584490741</v>
      </c>
      <c r="S2157" s="12">
        <f t="shared" si="134"/>
        <v>42430.747511574074</v>
      </c>
      <c r="T2157" s="12">
        <f t="shared" si="135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33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 t="s">
        <v>8315</v>
      </c>
      <c r="Q2158" t="s">
        <v>8333</v>
      </c>
      <c r="R2158" s="12">
        <f t="shared" si="133"/>
        <v>41533.85423611111</v>
      </c>
      <c r="S2158" s="12">
        <f t="shared" si="134"/>
        <v>41488.85423611111</v>
      </c>
      <c r="T2158" s="12">
        <f t="shared" si="135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33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 t="s">
        <v>8315</v>
      </c>
      <c r="Q2159" t="s">
        <v>8333</v>
      </c>
      <c r="R2159" s="12">
        <f t="shared" si="133"/>
        <v>42727.332638888889</v>
      </c>
      <c r="S2159" s="12">
        <f t="shared" si="134"/>
        <v>42694.98128472222</v>
      </c>
      <c r="T2159" s="12">
        <f t="shared" si="135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33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 t="s">
        <v>8315</v>
      </c>
      <c r="Q2160" t="s">
        <v>8333</v>
      </c>
      <c r="R2160" s="12">
        <f t="shared" si="133"/>
        <v>41309.853865740741</v>
      </c>
      <c r="S2160" s="12">
        <f t="shared" si="134"/>
        <v>41264.853865740741</v>
      </c>
      <c r="T2160" s="12">
        <f t="shared" si="135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33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 t="s">
        <v>8315</v>
      </c>
      <c r="Q2161" t="s">
        <v>8333</v>
      </c>
      <c r="R2161" s="12">
        <f t="shared" si="133"/>
        <v>40740.731180555551</v>
      </c>
      <c r="S2161" s="12">
        <f t="shared" si="134"/>
        <v>40710.731180555551</v>
      </c>
      <c r="T2161" s="12">
        <f t="shared" si="135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33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 t="s">
        <v>8315</v>
      </c>
      <c r="Q2162" t="s">
        <v>8333</v>
      </c>
      <c r="R2162" s="12">
        <f t="shared" si="133"/>
        <v>41048.711863425924</v>
      </c>
      <c r="S2162" s="12">
        <f t="shared" si="134"/>
        <v>41018.711863425924</v>
      </c>
      <c r="T2162" s="12">
        <f t="shared" si="135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33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 t="s">
        <v>8326</v>
      </c>
      <c r="Q2163" t="s">
        <v>8330</v>
      </c>
      <c r="R2163" s="12">
        <f t="shared" si="133"/>
        <v>42270.852534722217</v>
      </c>
      <c r="S2163" s="12">
        <f t="shared" si="134"/>
        <v>42240.852534722217</v>
      </c>
      <c r="T2163" s="12">
        <f t="shared" si="135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33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 t="s">
        <v>8326</v>
      </c>
      <c r="Q2164" t="s">
        <v>8330</v>
      </c>
      <c r="R2164" s="12">
        <f t="shared" si="133"/>
        <v>41844.766099537039</v>
      </c>
      <c r="S2164" s="12">
        <f t="shared" si="134"/>
        <v>41813.766099537039</v>
      </c>
      <c r="T2164" s="12">
        <f t="shared" si="135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33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 t="s">
        <v>8326</v>
      </c>
      <c r="Q2165" t="s">
        <v>8330</v>
      </c>
      <c r="R2165" s="12">
        <f t="shared" si="133"/>
        <v>42163.159722222219</v>
      </c>
      <c r="S2165" s="12">
        <f t="shared" si="134"/>
        <v>42111.899537037039</v>
      </c>
      <c r="T2165" s="12">
        <f t="shared" si="135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33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 t="s">
        <v>8326</v>
      </c>
      <c r="Q2166" t="s">
        <v>8330</v>
      </c>
      <c r="R2166" s="12">
        <f t="shared" si="133"/>
        <v>42546.165972222225</v>
      </c>
      <c r="S2166" s="12">
        <f t="shared" si="134"/>
        <v>42515.71775462963</v>
      </c>
      <c r="T2166" s="12">
        <f t="shared" si="135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33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 t="s">
        <v>8326</v>
      </c>
      <c r="Q2167" t="s">
        <v>8330</v>
      </c>
      <c r="R2167" s="12">
        <f t="shared" si="133"/>
        <v>42468.625405092593</v>
      </c>
      <c r="S2167" s="12">
        <f t="shared" si="134"/>
        <v>42438.667071759264</v>
      </c>
      <c r="T2167" s="12">
        <f t="shared" si="135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33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 t="s">
        <v>8326</v>
      </c>
      <c r="Q2168" t="s">
        <v>8330</v>
      </c>
      <c r="R2168" s="12">
        <f t="shared" si="133"/>
        <v>41978.879837962959</v>
      </c>
      <c r="S2168" s="12">
        <f t="shared" si="134"/>
        <v>41933.838171296295</v>
      </c>
      <c r="T2168" s="12">
        <f t="shared" si="135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33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 t="s">
        <v>8326</v>
      </c>
      <c r="Q2169" t="s">
        <v>8330</v>
      </c>
      <c r="R2169" s="12">
        <f t="shared" si="133"/>
        <v>41167.066400462965</v>
      </c>
      <c r="S2169" s="12">
        <f t="shared" si="134"/>
        <v>41153.066400462965</v>
      </c>
      <c r="T2169" s="12">
        <f t="shared" si="135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33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 t="s">
        <v>8326</v>
      </c>
      <c r="Q2170" t="s">
        <v>8330</v>
      </c>
      <c r="R2170" s="12">
        <f t="shared" si="133"/>
        <v>42776.208333333328</v>
      </c>
      <c r="S2170" s="12">
        <f t="shared" si="134"/>
        <v>42745.600243055553</v>
      </c>
      <c r="T2170" s="12">
        <f t="shared" si="135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33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 t="s">
        <v>8326</v>
      </c>
      <c r="Q2171" t="s">
        <v>8330</v>
      </c>
      <c r="R2171" s="12">
        <f t="shared" si="133"/>
        <v>42796.700821759259</v>
      </c>
      <c r="S2171" s="12">
        <f t="shared" si="134"/>
        <v>42793.700821759259</v>
      </c>
      <c r="T2171" s="12">
        <f t="shared" si="135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33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 t="s">
        <v>8326</v>
      </c>
      <c r="Q2172" t="s">
        <v>8330</v>
      </c>
      <c r="R2172" s="12">
        <f t="shared" si="133"/>
        <v>42238.750254629631</v>
      </c>
      <c r="S2172" s="12">
        <f t="shared" si="134"/>
        <v>42198.750254629631</v>
      </c>
      <c r="T2172" s="12">
        <f t="shared" si="135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33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 t="s">
        <v>8326</v>
      </c>
      <c r="Q2173" t="s">
        <v>8330</v>
      </c>
      <c r="R2173" s="12">
        <f t="shared" si="133"/>
        <v>42177.208333333328</v>
      </c>
      <c r="S2173" s="12">
        <f t="shared" si="134"/>
        <v>42141.95711805555</v>
      </c>
      <c r="T2173" s="12">
        <f t="shared" si="135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33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 t="s">
        <v>8326</v>
      </c>
      <c r="Q2174" t="s">
        <v>8330</v>
      </c>
      <c r="R2174" s="12">
        <f t="shared" si="133"/>
        <v>42112.580092592587</v>
      </c>
      <c r="S2174" s="12">
        <f t="shared" si="134"/>
        <v>42082.580092592587</v>
      </c>
      <c r="T2174" s="12">
        <f t="shared" si="135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33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 t="s">
        <v>8326</v>
      </c>
      <c r="Q2175" t="s">
        <v>8330</v>
      </c>
      <c r="R2175" s="12">
        <f t="shared" si="133"/>
        <v>41527.165972222225</v>
      </c>
      <c r="S2175" s="12">
        <f t="shared" si="134"/>
        <v>41495.692627314813</v>
      </c>
      <c r="T2175" s="12">
        <f t="shared" si="135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33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 t="s">
        <v>8326</v>
      </c>
      <c r="Q2176" t="s">
        <v>8330</v>
      </c>
      <c r="R2176" s="12">
        <f t="shared" si="133"/>
        <v>42495.542905092589</v>
      </c>
      <c r="S2176" s="12">
        <f t="shared" si="134"/>
        <v>42465.542905092589</v>
      </c>
      <c r="T2176" s="12">
        <f t="shared" si="135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33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 t="s">
        <v>8326</v>
      </c>
      <c r="Q2177" t="s">
        <v>8330</v>
      </c>
      <c r="R2177" s="12">
        <f t="shared" si="133"/>
        <v>42572.009097222224</v>
      </c>
      <c r="S2177" s="12">
        <f t="shared" si="134"/>
        <v>42565.009097222224</v>
      </c>
      <c r="T2177" s="12">
        <f t="shared" si="135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33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8" t="s">
        <v>8326</v>
      </c>
      <c r="Q2178" t="s">
        <v>8330</v>
      </c>
      <c r="R2178" s="12">
        <f t="shared" ref="R2178:R2241" si="137">(((I2178/60)/60/24)+DATE(1970,1,1))</f>
        <v>42126.633206018523</v>
      </c>
      <c r="S2178" s="12">
        <f t="shared" ref="S2178:S2241" si="138">(((J2178/60)/60/24)+DATE(1970,1,1))</f>
        <v>42096.633206018523</v>
      </c>
      <c r="T2178" s="12">
        <f t="shared" si="135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33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8" t="s">
        <v>8326</v>
      </c>
      <c r="Q2179" t="s">
        <v>8330</v>
      </c>
      <c r="R2179" s="12">
        <f t="shared" si="137"/>
        <v>42527.250775462962</v>
      </c>
      <c r="S2179" s="12">
        <f t="shared" si="138"/>
        <v>42502.250775462962</v>
      </c>
      <c r="T2179" s="12">
        <f t="shared" ref="T2179:T2242" si="139">YEAR(S2179)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33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 t="s">
        <v>8326</v>
      </c>
      <c r="Q2180" t="s">
        <v>8330</v>
      </c>
      <c r="R2180" s="12">
        <f t="shared" si="137"/>
        <v>42753.63653935185</v>
      </c>
      <c r="S2180" s="12">
        <f t="shared" si="138"/>
        <v>42723.63653935185</v>
      </c>
      <c r="T2180" s="12">
        <f t="shared" si="13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33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 t="s">
        <v>8326</v>
      </c>
      <c r="Q2181" t="s">
        <v>8330</v>
      </c>
      <c r="R2181" s="12">
        <f t="shared" si="137"/>
        <v>42105.171203703707</v>
      </c>
      <c r="S2181" s="12">
        <f t="shared" si="138"/>
        <v>42075.171203703707</v>
      </c>
      <c r="T2181" s="12">
        <f t="shared" si="13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33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 t="s">
        <v>8326</v>
      </c>
      <c r="Q2182" t="s">
        <v>8330</v>
      </c>
      <c r="R2182" s="12">
        <f t="shared" si="137"/>
        <v>42321.711435185185</v>
      </c>
      <c r="S2182" s="12">
        <f t="shared" si="138"/>
        <v>42279.669768518521</v>
      </c>
      <c r="T2182" s="12">
        <f t="shared" si="13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33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 t="s">
        <v>8315</v>
      </c>
      <c r="Q2183" t="s">
        <v>8316</v>
      </c>
      <c r="R2183" s="12">
        <f t="shared" si="137"/>
        <v>42787.005243055552</v>
      </c>
      <c r="S2183" s="12">
        <f t="shared" si="138"/>
        <v>42773.005243055552</v>
      </c>
      <c r="T2183" s="12">
        <f t="shared" si="13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33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 t="s">
        <v>8315</v>
      </c>
      <c r="Q2184" t="s">
        <v>8316</v>
      </c>
      <c r="R2184" s="12">
        <f t="shared" si="137"/>
        <v>41914.900752314818</v>
      </c>
      <c r="S2184" s="12">
        <f t="shared" si="138"/>
        <v>41879.900752314818</v>
      </c>
      <c r="T2184" s="12">
        <f t="shared" si="13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33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 t="s">
        <v>8315</v>
      </c>
      <c r="Q2185" t="s">
        <v>8316</v>
      </c>
      <c r="R2185" s="12">
        <f t="shared" si="137"/>
        <v>42775.208333333328</v>
      </c>
      <c r="S2185" s="12">
        <f t="shared" si="138"/>
        <v>42745.365474537044</v>
      </c>
      <c r="T2185" s="12">
        <f t="shared" si="13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33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 t="s">
        <v>8315</v>
      </c>
      <c r="Q2186" t="s">
        <v>8316</v>
      </c>
      <c r="R2186" s="12">
        <f t="shared" si="137"/>
        <v>42394.666666666672</v>
      </c>
      <c r="S2186" s="12">
        <f t="shared" si="138"/>
        <v>42380.690289351856</v>
      </c>
      <c r="T2186" s="12">
        <f t="shared" si="13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33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 t="s">
        <v>8315</v>
      </c>
      <c r="Q2187" t="s">
        <v>8316</v>
      </c>
      <c r="R2187" s="12">
        <f t="shared" si="137"/>
        <v>41359.349988425929</v>
      </c>
      <c r="S2187" s="12">
        <f t="shared" si="138"/>
        <v>41319.349988425929</v>
      </c>
      <c r="T2187" s="12">
        <f t="shared" si="13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33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 t="s">
        <v>8315</v>
      </c>
      <c r="Q2188" t="s">
        <v>8316</v>
      </c>
      <c r="R2188" s="12">
        <f t="shared" si="137"/>
        <v>42620.083333333328</v>
      </c>
      <c r="S2188" s="12">
        <f t="shared" si="138"/>
        <v>42583.615081018521</v>
      </c>
      <c r="T2188" s="12">
        <f t="shared" si="13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33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 t="s">
        <v>8315</v>
      </c>
      <c r="Q2189" t="s">
        <v>8316</v>
      </c>
      <c r="R2189" s="12">
        <f t="shared" si="137"/>
        <v>42097.165972222225</v>
      </c>
      <c r="S2189" s="12">
        <f t="shared" si="138"/>
        <v>42068.209097222221</v>
      </c>
      <c r="T2189" s="12">
        <f t="shared" si="13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33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 t="s">
        <v>8315</v>
      </c>
      <c r="Q2190" t="s">
        <v>8316</v>
      </c>
      <c r="R2190" s="12">
        <f t="shared" si="137"/>
        <v>42668.708333333328</v>
      </c>
      <c r="S2190" s="12">
        <f t="shared" si="138"/>
        <v>42633.586122685185</v>
      </c>
      <c r="T2190" s="12">
        <f t="shared" si="13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33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 t="s">
        <v>8315</v>
      </c>
      <c r="Q2191" t="s">
        <v>8316</v>
      </c>
      <c r="R2191" s="12">
        <f t="shared" si="137"/>
        <v>42481.916666666672</v>
      </c>
      <c r="S2191" s="12">
        <f t="shared" si="138"/>
        <v>42467.788194444445</v>
      </c>
      <c r="T2191" s="12">
        <f t="shared" si="13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33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 t="s">
        <v>8315</v>
      </c>
      <c r="Q2192" t="s">
        <v>8316</v>
      </c>
      <c r="R2192" s="12">
        <f t="shared" si="137"/>
        <v>42452.290972222225</v>
      </c>
      <c r="S2192" s="12">
        <f t="shared" si="138"/>
        <v>42417.625046296293</v>
      </c>
      <c r="T2192" s="12">
        <f t="shared" si="13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33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 t="s">
        <v>8315</v>
      </c>
      <c r="Q2193" t="s">
        <v>8316</v>
      </c>
      <c r="R2193" s="12">
        <f t="shared" si="137"/>
        <v>42780.833645833336</v>
      </c>
      <c r="S2193" s="12">
        <f t="shared" si="138"/>
        <v>42768.833645833336</v>
      </c>
      <c r="T2193" s="12">
        <f t="shared" si="13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33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 t="s">
        <v>8315</v>
      </c>
      <c r="Q2194" t="s">
        <v>8316</v>
      </c>
      <c r="R2194" s="12">
        <f t="shared" si="137"/>
        <v>42719.958333333328</v>
      </c>
      <c r="S2194" s="12">
        <f t="shared" si="138"/>
        <v>42691.8512037037</v>
      </c>
      <c r="T2194" s="12">
        <f t="shared" si="13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33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 t="s">
        <v>8315</v>
      </c>
      <c r="Q2195" t="s">
        <v>8316</v>
      </c>
      <c r="R2195" s="12">
        <f t="shared" si="137"/>
        <v>42695.207638888889</v>
      </c>
      <c r="S2195" s="12">
        <f t="shared" si="138"/>
        <v>42664.405925925923</v>
      </c>
      <c r="T2195" s="12">
        <f t="shared" si="13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33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 t="s">
        <v>8315</v>
      </c>
      <c r="Q2196" t="s">
        <v>8316</v>
      </c>
      <c r="R2196" s="12">
        <f t="shared" si="137"/>
        <v>42455.716319444444</v>
      </c>
      <c r="S2196" s="12">
        <f t="shared" si="138"/>
        <v>42425.757986111115</v>
      </c>
      <c r="T2196" s="12">
        <f t="shared" si="13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33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 t="s">
        <v>8315</v>
      </c>
      <c r="Q2197" t="s">
        <v>8316</v>
      </c>
      <c r="R2197" s="12">
        <f t="shared" si="137"/>
        <v>42227.771990740745</v>
      </c>
      <c r="S2197" s="12">
        <f t="shared" si="138"/>
        <v>42197.771990740745</v>
      </c>
      <c r="T2197" s="12">
        <f t="shared" si="13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33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 t="s">
        <v>8315</v>
      </c>
      <c r="Q2198" t="s">
        <v>8316</v>
      </c>
      <c r="R2198" s="12">
        <f t="shared" si="137"/>
        <v>42706.291666666672</v>
      </c>
      <c r="S2198" s="12">
        <f t="shared" si="138"/>
        <v>42675.487291666665</v>
      </c>
      <c r="T2198" s="12">
        <f t="shared" si="13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33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 t="s">
        <v>8315</v>
      </c>
      <c r="Q2199" t="s">
        <v>8316</v>
      </c>
      <c r="R2199" s="12">
        <f t="shared" si="137"/>
        <v>42063.584016203706</v>
      </c>
      <c r="S2199" s="12">
        <f t="shared" si="138"/>
        <v>42033.584016203706</v>
      </c>
      <c r="T2199" s="12">
        <f t="shared" si="13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33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 t="s">
        <v>8315</v>
      </c>
      <c r="Q2200" t="s">
        <v>8316</v>
      </c>
      <c r="R2200" s="12">
        <f t="shared" si="137"/>
        <v>42322.555555555555</v>
      </c>
      <c r="S2200" s="12">
        <f t="shared" si="138"/>
        <v>42292.513888888891</v>
      </c>
      <c r="T2200" s="12">
        <f t="shared" si="13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33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 t="s">
        <v>8315</v>
      </c>
      <c r="Q2201" t="s">
        <v>8316</v>
      </c>
      <c r="R2201" s="12">
        <f t="shared" si="137"/>
        <v>42292.416643518518</v>
      </c>
      <c r="S2201" s="12">
        <f t="shared" si="138"/>
        <v>42262.416643518518</v>
      </c>
      <c r="T2201" s="12">
        <f t="shared" si="13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33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 t="s">
        <v>8315</v>
      </c>
      <c r="Q2202" t="s">
        <v>8316</v>
      </c>
      <c r="R2202" s="12">
        <f t="shared" si="137"/>
        <v>42191.125</v>
      </c>
      <c r="S2202" s="12">
        <f t="shared" si="138"/>
        <v>42163.625787037032</v>
      </c>
      <c r="T2202" s="12">
        <f t="shared" si="13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33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 t="s">
        <v>8326</v>
      </c>
      <c r="Q2203" t="s">
        <v>8328</v>
      </c>
      <c r="R2203" s="12">
        <f t="shared" si="137"/>
        <v>41290.846817129634</v>
      </c>
      <c r="S2203" s="12">
        <f t="shared" si="138"/>
        <v>41276.846817129634</v>
      </c>
      <c r="T2203" s="12">
        <f t="shared" si="13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33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 t="s">
        <v>8326</v>
      </c>
      <c r="Q2204" t="s">
        <v>8328</v>
      </c>
      <c r="R2204" s="12">
        <f t="shared" si="137"/>
        <v>41214.849166666667</v>
      </c>
      <c r="S2204" s="12">
        <f t="shared" si="138"/>
        <v>41184.849166666667</v>
      </c>
      <c r="T2204" s="12">
        <f t="shared" si="13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33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 t="s">
        <v>8326</v>
      </c>
      <c r="Q2205" t="s">
        <v>8328</v>
      </c>
      <c r="R2205" s="12">
        <f t="shared" si="137"/>
        <v>42271.85974537037</v>
      </c>
      <c r="S2205" s="12">
        <f t="shared" si="138"/>
        <v>42241.85974537037</v>
      </c>
      <c r="T2205" s="12">
        <f t="shared" si="13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33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 t="s">
        <v>8326</v>
      </c>
      <c r="Q2206" t="s">
        <v>8328</v>
      </c>
      <c r="R2206" s="12">
        <f t="shared" si="137"/>
        <v>41342.311562499999</v>
      </c>
      <c r="S2206" s="12">
        <f t="shared" si="138"/>
        <v>41312.311562499999</v>
      </c>
      <c r="T2206" s="12">
        <f t="shared" si="13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33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 t="s">
        <v>8326</v>
      </c>
      <c r="Q2207" t="s">
        <v>8328</v>
      </c>
      <c r="R2207" s="12">
        <f t="shared" si="137"/>
        <v>41061.82163194444</v>
      </c>
      <c r="S2207" s="12">
        <f t="shared" si="138"/>
        <v>41031.82163194444</v>
      </c>
      <c r="T2207" s="12">
        <f t="shared" si="13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33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 t="s">
        <v>8326</v>
      </c>
      <c r="Q2208" t="s">
        <v>8328</v>
      </c>
      <c r="R2208" s="12">
        <f t="shared" si="137"/>
        <v>41015.257222222222</v>
      </c>
      <c r="S2208" s="12">
        <f t="shared" si="138"/>
        <v>40997.257222222222</v>
      </c>
      <c r="T2208" s="12">
        <f t="shared" si="13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33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 t="s">
        <v>8326</v>
      </c>
      <c r="Q2209" t="s">
        <v>8328</v>
      </c>
      <c r="R2209" s="12">
        <f t="shared" si="137"/>
        <v>41594.235798611109</v>
      </c>
      <c r="S2209" s="12">
        <f t="shared" si="138"/>
        <v>41564.194131944445</v>
      </c>
      <c r="T2209" s="12">
        <f t="shared" si="13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33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 t="s">
        <v>8326</v>
      </c>
      <c r="Q2210" t="s">
        <v>8328</v>
      </c>
      <c r="R2210" s="12">
        <f t="shared" si="137"/>
        <v>41006.166666666664</v>
      </c>
      <c r="S2210" s="12">
        <f t="shared" si="138"/>
        <v>40946.882245370369</v>
      </c>
      <c r="T2210" s="12">
        <f t="shared" si="13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33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 t="s">
        <v>8326</v>
      </c>
      <c r="Q2211" t="s">
        <v>8328</v>
      </c>
      <c r="R2211" s="12">
        <f t="shared" si="137"/>
        <v>41743.958333333336</v>
      </c>
      <c r="S2211" s="12">
        <f t="shared" si="138"/>
        <v>41732.479675925926</v>
      </c>
      <c r="T2211" s="12">
        <f t="shared" si="13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33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 t="s">
        <v>8326</v>
      </c>
      <c r="Q2212" t="s">
        <v>8328</v>
      </c>
      <c r="R2212" s="12">
        <f t="shared" si="137"/>
        <v>41013.73333333333</v>
      </c>
      <c r="S2212" s="12">
        <f t="shared" si="138"/>
        <v>40956.066087962965</v>
      </c>
      <c r="T2212" s="12">
        <f t="shared" si="13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33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 t="s">
        <v>8326</v>
      </c>
      <c r="Q2213" t="s">
        <v>8328</v>
      </c>
      <c r="R2213" s="12">
        <f t="shared" si="137"/>
        <v>41739.290972222225</v>
      </c>
      <c r="S2213" s="12">
        <f t="shared" si="138"/>
        <v>41716.785011574073</v>
      </c>
      <c r="T2213" s="12">
        <f t="shared" si="13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33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 t="s">
        <v>8326</v>
      </c>
      <c r="Q2214" t="s">
        <v>8328</v>
      </c>
      <c r="R2214" s="12">
        <f t="shared" si="137"/>
        <v>41582.041666666664</v>
      </c>
      <c r="S2214" s="12">
        <f t="shared" si="138"/>
        <v>41548.747418981482</v>
      </c>
      <c r="T2214" s="12">
        <f t="shared" si="13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33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 t="s">
        <v>8326</v>
      </c>
      <c r="Q2215" t="s">
        <v>8328</v>
      </c>
      <c r="R2215" s="12">
        <f t="shared" si="137"/>
        <v>42139.826145833329</v>
      </c>
      <c r="S2215" s="12">
        <f t="shared" si="138"/>
        <v>42109.826145833329</v>
      </c>
      <c r="T2215" s="12">
        <f t="shared" si="13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33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 t="s">
        <v>8326</v>
      </c>
      <c r="Q2216" t="s">
        <v>8328</v>
      </c>
      <c r="R2216" s="12">
        <f t="shared" si="137"/>
        <v>41676.792222222226</v>
      </c>
      <c r="S2216" s="12">
        <f t="shared" si="138"/>
        <v>41646.792222222226</v>
      </c>
      <c r="T2216" s="12">
        <f t="shared" si="13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33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 t="s">
        <v>8326</v>
      </c>
      <c r="Q2217" t="s">
        <v>8328</v>
      </c>
      <c r="R2217" s="12">
        <f t="shared" si="137"/>
        <v>40981.290972222225</v>
      </c>
      <c r="S2217" s="12">
        <f t="shared" si="138"/>
        <v>40958.717268518521</v>
      </c>
      <c r="T2217" s="12">
        <f t="shared" si="13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33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 t="s">
        <v>8326</v>
      </c>
      <c r="Q2218" t="s">
        <v>8328</v>
      </c>
      <c r="R2218" s="12">
        <f t="shared" si="137"/>
        <v>42208.751678240747</v>
      </c>
      <c r="S2218" s="12">
        <f t="shared" si="138"/>
        <v>42194.751678240747</v>
      </c>
      <c r="T2218" s="12">
        <f t="shared" si="13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33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 t="s">
        <v>8326</v>
      </c>
      <c r="Q2219" t="s">
        <v>8328</v>
      </c>
      <c r="R2219" s="12">
        <f t="shared" si="137"/>
        <v>42310.333333333328</v>
      </c>
      <c r="S2219" s="12">
        <f t="shared" si="138"/>
        <v>42299.776770833334</v>
      </c>
      <c r="T2219" s="12">
        <f t="shared" si="13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33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 t="s">
        <v>8326</v>
      </c>
      <c r="Q2220" t="s">
        <v>8328</v>
      </c>
      <c r="R2220" s="12">
        <f t="shared" si="137"/>
        <v>41150</v>
      </c>
      <c r="S2220" s="12">
        <f t="shared" si="138"/>
        <v>41127.812303240738</v>
      </c>
      <c r="T2220" s="12">
        <f t="shared" si="13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33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 t="s">
        <v>8326</v>
      </c>
      <c r="Q2221" t="s">
        <v>8328</v>
      </c>
      <c r="R2221" s="12">
        <f t="shared" si="137"/>
        <v>42235.718888888892</v>
      </c>
      <c r="S2221" s="12">
        <f t="shared" si="138"/>
        <v>42205.718888888892</v>
      </c>
      <c r="T2221" s="12">
        <f t="shared" si="13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33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 t="s">
        <v>8326</v>
      </c>
      <c r="Q2222" t="s">
        <v>8328</v>
      </c>
      <c r="R2222" s="12">
        <f t="shared" si="137"/>
        <v>41482.060601851852</v>
      </c>
      <c r="S2222" s="12">
        <f t="shared" si="138"/>
        <v>41452.060601851852</v>
      </c>
      <c r="T2222" s="12">
        <f t="shared" si="13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33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 t="s">
        <v>8315</v>
      </c>
      <c r="Q2223" t="s">
        <v>8316</v>
      </c>
      <c r="R2223" s="12">
        <f t="shared" si="137"/>
        <v>42483</v>
      </c>
      <c r="S2223" s="12">
        <f t="shared" si="138"/>
        <v>42452.666770833333</v>
      </c>
      <c r="T2223" s="12">
        <f t="shared" si="13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33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 t="s">
        <v>8315</v>
      </c>
      <c r="Q2224" t="s">
        <v>8316</v>
      </c>
      <c r="R2224" s="12">
        <f t="shared" si="137"/>
        <v>40936.787581018521</v>
      </c>
      <c r="S2224" s="12">
        <f t="shared" si="138"/>
        <v>40906.787581018521</v>
      </c>
      <c r="T2224" s="12">
        <f t="shared" si="13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33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 t="s">
        <v>8315</v>
      </c>
      <c r="Q2225" t="s">
        <v>8316</v>
      </c>
      <c r="R2225" s="12">
        <f t="shared" si="137"/>
        <v>42182.640833333338</v>
      </c>
      <c r="S2225" s="12">
        <f t="shared" si="138"/>
        <v>42152.640833333338</v>
      </c>
      <c r="T2225" s="12">
        <f t="shared" si="13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33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 t="s">
        <v>8315</v>
      </c>
      <c r="Q2226" t="s">
        <v>8316</v>
      </c>
      <c r="R2226" s="12">
        <f t="shared" si="137"/>
        <v>42672.791666666672</v>
      </c>
      <c r="S2226" s="12">
        <f t="shared" si="138"/>
        <v>42644.667534722219</v>
      </c>
      <c r="T2226" s="12">
        <f t="shared" si="13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33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 t="s">
        <v>8315</v>
      </c>
      <c r="Q2227" t="s">
        <v>8316</v>
      </c>
      <c r="R2227" s="12">
        <f t="shared" si="137"/>
        <v>41903.79184027778</v>
      </c>
      <c r="S2227" s="12">
        <f t="shared" si="138"/>
        <v>41873.79184027778</v>
      </c>
      <c r="T2227" s="12">
        <f t="shared" si="13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33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 t="s">
        <v>8315</v>
      </c>
      <c r="Q2228" t="s">
        <v>8316</v>
      </c>
      <c r="R2228" s="12">
        <f t="shared" si="137"/>
        <v>42412.207638888889</v>
      </c>
      <c r="S2228" s="12">
        <f t="shared" si="138"/>
        <v>42381.79886574074</v>
      </c>
      <c r="T2228" s="12">
        <f t="shared" si="13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33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 t="s">
        <v>8315</v>
      </c>
      <c r="Q2229" t="s">
        <v>8316</v>
      </c>
      <c r="R2229" s="12">
        <f t="shared" si="137"/>
        <v>41591.849016203705</v>
      </c>
      <c r="S2229" s="12">
        <f t="shared" si="138"/>
        <v>41561.807349537034</v>
      </c>
      <c r="T2229" s="12">
        <f t="shared" si="13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33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 t="s">
        <v>8315</v>
      </c>
      <c r="Q2230" t="s">
        <v>8316</v>
      </c>
      <c r="R2230" s="12">
        <f t="shared" si="137"/>
        <v>42232.278194444443</v>
      </c>
      <c r="S2230" s="12">
        <f t="shared" si="138"/>
        <v>42202.278194444443</v>
      </c>
      <c r="T2230" s="12">
        <f t="shared" si="13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33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 t="s">
        <v>8315</v>
      </c>
      <c r="Q2231" t="s">
        <v>8316</v>
      </c>
      <c r="R2231" s="12">
        <f t="shared" si="137"/>
        <v>41520.166666666664</v>
      </c>
      <c r="S2231" s="12">
        <f t="shared" si="138"/>
        <v>41484.664247685185</v>
      </c>
      <c r="T2231" s="12">
        <f t="shared" si="13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33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 t="s">
        <v>8315</v>
      </c>
      <c r="Q2232" t="s">
        <v>8316</v>
      </c>
      <c r="R2232" s="12">
        <f t="shared" si="137"/>
        <v>41754.881099537037</v>
      </c>
      <c r="S2232" s="12">
        <f t="shared" si="138"/>
        <v>41724.881099537037</v>
      </c>
      <c r="T2232" s="12">
        <f t="shared" si="13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33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 t="s">
        <v>8315</v>
      </c>
      <c r="Q2233" t="s">
        <v>8316</v>
      </c>
      <c r="R2233" s="12">
        <f t="shared" si="137"/>
        <v>41450.208333333336</v>
      </c>
      <c r="S2233" s="12">
        <f t="shared" si="138"/>
        <v>41423.910891203705</v>
      </c>
      <c r="T2233" s="12">
        <f t="shared" si="13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33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 t="s">
        <v>8315</v>
      </c>
      <c r="Q2234" t="s">
        <v>8316</v>
      </c>
      <c r="R2234" s="12">
        <f t="shared" si="137"/>
        <v>41839.125</v>
      </c>
      <c r="S2234" s="12">
        <f t="shared" si="138"/>
        <v>41806.794074074074</v>
      </c>
      <c r="T2234" s="12">
        <f t="shared" si="13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33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 t="s">
        <v>8315</v>
      </c>
      <c r="Q2235" t="s">
        <v>8316</v>
      </c>
      <c r="R2235" s="12">
        <f t="shared" si="137"/>
        <v>42352</v>
      </c>
      <c r="S2235" s="12">
        <f t="shared" si="138"/>
        <v>42331.378923611104</v>
      </c>
      <c r="T2235" s="12">
        <f t="shared" si="13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33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 t="s">
        <v>8315</v>
      </c>
      <c r="Q2236" t="s">
        <v>8316</v>
      </c>
      <c r="R2236" s="12">
        <f t="shared" si="137"/>
        <v>42740.824618055558</v>
      </c>
      <c r="S2236" s="12">
        <f t="shared" si="138"/>
        <v>42710.824618055558</v>
      </c>
      <c r="T2236" s="12">
        <f t="shared" si="13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33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 t="s">
        <v>8315</v>
      </c>
      <c r="Q2237" t="s">
        <v>8316</v>
      </c>
      <c r="R2237" s="12">
        <f t="shared" si="137"/>
        <v>42091.980451388896</v>
      </c>
      <c r="S2237" s="12">
        <f t="shared" si="138"/>
        <v>42062.022118055553</v>
      </c>
      <c r="T2237" s="12">
        <f t="shared" si="13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33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 t="s">
        <v>8315</v>
      </c>
      <c r="Q2238" t="s">
        <v>8316</v>
      </c>
      <c r="R2238" s="12">
        <f t="shared" si="137"/>
        <v>42401.617164351846</v>
      </c>
      <c r="S2238" s="12">
        <f t="shared" si="138"/>
        <v>42371.617164351846</v>
      </c>
      <c r="T2238" s="12">
        <f t="shared" si="13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33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 t="s">
        <v>8315</v>
      </c>
      <c r="Q2239" t="s">
        <v>8316</v>
      </c>
      <c r="R2239" s="12">
        <f t="shared" si="137"/>
        <v>41955.332638888889</v>
      </c>
      <c r="S2239" s="12">
        <f t="shared" si="138"/>
        <v>41915.003275462965</v>
      </c>
      <c r="T2239" s="12">
        <f t="shared" si="13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33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 t="s">
        <v>8315</v>
      </c>
      <c r="Q2240" t="s">
        <v>8316</v>
      </c>
      <c r="R2240" s="12">
        <f t="shared" si="137"/>
        <v>42804.621712962966</v>
      </c>
      <c r="S2240" s="12">
        <f t="shared" si="138"/>
        <v>42774.621712962966</v>
      </c>
      <c r="T2240" s="12">
        <f t="shared" si="13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33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 t="s">
        <v>8315</v>
      </c>
      <c r="Q2241" t="s">
        <v>8316</v>
      </c>
      <c r="R2241" s="12">
        <f t="shared" si="137"/>
        <v>41609.168055555558</v>
      </c>
      <c r="S2241" s="12">
        <f t="shared" si="138"/>
        <v>41572.958495370374</v>
      </c>
      <c r="T2241" s="12">
        <f t="shared" si="13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33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8" t="s">
        <v>8315</v>
      </c>
      <c r="Q2242" t="s">
        <v>8316</v>
      </c>
      <c r="R2242" s="12">
        <f t="shared" ref="R2242:R2305" si="141">(((I2242/60)/60/24)+DATE(1970,1,1))</f>
        <v>42482.825740740736</v>
      </c>
      <c r="S2242" s="12">
        <f t="shared" ref="S2242:S2305" si="142">(((J2242/60)/60/24)+DATE(1970,1,1))</f>
        <v>42452.825740740736</v>
      </c>
      <c r="T2242" s="12">
        <f t="shared" si="13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33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8" t="s">
        <v>8315</v>
      </c>
      <c r="Q2243" t="s">
        <v>8316</v>
      </c>
      <c r="R2243" s="12">
        <f t="shared" si="141"/>
        <v>42796.827546296292</v>
      </c>
      <c r="S2243" s="12">
        <f t="shared" si="142"/>
        <v>42766.827546296292</v>
      </c>
      <c r="T2243" s="12">
        <f t="shared" ref="T2243:T2306" si="143">YEAR(S2243)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33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 t="s">
        <v>8315</v>
      </c>
      <c r="Q2244" t="s">
        <v>8316</v>
      </c>
      <c r="R2244" s="12">
        <f t="shared" si="141"/>
        <v>41605.126388888886</v>
      </c>
      <c r="S2244" s="12">
        <f t="shared" si="142"/>
        <v>41569.575613425928</v>
      </c>
      <c r="T2244" s="12">
        <f t="shared" si="143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33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 t="s">
        <v>8315</v>
      </c>
      <c r="Q2245" t="s">
        <v>8316</v>
      </c>
      <c r="R2245" s="12">
        <f t="shared" si="141"/>
        <v>42807.125</v>
      </c>
      <c r="S2245" s="12">
        <f t="shared" si="142"/>
        <v>42800.751041666663</v>
      </c>
      <c r="T2245" s="12">
        <f t="shared" si="143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33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 t="s">
        <v>8315</v>
      </c>
      <c r="Q2246" t="s">
        <v>8316</v>
      </c>
      <c r="R2246" s="12">
        <f t="shared" si="141"/>
        <v>42659.854166666672</v>
      </c>
      <c r="S2246" s="12">
        <f t="shared" si="142"/>
        <v>42647.818819444445</v>
      </c>
      <c r="T2246" s="12">
        <f t="shared" si="143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33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 t="s">
        <v>8315</v>
      </c>
      <c r="Q2247" t="s">
        <v>8316</v>
      </c>
      <c r="R2247" s="12">
        <f t="shared" si="141"/>
        <v>41691.75</v>
      </c>
      <c r="S2247" s="12">
        <f t="shared" si="142"/>
        <v>41660.708530092597</v>
      </c>
      <c r="T2247" s="12">
        <f t="shared" si="143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33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 t="s">
        <v>8315</v>
      </c>
      <c r="Q2248" t="s">
        <v>8316</v>
      </c>
      <c r="R2248" s="12">
        <f t="shared" si="141"/>
        <v>42251.79178240741</v>
      </c>
      <c r="S2248" s="12">
        <f t="shared" si="142"/>
        <v>42221.79178240741</v>
      </c>
      <c r="T2248" s="12">
        <f t="shared" si="143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33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 t="s">
        <v>8315</v>
      </c>
      <c r="Q2249" t="s">
        <v>8316</v>
      </c>
      <c r="R2249" s="12">
        <f t="shared" si="141"/>
        <v>42214.666261574079</v>
      </c>
      <c r="S2249" s="12">
        <f t="shared" si="142"/>
        <v>42200.666261574079</v>
      </c>
      <c r="T2249" s="12">
        <f t="shared" si="143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33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 t="s">
        <v>8315</v>
      </c>
      <c r="Q2250" t="s">
        <v>8316</v>
      </c>
      <c r="R2250" s="12">
        <f t="shared" si="141"/>
        <v>42718.875902777778</v>
      </c>
      <c r="S2250" s="12">
        <f t="shared" si="142"/>
        <v>42688.875902777778</v>
      </c>
      <c r="T2250" s="12">
        <f t="shared" si="143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33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 t="s">
        <v>8315</v>
      </c>
      <c r="Q2251" t="s">
        <v>8316</v>
      </c>
      <c r="R2251" s="12">
        <f t="shared" si="141"/>
        <v>41366.661631944444</v>
      </c>
      <c r="S2251" s="12">
        <f t="shared" si="142"/>
        <v>41336.703298611108</v>
      </c>
      <c r="T2251" s="12">
        <f t="shared" si="143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33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 t="s">
        <v>8315</v>
      </c>
      <c r="Q2252" t="s">
        <v>8316</v>
      </c>
      <c r="R2252" s="12">
        <f t="shared" si="141"/>
        <v>42707.0471412037</v>
      </c>
      <c r="S2252" s="12">
        <f t="shared" si="142"/>
        <v>42677.005474537036</v>
      </c>
      <c r="T2252" s="12">
        <f t="shared" si="143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33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 t="s">
        <v>8315</v>
      </c>
      <c r="Q2253" t="s">
        <v>8316</v>
      </c>
      <c r="R2253" s="12">
        <f t="shared" si="141"/>
        <v>41867.34579861111</v>
      </c>
      <c r="S2253" s="12">
        <f t="shared" si="142"/>
        <v>41846.34579861111</v>
      </c>
      <c r="T2253" s="12">
        <f t="shared" si="143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33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 t="s">
        <v>8315</v>
      </c>
      <c r="Q2254" t="s">
        <v>8316</v>
      </c>
      <c r="R2254" s="12">
        <f t="shared" si="141"/>
        <v>42588.327986111108</v>
      </c>
      <c r="S2254" s="12">
        <f t="shared" si="142"/>
        <v>42573.327986111108</v>
      </c>
      <c r="T2254" s="12">
        <f t="shared" si="143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33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 t="s">
        <v>8315</v>
      </c>
      <c r="Q2255" t="s">
        <v>8316</v>
      </c>
      <c r="R2255" s="12">
        <f t="shared" si="141"/>
        <v>42326.672997685186</v>
      </c>
      <c r="S2255" s="12">
        <f t="shared" si="142"/>
        <v>42296.631331018521</v>
      </c>
      <c r="T2255" s="12">
        <f t="shared" si="143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33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 t="s">
        <v>8315</v>
      </c>
      <c r="Q2256" t="s">
        <v>8316</v>
      </c>
      <c r="R2256" s="12">
        <f t="shared" si="141"/>
        <v>42759.647777777776</v>
      </c>
      <c r="S2256" s="12">
        <f t="shared" si="142"/>
        <v>42752.647777777776</v>
      </c>
      <c r="T2256" s="12">
        <f t="shared" si="143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33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 t="s">
        <v>8315</v>
      </c>
      <c r="Q2257" t="s">
        <v>8316</v>
      </c>
      <c r="R2257" s="12">
        <f t="shared" si="141"/>
        <v>42497.951979166668</v>
      </c>
      <c r="S2257" s="12">
        <f t="shared" si="142"/>
        <v>42467.951979166668</v>
      </c>
      <c r="T2257" s="12">
        <f t="shared" si="143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33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 t="s">
        <v>8315</v>
      </c>
      <c r="Q2258" t="s">
        <v>8316</v>
      </c>
      <c r="R2258" s="12">
        <f t="shared" si="141"/>
        <v>42696.451921296291</v>
      </c>
      <c r="S2258" s="12">
        <f t="shared" si="142"/>
        <v>42682.451921296291</v>
      </c>
      <c r="T2258" s="12">
        <f t="shared" si="143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33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 t="s">
        <v>8315</v>
      </c>
      <c r="Q2259" t="s">
        <v>8316</v>
      </c>
      <c r="R2259" s="12">
        <f t="shared" si="141"/>
        <v>42540.958333333328</v>
      </c>
      <c r="S2259" s="12">
        <f t="shared" si="142"/>
        <v>42505.936678240745</v>
      </c>
      <c r="T2259" s="12">
        <f t="shared" si="143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33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 t="s">
        <v>8315</v>
      </c>
      <c r="Q2260" t="s">
        <v>8316</v>
      </c>
      <c r="R2260" s="12">
        <f t="shared" si="141"/>
        <v>42166.75100694444</v>
      </c>
      <c r="S2260" s="12">
        <f t="shared" si="142"/>
        <v>42136.75100694444</v>
      </c>
      <c r="T2260" s="12">
        <f t="shared" si="143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33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 t="s">
        <v>8315</v>
      </c>
      <c r="Q2261" t="s">
        <v>8316</v>
      </c>
      <c r="R2261" s="12">
        <f t="shared" si="141"/>
        <v>42712.804814814815</v>
      </c>
      <c r="S2261" s="12">
        <f t="shared" si="142"/>
        <v>42702.804814814815</v>
      </c>
      <c r="T2261" s="12">
        <f t="shared" si="143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33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 t="s">
        <v>8315</v>
      </c>
      <c r="Q2262" t="s">
        <v>8316</v>
      </c>
      <c r="R2262" s="12">
        <f t="shared" si="141"/>
        <v>41724.975115740745</v>
      </c>
      <c r="S2262" s="12">
        <f t="shared" si="142"/>
        <v>41695.016782407409</v>
      </c>
      <c r="T2262" s="12">
        <f t="shared" si="143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33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 t="s">
        <v>8315</v>
      </c>
      <c r="Q2263" t="s">
        <v>8316</v>
      </c>
      <c r="R2263" s="12">
        <f t="shared" si="141"/>
        <v>42780.724768518514</v>
      </c>
      <c r="S2263" s="12">
        <f t="shared" si="142"/>
        <v>42759.724768518514</v>
      </c>
      <c r="T2263" s="12">
        <f t="shared" si="143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33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 t="s">
        <v>8315</v>
      </c>
      <c r="Q2264" t="s">
        <v>8316</v>
      </c>
      <c r="R2264" s="12">
        <f t="shared" si="141"/>
        <v>41961</v>
      </c>
      <c r="S2264" s="12">
        <f t="shared" si="142"/>
        <v>41926.585162037038</v>
      </c>
      <c r="T2264" s="12">
        <f t="shared" si="143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33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 t="s">
        <v>8315</v>
      </c>
      <c r="Q2265" t="s">
        <v>8316</v>
      </c>
      <c r="R2265" s="12">
        <f t="shared" si="141"/>
        <v>42035.832326388889</v>
      </c>
      <c r="S2265" s="12">
        <f t="shared" si="142"/>
        <v>42014.832326388889</v>
      </c>
      <c r="T2265" s="12">
        <f t="shared" si="143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33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 t="s">
        <v>8315</v>
      </c>
      <c r="Q2266" t="s">
        <v>8316</v>
      </c>
      <c r="R2266" s="12">
        <f t="shared" si="141"/>
        <v>42513.125</v>
      </c>
      <c r="S2266" s="12">
        <f t="shared" si="142"/>
        <v>42496.582337962958</v>
      </c>
      <c r="T2266" s="12">
        <f t="shared" si="143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33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 t="s">
        <v>8315</v>
      </c>
      <c r="Q2267" t="s">
        <v>8316</v>
      </c>
      <c r="R2267" s="12">
        <f t="shared" si="141"/>
        <v>42696.853090277778</v>
      </c>
      <c r="S2267" s="12">
        <f t="shared" si="142"/>
        <v>42689.853090277778</v>
      </c>
      <c r="T2267" s="12">
        <f t="shared" si="143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33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 t="s">
        <v>8315</v>
      </c>
      <c r="Q2268" t="s">
        <v>8316</v>
      </c>
      <c r="R2268" s="12">
        <f t="shared" si="141"/>
        <v>42487.083333333328</v>
      </c>
      <c r="S2268" s="12">
        <f t="shared" si="142"/>
        <v>42469.874907407408</v>
      </c>
      <c r="T2268" s="12">
        <f t="shared" si="143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33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 t="s">
        <v>8315</v>
      </c>
      <c r="Q2269" t="s">
        <v>8316</v>
      </c>
      <c r="R2269" s="12">
        <f t="shared" si="141"/>
        <v>41994.041666666672</v>
      </c>
      <c r="S2269" s="12">
        <f t="shared" si="142"/>
        <v>41968.829826388886</v>
      </c>
      <c r="T2269" s="12">
        <f t="shared" si="143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33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 t="s">
        <v>8315</v>
      </c>
      <c r="Q2270" t="s">
        <v>8316</v>
      </c>
      <c r="R2270" s="12">
        <f t="shared" si="141"/>
        <v>42806.082349537035</v>
      </c>
      <c r="S2270" s="12">
        <f t="shared" si="142"/>
        <v>42776.082349537035</v>
      </c>
      <c r="T2270" s="12">
        <f t="shared" si="143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33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 t="s">
        <v>8315</v>
      </c>
      <c r="Q2271" t="s">
        <v>8316</v>
      </c>
      <c r="R2271" s="12">
        <f t="shared" si="141"/>
        <v>42801.208333333328</v>
      </c>
      <c r="S2271" s="12">
        <f t="shared" si="142"/>
        <v>42776.704432870371</v>
      </c>
      <c r="T2271" s="12">
        <f t="shared" si="143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33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 t="s">
        <v>8315</v>
      </c>
      <c r="Q2272" t="s">
        <v>8316</v>
      </c>
      <c r="R2272" s="12">
        <f t="shared" si="141"/>
        <v>42745.915972222225</v>
      </c>
      <c r="S2272" s="12">
        <f t="shared" si="142"/>
        <v>42725.869363425925</v>
      </c>
      <c r="T2272" s="12">
        <f t="shared" si="143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33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 t="s">
        <v>8315</v>
      </c>
      <c r="Q2273" t="s">
        <v>8316</v>
      </c>
      <c r="R2273" s="12">
        <f t="shared" si="141"/>
        <v>42714.000046296293</v>
      </c>
      <c r="S2273" s="12">
        <f t="shared" si="142"/>
        <v>42684.000046296293</v>
      </c>
      <c r="T2273" s="12">
        <f t="shared" si="143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33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 t="s">
        <v>8315</v>
      </c>
      <c r="Q2274" t="s">
        <v>8316</v>
      </c>
      <c r="R2274" s="12">
        <f t="shared" si="141"/>
        <v>42345.699490740735</v>
      </c>
      <c r="S2274" s="12">
        <f t="shared" si="142"/>
        <v>42315.699490740735</v>
      </c>
      <c r="T2274" s="12">
        <f t="shared" si="143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33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 t="s">
        <v>8315</v>
      </c>
      <c r="Q2275" t="s">
        <v>8316</v>
      </c>
      <c r="R2275" s="12">
        <f t="shared" si="141"/>
        <v>42806.507430555561</v>
      </c>
      <c r="S2275" s="12">
        <f t="shared" si="142"/>
        <v>42781.549097222218</v>
      </c>
      <c r="T2275" s="12">
        <f t="shared" si="143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33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 t="s">
        <v>8315</v>
      </c>
      <c r="Q2276" t="s">
        <v>8316</v>
      </c>
      <c r="R2276" s="12">
        <f t="shared" si="141"/>
        <v>41693.500659722224</v>
      </c>
      <c r="S2276" s="12">
        <f t="shared" si="142"/>
        <v>41663.500659722224</v>
      </c>
      <c r="T2276" s="12">
        <f t="shared" si="143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33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 t="s">
        <v>8315</v>
      </c>
      <c r="Q2277" t="s">
        <v>8316</v>
      </c>
      <c r="R2277" s="12">
        <f t="shared" si="141"/>
        <v>41995.616655092599</v>
      </c>
      <c r="S2277" s="12">
        <f t="shared" si="142"/>
        <v>41965.616655092599</v>
      </c>
      <c r="T2277" s="12">
        <f t="shared" si="143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33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 t="s">
        <v>8315</v>
      </c>
      <c r="Q2278" t="s">
        <v>8316</v>
      </c>
      <c r="R2278" s="12">
        <f t="shared" si="141"/>
        <v>41644.651493055557</v>
      </c>
      <c r="S2278" s="12">
        <f t="shared" si="142"/>
        <v>41614.651493055557</v>
      </c>
      <c r="T2278" s="12">
        <f t="shared" si="143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33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 t="s">
        <v>8315</v>
      </c>
      <c r="Q2279" t="s">
        <v>8316</v>
      </c>
      <c r="R2279" s="12">
        <f t="shared" si="141"/>
        <v>40966.678506944445</v>
      </c>
      <c r="S2279" s="12">
        <f t="shared" si="142"/>
        <v>40936.678506944445</v>
      </c>
      <c r="T2279" s="12">
        <f t="shared" si="143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33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 t="s">
        <v>8315</v>
      </c>
      <c r="Q2280" t="s">
        <v>8316</v>
      </c>
      <c r="R2280" s="12">
        <f t="shared" si="141"/>
        <v>42372.957638888889</v>
      </c>
      <c r="S2280" s="12">
        <f t="shared" si="142"/>
        <v>42338.709108796291</v>
      </c>
      <c r="T2280" s="12">
        <f t="shared" si="143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33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 t="s">
        <v>8315</v>
      </c>
      <c r="Q2281" t="s">
        <v>8316</v>
      </c>
      <c r="R2281" s="12">
        <f t="shared" si="141"/>
        <v>42039.166666666672</v>
      </c>
      <c r="S2281" s="12">
        <f t="shared" si="142"/>
        <v>42020.806701388887</v>
      </c>
      <c r="T2281" s="12">
        <f t="shared" si="143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33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 t="s">
        <v>8315</v>
      </c>
      <c r="Q2282" t="s">
        <v>8316</v>
      </c>
      <c r="R2282" s="12">
        <f t="shared" si="141"/>
        <v>42264.624895833331</v>
      </c>
      <c r="S2282" s="12">
        <f t="shared" si="142"/>
        <v>42234.624895833331</v>
      </c>
      <c r="T2282" s="12">
        <f t="shared" si="143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33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 t="s">
        <v>8326</v>
      </c>
      <c r="Q2283" t="s">
        <v>8330</v>
      </c>
      <c r="R2283" s="12">
        <f t="shared" si="141"/>
        <v>40749.284722222219</v>
      </c>
      <c r="S2283" s="12">
        <f t="shared" si="142"/>
        <v>40687.285844907405</v>
      </c>
      <c r="T2283" s="12">
        <f t="shared" si="143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33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 t="s">
        <v>8326</v>
      </c>
      <c r="Q2284" t="s">
        <v>8330</v>
      </c>
      <c r="R2284" s="12">
        <f t="shared" si="141"/>
        <v>42383.17460648148</v>
      </c>
      <c r="S2284" s="12">
        <f t="shared" si="142"/>
        <v>42323.17460648148</v>
      </c>
      <c r="T2284" s="12">
        <f t="shared" si="143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33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 t="s">
        <v>8326</v>
      </c>
      <c r="Q2285" t="s">
        <v>8330</v>
      </c>
      <c r="R2285" s="12">
        <f t="shared" si="141"/>
        <v>41038.083379629628</v>
      </c>
      <c r="S2285" s="12">
        <f t="shared" si="142"/>
        <v>40978.125046296293</v>
      </c>
      <c r="T2285" s="12">
        <f t="shared" si="143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33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 t="s">
        <v>8326</v>
      </c>
      <c r="Q2286" t="s">
        <v>8330</v>
      </c>
      <c r="R2286" s="12">
        <f t="shared" si="141"/>
        <v>40614.166666666664</v>
      </c>
      <c r="S2286" s="12">
        <f t="shared" si="142"/>
        <v>40585.796817129631</v>
      </c>
      <c r="T2286" s="12">
        <f t="shared" si="143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33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 t="s">
        <v>8326</v>
      </c>
      <c r="Q2287" t="s">
        <v>8330</v>
      </c>
      <c r="R2287" s="12">
        <f t="shared" si="141"/>
        <v>41089.185682870368</v>
      </c>
      <c r="S2287" s="12">
        <f t="shared" si="142"/>
        <v>41059.185682870368</v>
      </c>
      <c r="T2287" s="12">
        <f t="shared" si="143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33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 t="s">
        <v>8326</v>
      </c>
      <c r="Q2288" t="s">
        <v>8330</v>
      </c>
      <c r="R2288" s="12">
        <f t="shared" si="141"/>
        <v>41523.165972222225</v>
      </c>
      <c r="S2288" s="12">
        <f t="shared" si="142"/>
        <v>41494.963587962964</v>
      </c>
      <c r="T2288" s="12">
        <f t="shared" si="143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33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 t="s">
        <v>8326</v>
      </c>
      <c r="Q2289" t="s">
        <v>8330</v>
      </c>
      <c r="R2289" s="12">
        <f t="shared" si="141"/>
        <v>41813.667361111111</v>
      </c>
      <c r="S2289" s="12">
        <f t="shared" si="142"/>
        <v>41792.667361111111</v>
      </c>
      <c r="T2289" s="12">
        <f t="shared" si="143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33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 t="s">
        <v>8326</v>
      </c>
      <c r="Q2290" t="s">
        <v>8330</v>
      </c>
      <c r="R2290" s="12">
        <f t="shared" si="141"/>
        <v>41086.75</v>
      </c>
      <c r="S2290" s="12">
        <f t="shared" si="142"/>
        <v>41067.827418981484</v>
      </c>
      <c r="T2290" s="12">
        <f t="shared" si="143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33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 t="s">
        <v>8326</v>
      </c>
      <c r="Q2291" t="s">
        <v>8330</v>
      </c>
      <c r="R2291" s="12">
        <f t="shared" si="141"/>
        <v>41614.973611111112</v>
      </c>
      <c r="S2291" s="12">
        <f t="shared" si="142"/>
        <v>41571.998379629629</v>
      </c>
      <c r="T2291" s="12">
        <f t="shared" si="143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33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 t="s">
        <v>8326</v>
      </c>
      <c r="Q2292" t="s">
        <v>8330</v>
      </c>
      <c r="R2292" s="12">
        <f t="shared" si="141"/>
        <v>40148.708333333336</v>
      </c>
      <c r="S2292" s="12">
        <f t="shared" si="142"/>
        <v>40070.253819444442</v>
      </c>
      <c r="T2292" s="12">
        <f t="shared" si="143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33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 t="s">
        <v>8326</v>
      </c>
      <c r="Q2293" t="s">
        <v>8330</v>
      </c>
      <c r="R2293" s="12">
        <f t="shared" si="141"/>
        <v>41022.166666666664</v>
      </c>
      <c r="S2293" s="12">
        <f t="shared" si="142"/>
        <v>40987.977060185185</v>
      </c>
      <c r="T2293" s="12">
        <f t="shared" si="143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33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 t="s">
        <v>8326</v>
      </c>
      <c r="Q2294" t="s">
        <v>8330</v>
      </c>
      <c r="R2294" s="12">
        <f t="shared" si="141"/>
        <v>41017.697638888887</v>
      </c>
      <c r="S2294" s="12">
        <f t="shared" si="142"/>
        <v>40987.697638888887</v>
      </c>
      <c r="T2294" s="12">
        <f t="shared" si="143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33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 t="s">
        <v>8326</v>
      </c>
      <c r="Q2295" t="s">
        <v>8330</v>
      </c>
      <c r="R2295" s="12">
        <f t="shared" si="141"/>
        <v>41177.165972222225</v>
      </c>
      <c r="S2295" s="12">
        <f t="shared" si="142"/>
        <v>41151.708321759259</v>
      </c>
      <c r="T2295" s="12">
        <f t="shared" si="143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33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 t="s">
        <v>8326</v>
      </c>
      <c r="Q2296" t="s">
        <v>8330</v>
      </c>
      <c r="R2296" s="12">
        <f t="shared" si="141"/>
        <v>41294.72314814815</v>
      </c>
      <c r="S2296" s="12">
        <f t="shared" si="142"/>
        <v>41264.72314814815</v>
      </c>
      <c r="T2296" s="12">
        <f t="shared" si="143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33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 t="s">
        <v>8326</v>
      </c>
      <c r="Q2297" t="s">
        <v>8330</v>
      </c>
      <c r="R2297" s="12">
        <f t="shared" si="141"/>
        <v>41300.954351851848</v>
      </c>
      <c r="S2297" s="12">
        <f t="shared" si="142"/>
        <v>41270.954351851848</v>
      </c>
      <c r="T2297" s="12">
        <f t="shared" si="143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33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 t="s">
        <v>8326</v>
      </c>
      <c r="Q2298" t="s">
        <v>8330</v>
      </c>
      <c r="R2298" s="12">
        <f t="shared" si="141"/>
        <v>40962.731782407405</v>
      </c>
      <c r="S2298" s="12">
        <f t="shared" si="142"/>
        <v>40927.731782407405</v>
      </c>
      <c r="T2298" s="12">
        <f t="shared" si="143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33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 t="s">
        <v>8326</v>
      </c>
      <c r="Q2299" t="s">
        <v>8330</v>
      </c>
      <c r="R2299" s="12">
        <f t="shared" si="141"/>
        <v>40982.165972222225</v>
      </c>
      <c r="S2299" s="12">
        <f t="shared" si="142"/>
        <v>40948.042233796295</v>
      </c>
      <c r="T2299" s="12">
        <f t="shared" si="143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33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 t="s">
        <v>8326</v>
      </c>
      <c r="Q2300" t="s">
        <v>8330</v>
      </c>
      <c r="R2300" s="12">
        <f t="shared" si="141"/>
        <v>41724.798993055556</v>
      </c>
      <c r="S2300" s="12">
        <f t="shared" si="142"/>
        <v>41694.84065972222</v>
      </c>
      <c r="T2300" s="12">
        <f t="shared" si="143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33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 t="s">
        <v>8326</v>
      </c>
      <c r="Q2301" t="s">
        <v>8330</v>
      </c>
      <c r="R2301" s="12">
        <f t="shared" si="141"/>
        <v>40580.032511574071</v>
      </c>
      <c r="S2301" s="12">
        <f t="shared" si="142"/>
        <v>40565.032511574071</v>
      </c>
      <c r="T2301" s="12">
        <f t="shared" si="143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33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 t="s">
        <v>8326</v>
      </c>
      <c r="Q2302" t="s">
        <v>8330</v>
      </c>
      <c r="R2302" s="12">
        <f t="shared" si="141"/>
        <v>41088.727037037039</v>
      </c>
      <c r="S2302" s="12">
        <f t="shared" si="142"/>
        <v>41074.727037037039</v>
      </c>
      <c r="T2302" s="12">
        <f t="shared" si="143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33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 t="s">
        <v>8326</v>
      </c>
      <c r="Q2303" t="s">
        <v>8327</v>
      </c>
      <c r="R2303" s="12">
        <f t="shared" si="141"/>
        <v>41446.146944444445</v>
      </c>
      <c r="S2303" s="12">
        <f t="shared" si="142"/>
        <v>41416.146944444445</v>
      </c>
      <c r="T2303" s="12">
        <f t="shared" si="143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33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 t="s">
        <v>8326</v>
      </c>
      <c r="Q2304" t="s">
        <v>8327</v>
      </c>
      <c r="R2304" s="12">
        <f t="shared" si="141"/>
        <v>41639.291666666664</v>
      </c>
      <c r="S2304" s="12">
        <f t="shared" si="142"/>
        <v>41605.868449074071</v>
      </c>
      <c r="T2304" s="12">
        <f t="shared" si="143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33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 t="s">
        <v>8326</v>
      </c>
      <c r="Q2305" t="s">
        <v>8327</v>
      </c>
      <c r="R2305" s="12">
        <f t="shared" si="141"/>
        <v>40890.152731481481</v>
      </c>
      <c r="S2305" s="12">
        <f t="shared" si="142"/>
        <v>40850.111064814817</v>
      </c>
      <c r="T2305" s="12">
        <f t="shared" si="143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33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8" t="s">
        <v>8326</v>
      </c>
      <c r="Q2306" t="s">
        <v>8327</v>
      </c>
      <c r="R2306" s="12">
        <f t="shared" ref="R2306:R2369" si="145">(((I2306/60)/60/24)+DATE(1970,1,1))</f>
        <v>40544.207638888889</v>
      </c>
      <c r="S2306" s="12">
        <f t="shared" ref="S2306:S2369" si="146">(((J2306/60)/60/24)+DATE(1970,1,1))</f>
        <v>40502.815868055557</v>
      </c>
      <c r="T2306" s="12">
        <f t="shared" si="143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33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8" t="s">
        <v>8326</v>
      </c>
      <c r="Q2307" t="s">
        <v>8327</v>
      </c>
      <c r="R2307" s="12">
        <f t="shared" si="145"/>
        <v>41859.75</v>
      </c>
      <c r="S2307" s="12">
        <f t="shared" si="146"/>
        <v>41834.695277777777</v>
      </c>
      <c r="T2307" s="12">
        <f t="shared" ref="T2307:T2370" si="147">YEAR(S2307)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33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 t="s">
        <v>8326</v>
      </c>
      <c r="Q2308" t="s">
        <v>8327</v>
      </c>
      <c r="R2308" s="12">
        <f t="shared" si="145"/>
        <v>40978.16815972222</v>
      </c>
      <c r="S2308" s="12">
        <f t="shared" si="146"/>
        <v>40948.16815972222</v>
      </c>
      <c r="T2308" s="12">
        <f t="shared" si="147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33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 t="s">
        <v>8326</v>
      </c>
      <c r="Q2309" t="s">
        <v>8327</v>
      </c>
      <c r="R2309" s="12">
        <f t="shared" si="145"/>
        <v>41034.802407407406</v>
      </c>
      <c r="S2309" s="12">
        <f t="shared" si="146"/>
        <v>41004.802465277775</v>
      </c>
      <c r="T2309" s="12">
        <f t="shared" si="147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33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 t="s">
        <v>8326</v>
      </c>
      <c r="Q2310" t="s">
        <v>8327</v>
      </c>
      <c r="R2310" s="12">
        <f t="shared" si="145"/>
        <v>41880.041666666664</v>
      </c>
      <c r="S2310" s="12">
        <f t="shared" si="146"/>
        <v>41851.962916666671</v>
      </c>
      <c r="T2310" s="12">
        <f t="shared" si="147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33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 t="s">
        <v>8326</v>
      </c>
      <c r="Q2311" t="s">
        <v>8327</v>
      </c>
      <c r="R2311" s="12">
        <f t="shared" si="145"/>
        <v>41342.987696759257</v>
      </c>
      <c r="S2311" s="12">
        <f t="shared" si="146"/>
        <v>41307.987696759257</v>
      </c>
      <c r="T2311" s="12">
        <f t="shared" si="147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33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 t="s">
        <v>8326</v>
      </c>
      <c r="Q2312" t="s">
        <v>8327</v>
      </c>
      <c r="R2312" s="12">
        <f t="shared" si="145"/>
        <v>41354.752488425926</v>
      </c>
      <c r="S2312" s="12">
        <f t="shared" si="146"/>
        <v>41324.79415509259</v>
      </c>
      <c r="T2312" s="12">
        <f t="shared" si="147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33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 t="s">
        <v>8326</v>
      </c>
      <c r="Q2313" t="s">
        <v>8327</v>
      </c>
      <c r="R2313" s="12">
        <f t="shared" si="145"/>
        <v>41766.004502314812</v>
      </c>
      <c r="S2313" s="12">
        <f t="shared" si="146"/>
        <v>41736.004502314812</v>
      </c>
      <c r="T2313" s="12">
        <f t="shared" si="147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33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 t="s">
        <v>8326</v>
      </c>
      <c r="Q2314" t="s">
        <v>8327</v>
      </c>
      <c r="R2314" s="12">
        <f t="shared" si="145"/>
        <v>41747.958333333336</v>
      </c>
      <c r="S2314" s="12">
        <f t="shared" si="146"/>
        <v>41716.632847222223</v>
      </c>
      <c r="T2314" s="12">
        <f t="shared" si="147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33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 t="s">
        <v>8326</v>
      </c>
      <c r="Q2315" t="s">
        <v>8327</v>
      </c>
      <c r="R2315" s="12">
        <f t="shared" si="145"/>
        <v>41032.958634259259</v>
      </c>
      <c r="S2315" s="12">
        <f t="shared" si="146"/>
        <v>41002.958634259259</v>
      </c>
      <c r="T2315" s="12">
        <f t="shared" si="147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33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 t="s">
        <v>8326</v>
      </c>
      <c r="Q2316" t="s">
        <v>8327</v>
      </c>
      <c r="R2316" s="12">
        <f t="shared" si="145"/>
        <v>41067.551585648151</v>
      </c>
      <c r="S2316" s="12">
        <f t="shared" si="146"/>
        <v>41037.551585648151</v>
      </c>
      <c r="T2316" s="12">
        <f t="shared" si="147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33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 t="s">
        <v>8326</v>
      </c>
      <c r="Q2317" t="s">
        <v>8327</v>
      </c>
      <c r="R2317" s="12">
        <f t="shared" si="145"/>
        <v>41034.72619212963</v>
      </c>
      <c r="S2317" s="12">
        <f t="shared" si="146"/>
        <v>41004.72619212963</v>
      </c>
      <c r="T2317" s="12">
        <f t="shared" si="147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33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 t="s">
        <v>8326</v>
      </c>
      <c r="Q2318" t="s">
        <v>8327</v>
      </c>
      <c r="R2318" s="12">
        <f t="shared" si="145"/>
        <v>40156.76666666667</v>
      </c>
      <c r="S2318" s="12">
        <f t="shared" si="146"/>
        <v>40079.725115740745</v>
      </c>
      <c r="T2318" s="12">
        <f t="shared" si="147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33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 t="s">
        <v>8326</v>
      </c>
      <c r="Q2319" t="s">
        <v>8327</v>
      </c>
      <c r="R2319" s="12">
        <f t="shared" si="145"/>
        <v>40224.208333333336</v>
      </c>
      <c r="S2319" s="12">
        <f t="shared" si="146"/>
        <v>40192.542233796295</v>
      </c>
      <c r="T2319" s="12">
        <f t="shared" si="147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33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 t="s">
        <v>8326</v>
      </c>
      <c r="Q2320" t="s">
        <v>8327</v>
      </c>
      <c r="R2320" s="12">
        <f t="shared" si="145"/>
        <v>40082.165972222225</v>
      </c>
      <c r="S2320" s="12">
        <f t="shared" si="146"/>
        <v>40050.643680555557</v>
      </c>
      <c r="T2320" s="12">
        <f t="shared" si="147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33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 t="s">
        <v>8326</v>
      </c>
      <c r="Q2321" t="s">
        <v>8327</v>
      </c>
      <c r="R2321" s="12">
        <f t="shared" si="145"/>
        <v>41623.082002314812</v>
      </c>
      <c r="S2321" s="12">
        <f t="shared" si="146"/>
        <v>41593.082002314812</v>
      </c>
      <c r="T2321" s="12">
        <f t="shared" si="147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33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 t="s">
        <v>8326</v>
      </c>
      <c r="Q2322" t="s">
        <v>8327</v>
      </c>
      <c r="R2322" s="12">
        <f t="shared" si="145"/>
        <v>41731.775462962964</v>
      </c>
      <c r="S2322" s="12">
        <f t="shared" si="146"/>
        <v>41696.817129629628</v>
      </c>
      <c r="T2322" s="12">
        <f t="shared" si="147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33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 t="s">
        <v>8318</v>
      </c>
      <c r="Q2323" t="s">
        <v>8319</v>
      </c>
      <c r="R2323" s="12">
        <f t="shared" si="145"/>
        <v>42829.21876157407</v>
      </c>
      <c r="S2323" s="12">
        <f t="shared" si="146"/>
        <v>42799.260428240741</v>
      </c>
      <c r="T2323" s="12">
        <f t="shared" si="147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33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 t="s">
        <v>8318</v>
      </c>
      <c r="Q2324" t="s">
        <v>8319</v>
      </c>
      <c r="R2324" s="12">
        <f t="shared" si="145"/>
        <v>42834.853807870371</v>
      </c>
      <c r="S2324" s="12">
        <f t="shared" si="146"/>
        <v>42804.895474537043</v>
      </c>
      <c r="T2324" s="12">
        <f t="shared" si="147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33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 t="s">
        <v>8318</v>
      </c>
      <c r="Q2325" t="s">
        <v>8319</v>
      </c>
      <c r="R2325" s="12">
        <f t="shared" si="145"/>
        <v>42814.755173611105</v>
      </c>
      <c r="S2325" s="12">
        <f t="shared" si="146"/>
        <v>42807.755173611105</v>
      </c>
      <c r="T2325" s="12">
        <f t="shared" si="147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33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 t="s">
        <v>8318</v>
      </c>
      <c r="Q2326" t="s">
        <v>8319</v>
      </c>
      <c r="R2326" s="12">
        <f t="shared" si="145"/>
        <v>42820.843576388885</v>
      </c>
      <c r="S2326" s="12">
        <f t="shared" si="146"/>
        <v>42790.885243055556</v>
      </c>
      <c r="T2326" s="12">
        <f t="shared" si="147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33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 t="s">
        <v>8318</v>
      </c>
      <c r="Q2327" t="s">
        <v>8319</v>
      </c>
      <c r="R2327" s="12">
        <f t="shared" si="145"/>
        <v>42823.980682870373</v>
      </c>
      <c r="S2327" s="12">
        <f t="shared" si="146"/>
        <v>42794.022349537037</v>
      </c>
      <c r="T2327" s="12">
        <f t="shared" si="147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33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 t="s">
        <v>8318</v>
      </c>
      <c r="Q2328" t="s">
        <v>8319</v>
      </c>
      <c r="R2328" s="12">
        <f t="shared" si="145"/>
        <v>42855.708333333328</v>
      </c>
      <c r="S2328" s="12">
        <f t="shared" si="146"/>
        <v>42804.034120370372</v>
      </c>
      <c r="T2328" s="12">
        <f t="shared" si="147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33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 t="s">
        <v>8318</v>
      </c>
      <c r="Q2329" t="s">
        <v>8319</v>
      </c>
      <c r="R2329" s="12">
        <f t="shared" si="145"/>
        <v>41877.917129629634</v>
      </c>
      <c r="S2329" s="12">
        <f t="shared" si="146"/>
        <v>41842.917129629634</v>
      </c>
      <c r="T2329" s="12">
        <f t="shared" si="147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33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 t="s">
        <v>8318</v>
      </c>
      <c r="Q2330" t="s">
        <v>8319</v>
      </c>
      <c r="R2330" s="12">
        <f t="shared" si="145"/>
        <v>42169.781678240746</v>
      </c>
      <c r="S2330" s="12">
        <f t="shared" si="146"/>
        <v>42139.781678240746</v>
      </c>
      <c r="T2330" s="12">
        <f t="shared" si="147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33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 t="s">
        <v>8318</v>
      </c>
      <c r="Q2331" t="s">
        <v>8319</v>
      </c>
      <c r="R2331" s="12">
        <f t="shared" si="145"/>
        <v>41837.624374999999</v>
      </c>
      <c r="S2331" s="12">
        <f t="shared" si="146"/>
        <v>41807.624374999999</v>
      </c>
      <c r="T2331" s="12">
        <f t="shared" si="147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33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 t="s">
        <v>8318</v>
      </c>
      <c r="Q2332" t="s">
        <v>8319</v>
      </c>
      <c r="R2332" s="12">
        <f t="shared" si="145"/>
        <v>42363</v>
      </c>
      <c r="S2332" s="12">
        <f t="shared" si="146"/>
        <v>42332.89980324074</v>
      </c>
      <c r="T2332" s="12">
        <f t="shared" si="147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33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 t="s">
        <v>8318</v>
      </c>
      <c r="Q2333" t="s">
        <v>8319</v>
      </c>
      <c r="R2333" s="12">
        <f t="shared" si="145"/>
        <v>41869.005671296298</v>
      </c>
      <c r="S2333" s="12">
        <f t="shared" si="146"/>
        <v>41839.005671296298</v>
      </c>
      <c r="T2333" s="12">
        <f t="shared" si="147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33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 t="s">
        <v>8318</v>
      </c>
      <c r="Q2334" t="s">
        <v>8319</v>
      </c>
      <c r="R2334" s="12">
        <f t="shared" si="145"/>
        <v>42041.628136574072</v>
      </c>
      <c r="S2334" s="12">
        <f t="shared" si="146"/>
        <v>42011.628136574072</v>
      </c>
      <c r="T2334" s="12">
        <f t="shared" si="147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33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 t="s">
        <v>8318</v>
      </c>
      <c r="Q2335" t="s">
        <v>8319</v>
      </c>
      <c r="R2335" s="12">
        <f t="shared" si="145"/>
        <v>41788.743055555555</v>
      </c>
      <c r="S2335" s="12">
        <f t="shared" si="146"/>
        <v>41767.650347222225</v>
      </c>
      <c r="T2335" s="12">
        <f t="shared" si="147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33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 t="s">
        <v>8318</v>
      </c>
      <c r="Q2336" t="s">
        <v>8319</v>
      </c>
      <c r="R2336" s="12">
        <f t="shared" si="145"/>
        <v>41948.731944444444</v>
      </c>
      <c r="S2336" s="12">
        <f t="shared" si="146"/>
        <v>41918.670115740737</v>
      </c>
      <c r="T2336" s="12">
        <f t="shared" si="147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33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 t="s">
        <v>8318</v>
      </c>
      <c r="Q2337" t="s">
        <v>8319</v>
      </c>
      <c r="R2337" s="12">
        <f t="shared" si="145"/>
        <v>41801.572256944448</v>
      </c>
      <c r="S2337" s="12">
        <f t="shared" si="146"/>
        <v>41771.572256944448</v>
      </c>
      <c r="T2337" s="12">
        <f t="shared" si="147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33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 t="s">
        <v>8318</v>
      </c>
      <c r="Q2338" t="s">
        <v>8319</v>
      </c>
      <c r="R2338" s="12">
        <f t="shared" si="145"/>
        <v>41706.924710648149</v>
      </c>
      <c r="S2338" s="12">
        <f t="shared" si="146"/>
        <v>41666.924710648149</v>
      </c>
      <c r="T2338" s="12">
        <f t="shared" si="147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33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 t="s">
        <v>8318</v>
      </c>
      <c r="Q2339" t="s">
        <v>8319</v>
      </c>
      <c r="R2339" s="12">
        <f t="shared" si="145"/>
        <v>41816.640543981484</v>
      </c>
      <c r="S2339" s="12">
        <f t="shared" si="146"/>
        <v>41786.640543981484</v>
      </c>
      <c r="T2339" s="12">
        <f t="shared" si="147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33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 t="s">
        <v>8318</v>
      </c>
      <c r="Q2340" t="s">
        <v>8319</v>
      </c>
      <c r="R2340" s="12">
        <f t="shared" si="145"/>
        <v>41819.896805555552</v>
      </c>
      <c r="S2340" s="12">
        <f t="shared" si="146"/>
        <v>41789.896805555552</v>
      </c>
      <c r="T2340" s="12">
        <f t="shared" si="147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33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 t="s">
        <v>8318</v>
      </c>
      <c r="Q2341" t="s">
        <v>8319</v>
      </c>
      <c r="R2341" s="12">
        <f t="shared" si="145"/>
        <v>42723.332638888889</v>
      </c>
      <c r="S2341" s="12">
        <f t="shared" si="146"/>
        <v>42692.79987268518</v>
      </c>
      <c r="T2341" s="12">
        <f t="shared" si="147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33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 t="s">
        <v>8318</v>
      </c>
      <c r="Q2342" t="s">
        <v>8319</v>
      </c>
      <c r="R2342" s="12">
        <f t="shared" si="145"/>
        <v>42673.642800925925</v>
      </c>
      <c r="S2342" s="12">
        <f t="shared" si="146"/>
        <v>42643.642800925925</v>
      </c>
      <c r="T2342" s="12">
        <f t="shared" si="147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33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 t="s">
        <v>8307</v>
      </c>
      <c r="Q2343" t="s">
        <v>8341</v>
      </c>
      <c r="R2343" s="12">
        <f t="shared" si="145"/>
        <v>42197.813703703709</v>
      </c>
      <c r="S2343" s="12">
        <f t="shared" si="146"/>
        <v>42167.813703703709</v>
      </c>
      <c r="T2343" s="12">
        <f t="shared" si="147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33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 t="s">
        <v>8307</v>
      </c>
      <c r="Q2344" t="s">
        <v>8341</v>
      </c>
      <c r="R2344" s="12">
        <f t="shared" si="145"/>
        <v>41918.208333333336</v>
      </c>
      <c r="S2344" s="12">
        <f t="shared" si="146"/>
        <v>41897.702199074076</v>
      </c>
      <c r="T2344" s="12">
        <f t="shared" si="147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33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 t="s">
        <v>8307</v>
      </c>
      <c r="Q2345" t="s">
        <v>8341</v>
      </c>
      <c r="R2345" s="12">
        <f t="shared" si="145"/>
        <v>42377.82430555555</v>
      </c>
      <c r="S2345" s="12">
        <f t="shared" si="146"/>
        <v>42327.825289351851</v>
      </c>
      <c r="T2345" s="12">
        <f t="shared" si="147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33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 t="s">
        <v>8307</v>
      </c>
      <c r="Q2346" t="s">
        <v>8341</v>
      </c>
      <c r="R2346" s="12">
        <f t="shared" si="145"/>
        <v>42545.727650462963</v>
      </c>
      <c r="S2346" s="12">
        <f t="shared" si="146"/>
        <v>42515.727650462963</v>
      </c>
      <c r="T2346" s="12">
        <f t="shared" si="147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33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 t="s">
        <v>8307</v>
      </c>
      <c r="Q2347" t="s">
        <v>8341</v>
      </c>
      <c r="R2347" s="12">
        <f t="shared" si="145"/>
        <v>42094.985416666663</v>
      </c>
      <c r="S2347" s="12">
        <f t="shared" si="146"/>
        <v>42060.001805555556</v>
      </c>
      <c r="T2347" s="12">
        <f t="shared" si="147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33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 t="s">
        <v>8307</v>
      </c>
      <c r="Q2348" t="s">
        <v>8341</v>
      </c>
      <c r="R2348" s="12">
        <f t="shared" si="145"/>
        <v>42660.79896990741</v>
      </c>
      <c r="S2348" s="12">
        <f t="shared" si="146"/>
        <v>42615.79896990741</v>
      </c>
      <c r="T2348" s="12">
        <f t="shared" si="147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33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 t="s">
        <v>8307</v>
      </c>
      <c r="Q2349" t="s">
        <v>8341</v>
      </c>
      <c r="R2349" s="12">
        <f t="shared" si="145"/>
        <v>42607.607361111113</v>
      </c>
      <c r="S2349" s="12">
        <f t="shared" si="146"/>
        <v>42577.607361111113</v>
      </c>
      <c r="T2349" s="12">
        <f t="shared" si="147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33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 t="s">
        <v>8307</v>
      </c>
      <c r="Q2350" t="s">
        <v>8341</v>
      </c>
      <c r="R2350" s="12">
        <f t="shared" si="145"/>
        <v>42420.932152777779</v>
      </c>
      <c r="S2350" s="12">
        <f t="shared" si="146"/>
        <v>42360.932152777779</v>
      </c>
      <c r="T2350" s="12">
        <f t="shared" si="147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33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 t="s">
        <v>8307</v>
      </c>
      <c r="Q2351" t="s">
        <v>8341</v>
      </c>
      <c r="R2351" s="12">
        <f t="shared" si="145"/>
        <v>42227.775787037041</v>
      </c>
      <c r="S2351" s="12">
        <f t="shared" si="146"/>
        <v>42198.775787037041</v>
      </c>
      <c r="T2351" s="12">
        <f t="shared" si="147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33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 t="s">
        <v>8307</v>
      </c>
      <c r="Q2352" t="s">
        <v>8341</v>
      </c>
      <c r="R2352" s="12">
        <f t="shared" si="145"/>
        <v>42738.842245370368</v>
      </c>
      <c r="S2352" s="12">
        <f t="shared" si="146"/>
        <v>42708.842245370368</v>
      </c>
      <c r="T2352" s="12">
        <f t="shared" si="147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33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 t="s">
        <v>8307</v>
      </c>
      <c r="Q2353" t="s">
        <v>8341</v>
      </c>
      <c r="R2353" s="12">
        <f t="shared" si="145"/>
        <v>42124.101145833338</v>
      </c>
      <c r="S2353" s="12">
        <f t="shared" si="146"/>
        <v>42094.101145833338</v>
      </c>
      <c r="T2353" s="12">
        <f t="shared" si="147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33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 t="s">
        <v>8307</v>
      </c>
      <c r="Q2354" t="s">
        <v>8341</v>
      </c>
      <c r="R2354" s="12">
        <f t="shared" si="145"/>
        <v>42161.633703703701</v>
      </c>
      <c r="S2354" s="12">
        <f t="shared" si="146"/>
        <v>42101.633703703701</v>
      </c>
      <c r="T2354" s="12">
        <f t="shared" si="147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33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 t="s">
        <v>8307</v>
      </c>
      <c r="Q2355" t="s">
        <v>8341</v>
      </c>
      <c r="R2355" s="12">
        <f t="shared" si="145"/>
        <v>42115.676180555558</v>
      </c>
      <c r="S2355" s="12">
        <f t="shared" si="146"/>
        <v>42103.676180555558</v>
      </c>
      <c r="T2355" s="12">
        <f t="shared" si="147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33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 t="s">
        <v>8307</v>
      </c>
      <c r="Q2356" t="s">
        <v>8341</v>
      </c>
      <c r="R2356" s="12">
        <f t="shared" si="145"/>
        <v>42014.722916666666</v>
      </c>
      <c r="S2356" s="12">
        <f t="shared" si="146"/>
        <v>41954.722916666666</v>
      </c>
      <c r="T2356" s="12">
        <f t="shared" si="147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33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 t="s">
        <v>8307</v>
      </c>
      <c r="Q2357" t="s">
        <v>8341</v>
      </c>
      <c r="R2357" s="12">
        <f t="shared" si="145"/>
        <v>42126.918240740735</v>
      </c>
      <c r="S2357" s="12">
        <f t="shared" si="146"/>
        <v>42096.918240740735</v>
      </c>
      <c r="T2357" s="12">
        <f t="shared" si="147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33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 t="s">
        <v>8307</v>
      </c>
      <c r="Q2358" t="s">
        <v>8341</v>
      </c>
      <c r="R2358" s="12">
        <f t="shared" si="145"/>
        <v>42160.78361111111</v>
      </c>
      <c r="S2358" s="12">
        <f t="shared" si="146"/>
        <v>42130.78361111111</v>
      </c>
      <c r="T2358" s="12">
        <f t="shared" si="147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33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 t="s">
        <v>8307</v>
      </c>
      <c r="Q2359" t="s">
        <v>8341</v>
      </c>
      <c r="R2359" s="12">
        <f t="shared" si="145"/>
        <v>42294.620115740734</v>
      </c>
      <c r="S2359" s="12">
        <f t="shared" si="146"/>
        <v>42264.620115740734</v>
      </c>
      <c r="T2359" s="12">
        <f t="shared" si="147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33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 t="s">
        <v>8307</v>
      </c>
      <c r="Q2360" t="s">
        <v>8341</v>
      </c>
      <c r="R2360" s="12">
        <f t="shared" si="145"/>
        <v>42035.027083333334</v>
      </c>
      <c r="S2360" s="12">
        <f t="shared" si="146"/>
        <v>41978.930972222224</v>
      </c>
      <c r="T2360" s="12">
        <f t="shared" si="147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33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 t="s">
        <v>8307</v>
      </c>
      <c r="Q2361" t="s">
        <v>8341</v>
      </c>
      <c r="R2361" s="12">
        <f t="shared" si="145"/>
        <v>42219.649583333332</v>
      </c>
      <c r="S2361" s="12">
        <f t="shared" si="146"/>
        <v>42159.649583333332</v>
      </c>
      <c r="T2361" s="12">
        <f t="shared" si="147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33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 t="s">
        <v>8307</v>
      </c>
      <c r="Q2362" t="s">
        <v>8341</v>
      </c>
      <c r="R2362" s="12">
        <f t="shared" si="145"/>
        <v>42407.70694444445</v>
      </c>
      <c r="S2362" s="12">
        <f t="shared" si="146"/>
        <v>42377.70694444445</v>
      </c>
      <c r="T2362" s="12">
        <f t="shared" si="147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33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 t="s">
        <v>8307</v>
      </c>
      <c r="Q2363" t="s">
        <v>8341</v>
      </c>
      <c r="R2363" s="12">
        <f t="shared" si="145"/>
        <v>42490.916666666672</v>
      </c>
      <c r="S2363" s="12">
        <f t="shared" si="146"/>
        <v>42466.858888888892</v>
      </c>
      <c r="T2363" s="12">
        <f t="shared" si="147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33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 t="s">
        <v>8307</v>
      </c>
      <c r="Q2364" t="s">
        <v>8341</v>
      </c>
      <c r="R2364" s="12">
        <f t="shared" si="145"/>
        <v>41984.688310185185</v>
      </c>
      <c r="S2364" s="12">
        <f t="shared" si="146"/>
        <v>41954.688310185185</v>
      </c>
      <c r="T2364" s="12">
        <f t="shared" si="147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33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 t="s">
        <v>8307</v>
      </c>
      <c r="Q2365" t="s">
        <v>8341</v>
      </c>
      <c r="R2365" s="12">
        <f t="shared" si="145"/>
        <v>42367.011574074073</v>
      </c>
      <c r="S2365" s="12">
        <f t="shared" si="146"/>
        <v>42322.011574074073</v>
      </c>
      <c r="T2365" s="12">
        <f t="shared" si="147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33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 t="s">
        <v>8307</v>
      </c>
      <c r="Q2366" t="s">
        <v>8341</v>
      </c>
      <c r="R2366" s="12">
        <f t="shared" si="145"/>
        <v>42303.934675925921</v>
      </c>
      <c r="S2366" s="12">
        <f t="shared" si="146"/>
        <v>42248.934675925921</v>
      </c>
      <c r="T2366" s="12">
        <f t="shared" si="147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33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 t="s">
        <v>8307</v>
      </c>
      <c r="Q2367" t="s">
        <v>8341</v>
      </c>
      <c r="R2367" s="12">
        <f t="shared" si="145"/>
        <v>42386.958333333328</v>
      </c>
      <c r="S2367" s="12">
        <f t="shared" si="146"/>
        <v>42346.736400462964</v>
      </c>
      <c r="T2367" s="12">
        <f t="shared" si="147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33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 t="s">
        <v>8307</v>
      </c>
      <c r="Q2368" t="s">
        <v>8341</v>
      </c>
      <c r="R2368" s="12">
        <f t="shared" si="145"/>
        <v>42298.531631944439</v>
      </c>
      <c r="S2368" s="12">
        <f t="shared" si="146"/>
        <v>42268.531631944439</v>
      </c>
      <c r="T2368" s="12">
        <f t="shared" si="147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33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 t="s">
        <v>8307</v>
      </c>
      <c r="Q2369" t="s">
        <v>8341</v>
      </c>
      <c r="R2369" s="12">
        <f t="shared" si="145"/>
        <v>42485.928425925929</v>
      </c>
      <c r="S2369" s="12">
        <f t="shared" si="146"/>
        <v>42425.970092592594</v>
      </c>
      <c r="T2369" s="12">
        <f t="shared" si="147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33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8" t="s">
        <v>8307</v>
      </c>
      <c r="Q2370" t="s">
        <v>8341</v>
      </c>
      <c r="R2370" s="12">
        <f t="shared" ref="R2370:R2433" si="149">(((I2370/60)/60/24)+DATE(1970,1,1))</f>
        <v>42108.680150462969</v>
      </c>
      <c r="S2370" s="12">
        <f t="shared" ref="S2370:S2433" si="150">(((J2370/60)/60/24)+DATE(1970,1,1))</f>
        <v>42063.721817129626</v>
      </c>
      <c r="T2370" s="12">
        <f t="shared" si="147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33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8" t="s">
        <v>8307</v>
      </c>
      <c r="Q2371" t="s">
        <v>8341</v>
      </c>
      <c r="R2371" s="12">
        <f t="shared" si="149"/>
        <v>42410.812627314815</v>
      </c>
      <c r="S2371" s="12">
        <f t="shared" si="150"/>
        <v>42380.812627314815</v>
      </c>
      <c r="T2371" s="12">
        <f t="shared" ref="T2371:T2434" si="151">YEAR(S2371)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33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 t="s">
        <v>8307</v>
      </c>
      <c r="Q2372" t="s">
        <v>8341</v>
      </c>
      <c r="R2372" s="12">
        <f t="shared" si="149"/>
        <v>41991.18913194444</v>
      </c>
      <c r="S2372" s="12">
        <f t="shared" si="150"/>
        <v>41961.18913194444</v>
      </c>
      <c r="T2372" s="12">
        <f t="shared" si="15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33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 t="s">
        <v>8307</v>
      </c>
      <c r="Q2373" t="s">
        <v>8341</v>
      </c>
      <c r="R2373" s="12">
        <f t="shared" si="149"/>
        <v>42180.777731481481</v>
      </c>
      <c r="S2373" s="12">
        <f t="shared" si="150"/>
        <v>42150.777731481481</v>
      </c>
      <c r="T2373" s="12">
        <f t="shared" si="15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33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 t="s">
        <v>8307</v>
      </c>
      <c r="Q2374" t="s">
        <v>8341</v>
      </c>
      <c r="R2374" s="12">
        <f t="shared" si="149"/>
        <v>42118.069108796291</v>
      </c>
      <c r="S2374" s="12">
        <f t="shared" si="150"/>
        <v>42088.069108796291</v>
      </c>
      <c r="T2374" s="12">
        <f t="shared" si="15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33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 t="s">
        <v>8307</v>
      </c>
      <c r="Q2375" t="s">
        <v>8341</v>
      </c>
      <c r="R2375" s="12">
        <f t="shared" si="149"/>
        <v>42245.662314814821</v>
      </c>
      <c r="S2375" s="12">
        <f t="shared" si="150"/>
        <v>42215.662314814821</v>
      </c>
      <c r="T2375" s="12">
        <f t="shared" si="15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33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 t="s">
        <v>8307</v>
      </c>
      <c r="Q2376" t="s">
        <v>8341</v>
      </c>
      <c r="R2376" s="12">
        <f t="shared" si="149"/>
        <v>42047.843287037031</v>
      </c>
      <c r="S2376" s="12">
        <f t="shared" si="150"/>
        <v>42017.843287037031</v>
      </c>
      <c r="T2376" s="12">
        <f t="shared" si="15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33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 t="s">
        <v>8307</v>
      </c>
      <c r="Q2377" t="s">
        <v>8341</v>
      </c>
      <c r="R2377" s="12">
        <f t="shared" si="149"/>
        <v>42622.836076388892</v>
      </c>
      <c r="S2377" s="12">
        <f t="shared" si="150"/>
        <v>42592.836076388892</v>
      </c>
      <c r="T2377" s="12">
        <f t="shared" si="15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33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 t="s">
        <v>8307</v>
      </c>
      <c r="Q2378" t="s">
        <v>8341</v>
      </c>
      <c r="R2378" s="12">
        <f t="shared" si="149"/>
        <v>42348.925532407404</v>
      </c>
      <c r="S2378" s="12">
        <f t="shared" si="150"/>
        <v>42318.925532407404</v>
      </c>
      <c r="T2378" s="12">
        <f t="shared" si="15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33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 t="s">
        <v>8307</v>
      </c>
      <c r="Q2379" t="s">
        <v>8341</v>
      </c>
      <c r="R2379" s="12">
        <f t="shared" si="149"/>
        <v>42699.911840277782</v>
      </c>
      <c r="S2379" s="12">
        <f t="shared" si="150"/>
        <v>42669.870173611111</v>
      </c>
      <c r="T2379" s="12">
        <f t="shared" si="15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33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 t="s">
        <v>8307</v>
      </c>
      <c r="Q2380" t="s">
        <v>8341</v>
      </c>
      <c r="R2380" s="12">
        <f t="shared" si="149"/>
        <v>42242.013078703705</v>
      </c>
      <c r="S2380" s="12">
        <f t="shared" si="150"/>
        <v>42213.013078703705</v>
      </c>
      <c r="T2380" s="12">
        <f t="shared" si="15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33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 t="s">
        <v>8307</v>
      </c>
      <c r="Q2381" t="s">
        <v>8341</v>
      </c>
      <c r="R2381" s="12">
        <f t="shared" si="149"/>
        <v>42282.016388888893</v>
      </c>
      <c r="S2381" s="12">
        <f t="shared" si="150"/>
        <v>42237.016388888893</v>
      </c>
      <c r="T2381" s="12">
        <f t="shared" si="15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33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 t="s">
        <v>8307</v>
      </c>
      <c r="Q2382" t="s">
        <v>8341</v>
      </c>
      <c r="R2382" s="12">
        <f t="shared" si="149"/>
        <v>42278.793310185181</v>
      </c>
      <c r="S2382" s="12">
        <f t="shared" si="150"/>
        <v>42248.793310185181</v>
      </c>
      <c r="T2382" s="12">
        <f t="shared" si="15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33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 t="s">
        <v>8307</v>
      </c>
      <c r="Q2383" t="s">
        <v>8341</v>
      </c>
      <c r="R2383" s="12">
        <f t="shared" si="149"/>
        <v>42104.935740740737</v>
      </c>
      <c r="S2383" s="12">
        <f t="shared" si="150"/>
        <v>42074.935740740737</v>
      </c>
      <c r="T2383" s="12">
        <f t="shared" si="15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33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 t="s">
        <v>8307</v>
      </c>
      <c r="Q2384" t="s">
        <v>8341</v>
      </c>
      <c r="R2384" s="12">
        <f t="shared" si="149"/>
        <v>42220.187534722223</v>
      </c>
      <c r="S2384" s="12">
        <f t="shared" si="150"/>
        <v>42195.187534722223</v>
      </c>
      <c r="T2384" s="12">
        <f t="shared" si="15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33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 t="s">
        <v>8307</v>
      </c>
      <c r="Q2385" t="s">
        <v>8341</v>
      </c>
      <c r="R2385" s="12">
        <f t="shared" si="149"/>
        <v>42057.056793981479</v>
      </c>
      <c r="S2385" s="12">
        <f t="shared" si="150"/>
        <v>42027.056793981479</v>
      </c>
      <c r="T2385" s="12">
        <f t="shared" si="15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33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 t="s">
        <v>8307</v>
      </c>
      <c r="Q2386" t="s">
        <v>8341</v>
      </c>
      <c r="R2386" s="12">
        <f t="shared" si="149"/>
        <v>41957.109293981484</v>
      </c>
      <c r="S2386" s="12">
        <f t="shared" si="150"/>
        <v>41927.067627314813</v>
      </c>
      <c r="T2386" s="12">
        <f t="shared" si="15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33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 t="s">
        <v>8307</v>
      </c>
      <c r="Q2387" t="s">
        <v>8341</v>
      </c>
      <c r="R2387" s="12">
        <f t="shared" si="149"/>
        <v>42221.70175925926</v>
      </c>
      <c r="S2387" s="12">
        <f t="shared" si="150"/>
        <v>42191.70175925926</v>
      </c>
      <c r="T2387" s="12">
        <f t="shared" si="15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33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 t="s">
        <v>8307</v>
      </c>
      <c r="Q2388" t="s">
        <v>8341</v>
      </c>
      <c r="R2388" s="12">
        <f t="shared" si="149"/>
        <v>42014.838240740741</v>
      </c>
      <c r="S2388" s="12">
        <f t="shared" si="150"/>
        <v>41954.838240740741</v>
      </c>
      <c r="T2388" s="12">
        <f t="shared" si="15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33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 t="s">
        <v>8307</v>
      </c>
      <c r="Q2389" t="s">
        <v>8341</v>
      </c>
      <c r="R2389" s="12">
        <f t="shared" si="149"/>
        <v>42573.626620370371</v>
      </c>
      <c r="S2389" s="12">
        <f t="shared" si="150"/>
        <v>42528.626620370371</v>
      </c>
      <c r="T2389" s="12">
        <f t="shared" si="15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33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 t="s">
        <v>8307</v>
      </c>
      <c r="Q2390" t="s">
        <v>8341</v>
      </c>
      <c r="R2390" s="12">
        <f t="shared" si="149"/>
        <v>42019.811805555553</v>
      </c>
      <c r="S2390" s="12">
        <f t="shared" si="150"/>
        <v>41989.853692129633</v>
      </c>
      <c r="T2390" s="12">
        <f t="shared" si="15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33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 t="s">
        <v>8307</v>
      </c>
      <c r="Q2391" t="s">
        <v>8341</v>
      </c>
      <c r="R2391" s="12">
        <f t="shared" si="149"/>
        <v>42210.915972222225</v>
      </c>
      <c r="S2391" s="12">
        <f t="shared" si="150"/>
        <v>42179.653379629628</v>
      </c>
      <c r="T2391" s="12">
        <f t="shared" si="15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33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 t="s">
        <v>8307</v>
      </c>
      <c r="Q2392" t="s">
        <v>8341</v>
      </c>
      <c r="R2392" s="12">
        <f t="shared" si="149"/>
        <v>42008.262314814812</v>
      </c>
      <c r="S2392" s="12">
        <f t="shared" si="150"/>
        <v>41968.262314814812</v>
      </c>
      <c r="T2392" s="12">
        <f t="shared" si="15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33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 t="s">
        <v>8307</v>
      </c>
      <c r="Q2393" t="s">
        <v>8341</v>
      </c>
      <c r="R2393" s="12">
        <f t="shared" si="149"/>
        <v>42094.752824074079</v>
      </c>
      <c r="S2393" s="12">
        <f t="shared" si="150"/>
        <v>42064.794490740736</v>
      </c>
      <c r="T2393" s="12">
        <f t="shared" si="15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33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 t="s">
        <v>8307</v>
      </c>
      <c r="Q2394" t="s">
        <v>8341</v>
      </c>
      <c r="R2394" s="12">
        <f t="shared" si="149"/>
        <v>42306.120636574073</v>
      </c>
      <c r="S2394" s="12">
        <f t="shared" si="150"/>
        <v>42276.120636574073</v>
      </c>
      <c r="T2394" s="12">
        <f t="shared" si="15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33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 t="s">
        <v>8307</v>
      </c>
      <c r="Q2395" t="s">
        <v>8341</v>
      </c>
      <c r="R2395" s="12">
        <f t="shared" si="149"/>
        <v>42224.648344907408</v>
      </c>
      <c r="S2395" s="12">
        <f t="shared" si="150"/>
        <v>42194.648344907408</v>
      </c>
      <c r="T2395" s="12">
        <f t="shared" si="15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33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 t="s">
        <v>8307</v>
      </c>
      <c r="Q2396" t="s">
        <v>8341</v>
      </c>
      <c r="R2396" s="12">
        <f t="shared" si="149"/>
        <v>42061.362187499995</v>
      </c>
      <c r="S2396" s="12">
        <f t="shared" si="150"/>
        <v>42031.362187499995</v>
      </c>
      <c r="T2396" s="12">
        <f t="shared" si="15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33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 t="s">
        <v>8307</v>
      </c>
      <c r="Q2397" t="s">
        <v>8341</v>
      </c>
      <c r="R2397" s="12">
        <f t="shared" si="149"/>
        <v>42745.372916666667</v>
      </c>
      <c r="S2397" s="12">
        <f t="shared" si="150"/>
        <v>42717.121377314819</v>
      </c>
      <c r="T2397" s="12">
        <f t="shared" si="15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33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 t="s">
        <v>8307</v>
      </c>
      <c r="Q2398" t="s">
        <v>8341</v>
      </c>
      <c r="R2398" s="12">
        <f t="shared" si="149"/>
        <v>42292.849050925928</v>
      </c>
      <c r="S2398" s="12">
        <f t="shared" si="150"/>
        <v>42262.849050925928</v>
      </c>
      <c r="T2398" s="12">
        <f t="shared" si="15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33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 t="s">
        <v>8307</v>
      </c>
      <c r="Q2399" t="s">
        <v>8341</v>
      </c>
      <c r="R2399" s="12">
        <f t="shared" si="149"/>
        <v>42006.88490740741</v>
      </c>
      <c r="S2399" s="12">
        <f t="shared" si="150"/>
        <v>41976.88490740741</v>
      </c>
      <c r="T2399" s="12">
        <f t="shared" si="15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33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 t="s">
        <v>8307</v>
      </c>
      <c r="Q2400" t="s">
        <v>8341</v>
      </c>
      <c r="R2400" s="12">
        <f t="shared" si="149"/>
        <v>42187.916481481487</v>
      </c>
      <c r="S2400" s="12">
        <f t="shared" si="150"/>
        <v>42157.916481481487</v>
      </c>
      <c r="T2400" s="12">
        <f t="shared" si="15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33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 t="s">
        <v>8307</v>
      </c>
      <c r="Q2401" t="s">
        <v>8341</v>
      </c>
      <c r="R2401" s="12">
        <f t="shared" si="149"/>
        <v>41991.853078703702</v>
      </c>
      <c r="S2401" s="12">
        <f t="shared" si="150"/>
        <v>41956.853078703702</v>
      </c>
      <c r="T2401" s="12">
        <f t="shared" si="15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33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 t="s">
        <v>8307</v>
      </c>
      <c r="Q2402" t="s">
        <v>8341</v>
      </c>
      <c r="R2402" s="12">
        <f t="shared" si="149"/>
        <v>42474.268101851849</v>
      </c>
      <c r="S2402" s="12">
        <f t="shared" si="150"/>
        <v>42444.268101851849</v>
      </c>
      <c r="T2402" s="12">
        <f t="shared" si="15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33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 t="s">
        <v>8318</v>
      </c>
      <c r="Q2403" t="s">
        <v>8344</v>
      </c>
      <c r="R2403" s="12">
        <f t="shared" si="149"/>
        <v>42434.822870370372</v>
      </c>
      <c r="S2403" s="12">
        <f t="shared" si="150"/>
        <v>42374.822870370372</v>
      </c>
      <c r="T2403" s="12">
        <f t="shared" si="15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33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 t="s">
        <v>8318</v>
      </c>
      <c r="Q2404" t="s">
        <v>8344</v>
      </c>
      <c r="R2404" s="12">
        <f t="shared" si="149"/>
        <v>42137.679756944446</v>
      </c>
      <c r="S2404" s="12">
        <f t="shared" si="150"/>
        <v>42107.679756944446</v>
      </c>
      <c r="T2404" s="12">
        <f t="shared" si="15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33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 t="s">
        <v>8318</v>
      </c>
      <c r="Q2405" t="s">
        <v>8344</v>
      </c>
      <c r="R2405" s="12">
        <f t="shared" si="149"/>
        <v>42459.840949074074</v>
      </c>
      <c r="S2405" s="12">
        <f t="shared" si="150"/>
        <v>42399.882615740738</v>
      </c>
      <c r="T2405" s="12">
        <f t="shared" si="15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33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 t="s">
        <v>8318</v>
      </c>
      <c r="Q2406" t="s">
        <v>8344</v>
      </c>
      <c r="R2406" s="12">
        <f t="shared" si="149"/>
        <v>42372.03943287037</v>
      </c>
      <c r="S2406" s="12">
        <f t="shared" si="150"/>
        <v>42342.03943287037</v>
      </c>
      <c r="T2406" s="12">
        <f t="shared" si="15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33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 t="s">
        <v>8318</v>
      </c>
      <c r="Q2407" t="s">
        <v>8344</v>
      </c>
      <c r="R2407" s="12">
        <f t="shared" si="149"/>
        <v>42616.585358796292</v>
      </c>
      <c r="S2407" s="12">
        <f t="shared" si="150"/>
        <v>42595.585358796292</v>
      </c>
      <c r="T2407" s="12">
        <f t="shared" si="15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33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 t="s">
        <v>8318</v>
      </c>
      <c r="Q2408" t="s">
        <v>8344</v>
      </c>
      <c r="R2408" s="12">
        <f t="shared" si="149"/>
        <v>42023.110995370371</v>
      </c>
      <c r="S2408" s="12">
        <f t="shared" si="150"/>
        <v>41983.110995370371</v>
      </c>
      <c r="T2408" s="12">
        <f t="shared" si="15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33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 t="s">
        <v>8318</v>
      </c>
      <c r="Q2409" t="s">
        <v>8344</v>
      </c>
      <c r="R2409" s="12">
        <f t="shared" si="149"/>
        <v>42105.25</v>
      </c>
      <c r="S2409" s="12">
        <f t="shared" si="150"/>
        <v>42082.575555555552</v>
      </c>
      <c r="T2409" s="12">
        <f t="shared" si="15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33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 t="s">
        <v>8318</v>
      </c>
      <c r="Q2410" t="s">
        <v>8344</v>
      </c>
      <c r="R2410" s="12">
        <f t="shared" si="149"/>
        <v>41949.182372685187</v>
      </c>
      <c r="S2410" s="12">
        <f t="shared" si="150"/>
        <v>41919.140706018516</v>
      </c>
      <c r="T2410" s="12">
        <f t="shared" si="15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33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 t="s">
        <v>8318</v>
      </c>
      <c r="Q2411" t="s">
        <v>8344</v>
      </c>
      <c r="R2411" s="12">
        <f t="shared" si="149"/>
        <v>42234.875868055555</v>
      </c>
      <c r="S2411" s="12">
        <f t="shared" si="150"/>
        <v>42204.875868055555</v>
      </c>
      <c r="T2411" s="12">
        <f t="shared" si="15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33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 t="s">
        <v>8318</v>
      </c>
      <c r="Q2412" t="s">
        <v>8344</v>
      </c>
      <c r="R2412" s="12">
        <f t="shared" si="149"/>
        <v>42254.408275462964</v>
      </c>
      <c r="S2412" s="12">
        <f t="shared" si="150"/>
        <v>42224.408275462964</v>
      </c>
      <c r="T2412" s="12">
        <f t="shared" si="15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33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 t="s">
        <v>8318</v>
      </c>
      <c r="Q2413" t="s">
        <v>8344</v>
      </c>
      <c r="R2413" s="12">
        <f t="shared" si="149"/>
        <v>42241.732430555552</v>
      </c>
      <c r="S2413" s="12">
        <f t="shared" si="150"/>
        <v>42211.732430555552</v>
      </c>
      <c r="T2413" s="12">
        <f t="shared" si="15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33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 t="s">
        <v>8318</v>
      </c>
      <c r="Q2414" t="s">
        <v>8344</v>
      </c>
      <c r="R2414" s="12">
        <f t="shared" si="149"/>
        <v>42700.778622685189</v>
      </c>
      <c r="S2414" s="12">
        <f t="shared" si="150"/>
        <v>42655.736956018518</v>
      </c>
      <c r="T2414" s="12">
        <f t="shared" si="15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33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 t="s">
        <v>8318</v>
      </c>
      <c r="Q2415" t="s">
        <v>8344</v>
      </c>
      <c r="R2415" s="12">
        <f t="shared" si="149"/>
        <v>41790.979166666664</v>
      </c>
      <c r="S2415" s="12">
        <f t="shared" si="150"/>
        <v>41760.10974537037</v>
      </c>
      <c r="T2415" s="12">
        <f t="shared" si="15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33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 t="s">
        <v>8318</v>
      </c>
      <c r="Q2416" t="s">
        <v>8344</v>
      </c>
      <c r="R2416" s="12">
        <f t="shared" si="149"/>
        <v>42238.165972222225</v>
      </c>
      <c r="S2416" s="12">
        <f t="shared" si="150"/>
        <v>42198.695138888885</v>
      </c>
      <c r="T2416" s="12">
        <f t="shared" si="15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33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 t="s">
        <v>8318</v>
      </c>
      <c r="Q2417" t="s">
        <v>8344</v>
      </c>
      <c r="R2417" s="12">
        <f t="shared" si="149"/>
        <v>42566.862800925926</v>
      </c>
      <c r="S2417" s="12">
        <f t="shared" si="150"/>
        <v>42536.862800925926</v>
      </c>
      <c r="T2417" s="12">
        <f t="shared" si="15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33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 t="s">
        <v>8318</v>
      </c>
      <c r="Q2418" t="s">
        <v>8344</v>
      </c>
      <c r="R2418" s="12">
        <f t="shared" si="149"/>
        <v>42077.625</v>
      </c>
      <c r="S2418" s="12">
        <f t="shared" si="150"/>
        <v>42019.737766203703</v>
      </c>
      <c r="T2418" s="12">
        <f t="shared" si="15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33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 t="s">
        <v>8318</v>
      </c>
      <c r="Q2419" t="s">
        <v>8344</v>
      </c>
      <c r="R2419" s="12">
        <f t="shared" si="149"/>
        <v>41861.884108796294</v>
      </c>
      <c r="S2419" s="12">
        <f t="shared" si="150"/>
        <v>41831.884108796294</v>
      </c>
      <c r="T2419" s="12">
        <f t="shared" si="15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33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 t="s">
        <v>8318</v>
      </c>
      <c r="Q2420" t="s">
        <v>8344</v>
      </c>
      <c r="R2420" s="12">
        <f t="shared" si="149"/>
        <v>42087.815324074079</v>
      </c>
      <c r="S2420" s="12">
        <f t="shared" si="150"/>
        <v>42027.856990740736</v>
      </c>
      <c r="T2420" s="12">
        <f t="shared" si="15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33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 t="s">
        <v>8318</v>
      </c>
      <c r="Q2421" t="s">
        <v>8344</v>
      </c>
      <c r="R2421" s="12">
        <f t="shared" si="149"/>
        <v>42053.738298611104</v>
      </c>
      <c r="S2421" s="12">
        <f t="shared" si="150"/>
        <v>41993.738298611104</v>
      </c>
      <c r="T2421" s="12">
        <f t="shared" si="15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33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 t="s">
        <v>8318</v>
      </c>
      <c r="Q2422" t="s">
        <v>8344</v>
      </c>
      <c r="R2422" s="12">
        <f t="shared" si="149"/>
        <v>41953.070543981477</v>
      </c>
      <c r="S2422" s="12">
        <f t="shared" si="150"/>
        <v>41893.028877314813</v>
      </c>
      <c r="T2422" s="12">
        <f t="shared" si="15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33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 t="s">
        <v>8318</v>
      </c>
      <c r="Q2423" t="s">
        <v>8344</v>
      </c>
      <c r="R2423" s="12">
        <f t="shared" si="149"/>
        <v>42056.687453703707</v>
      </c>
      <c r="S2423" s="12">
        <f t="shared" si="150"/>
        <v>42026.687453703707</v>
      </c>
      <c r="T2423" s="12">
        <f t="shared" si="15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33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 t="s">
        <v>8318</v>
      </c>
      <c r="Q2424" t="s">
        <v>8344</v>
      </c>
      <c r="R2424" s="12">
        <f t="shared" si="149"/>
        <v>42074.683287037042</v>
      </c>
      <c r="S2424" s="12">
        <f t="shared" si="150"/>
        <v>42044.724953703699</v>
      </c>
      <c r="T2424" s="12">
        <f t="shared" si="15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33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 t="s">
        <v>8318</v>
      </c>
      <c r="Q2425" t="s">
        <v>8344</v>
      </c>
      <c r="R2425" s="12">
        <f t="shared" si="149"/>
        <v>42004.704745370371</v>
      </c>
      <c r="S2425" s="12">
        <f t="shared" si="150"/>
        <v>41974.704745370371</v>
      </c>
      <c r="T2425" s="12">
        <f t="shared" si="15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33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 t="s">
        <v>8318</v>
      </c>
      <c r="Q2426" t="s">
        <v>8344</v>
      </c>
      <c r="R2426" s="12">
        <f t="shared" si="149"/>
        <v>41939.892453703702</v>
      </c>
      <c r="S2426" s="12">
        <f t="shared" si="150"/>
        <v>41909.892453703702</v>
      </c>
      <c r="T2426" s="12">
        <f t="shared" si="15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33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 t="s">
        <v>8318</v>
      </c>
      <c r="Q2427" t="s">
        <v>8344</v>
      </c>
      <c r="R2427" s="12">
        <f t="shared" si="149"/>
        <v>42517.919444444444</v>
      </c>
      <c r="S2427" s="12">
        <f t="shared" si="150"/>
        <v>42502.913761574076</v>
      </c>
      <c r="T2427" s="12">
        <f t="shared" si="15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33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 t="s">
        <v>8318</v>
      </c>
      <c r="Q2428" t="s">
        <v>8344</v>
      </c>
      <c r="R2428" s="12">
        <f t="shared" si="149"/>
        <v>42224.170046296291</v>
      </c>
      <c r="S2428" s="12">
        <f t="shared" si="150"/>
        <v>42164.170046296291</v>
      </c>
      <c r="T2428" s="12">
        <f t="shared" si="15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33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 t="s">
        <v>8318</v>
      </c>
      <c r="Q2429" t="s">
        <v>8344</v>
      </c>
      <c r="R2429" s="12">
        <f t="shared" si="149"/>
        <v>42452.277002314819</v>
      </c>
      <c r="S2429" s="12">
        <f t="shared" si="150"/>
        <v>42412.318668981476</v>
      </c>
      <c r="T2429" s="12">
        <f t="shared" si="15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33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 t="s">
        <v>8318</v>
      </c>
      <c r="Q2430" t="s">
        <v>8344</v>
      </c>
      <c r="R2430" s="12">
        <f t="shared" si="149"/>
        <v>42075.742488425924</v>
      </c>
      <c r="S2430" s="12">
        <f t="shared" si="150"/>
        <v>42045.784155092595</v>
      </c>
      <c r="T2430" s="12">
        <f t="shared" si="15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33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 t="s">
        <v>8318</v>
      </c>
      <c r="Q2431" t="s">
        <v>8344</v>
      </c>
      <c r="R2431" s="12">
        <f t="shared" si="149"/>
        <v>42771.697222222225</v>
      </c>
      <c r="S2431" s="12">
        <f t="shared" si="150"/>
        <v>42734.879236111112</v>
      </c>
      <c r="T2431" s="12">
        <f t="shared" si="15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33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 t="s">
        <v>8318</v>
      </c>
      <c r="Q2432" t="s">
        <v>8344</v>
      </c>
      <c r="R2432" s="12">
        <f t="shared" si="149"/>
        <v>42412.130833333329</v>
      </c>
      <c r="S2432" s="12">
        <f t="shared" si="150"/>
        <v>42382.130833333329</v>
      </c>
      <c r="T2432" s="12">
        <f t="shared" si="15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33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 t="s">
        <v>8318</v>
      </c>
      <c r="Q2433" t="s">
        <v>8344</v>
      </c>
      <c r="R2433" s="12">
        <f t="shared" si="149"/>
        <v>42549.099687499998</v>
      </c>
      <c r="S2433" s="12">
        <f t="shared" si="150"/>
        <v>42489.099687499998</v>
      </c>
      <c r="T2433" s="12">
        <f t="shared" si="15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33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8" t="s">
        <v>8318</v>
      </c>
      <c r="Q2434" t="s">
        <v>8344</v>
      </c>
      <c r="R2434" s="12">
        <f t="shared" ref="R2434:R2497" si="153">(((I2434/60)/60/24)+DATE(1970,1,1))</f>
        <v>42071.218715277777</v>
      </c>
      <c r="S2434" s="12">
        <f t="shared" ref="S2434:S2497" si="154">(((J2434/60)/60/24)+DATE(1970,1,1))</f>
        <v>42041.218715277777</v>
      </c>
      <c r="T2434" s="12">
        <f t="shared" si="15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33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8" t="s">
        <v>8318</v>
      </c>
      <c r="Q2435" t="s">
        <v>8344</v>
      </c>
      <c r="R2435" s="12">
        <f t="shared" si="153"/>
        <v>42427.89980324074</v>
      </c>
      <c r="S2435" s="12">
        <f t="shared" si="154"/>
        <v>42397.89980324074</v>
      </c>
      <c r="T2435" s="12">
        <f t="shared" ref="T2435:T2498" si="155">YEAR(S2435)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33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 t="s">
        <v>8318</v>
      </c>
      <c r="Q2436" t="s">
        <v>8344</v>
      </c>
      <c r="R2436" s="12">
        <f t="shared" si="153"/>
        <v>42220.18604166666</v>
      </c>
      <c r="S2436" s="12">
        <f t="shared" si="154"/>
        <v>42180.18604166666</v>
      </c>
      <c r="T2436" s="12">
        <f t="shared" si="155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33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 t="s">
        <v>8318</v>
      </c>
      <c r="Q2437" t="s">
        <v>8344</v>
      </c>
      <c r="R2437" s="12">
        <f t="shared" si="153"/>
        <v>42282.277615740735</v>
      </c>
      <c r="S2437" s="12">
        <f t="shared" si="154"/>
        <v>42252.277615740735</v>
      </c>
      <c r="T2437" s="12">
        <f t="shared" si="155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33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 t="s">
        <v>8318</v>
      </c>
      <c r="Q2438" t="s">
        <v>8344</v>
      </c>
      <c r="R2438" s="12">
        <f t="shared" si="153"/>
        <v>42398.615393518514</v>
      </c>
      <c r="S2438" s="12">
        <f t="shared" si="154"/>
        <v>42338.615393518514</v>
      </c>
      <c r="T2438" s="12">
        <f t="shared" si="155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33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 t="s">
        <v>8318</v>
      </c>
      <c r="Q2439" t="s">
        <v>8344</v>
      </c>
      <c r="R2439" s="12">
        <f t="shared" si="153"/>
        <v>42080.75</v>
      </c>
      <c r="S2439" s="12">
        <f t="shared" si="154"/>
        <v>42031.965138888889</v>
      </c>
      <c r="T2439" s="12">
        <f t="shared" si="155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33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 t="s">
        <v>8318</v>
      </c>
      <c r="Q2440" t="s">
        <v>8344</v>
      </c>
      <c r="R2440" s="12">
        <f t="shared" si="153"/>
        <v>42345.956736111111</v>
      </c>
      <c r="S2440" s="12">
        <f t="shared" si="154"/>
        <v>42285.91506944444</v>
      </c>
      <c r="T2440" s="12">
        <f t="shared" si="155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33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 t="s">
        <v>8318</v>
      </c>
      <c r="Q2441" t="s">
        <v>8344</v>
      </c>
      <c r="R2441" s="12">
        <f t="shared" si="153"/>
        <v>42295.818622685183</v>
      </c>
      <c r="S2441" s="12">
        <f t="shared" si="154"/>
        <v>42265.818622685183</v>
      </c>
      <c r="T2441" s="12">
        <f t="shared" si="155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33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 t="s">
        <v>8318</v>
      </c>
      <c r="Q2442" t="s">
        <v>8344</v>
      </c>
      <c r="R2442" s="12">
        <f t="shared" si="153"/>
        <v>42413.899456018517</v>
      </c>
      <c r="S2442" s="12">
        <f t="shared" si="154"/>
        <v>42383.899456018517</v>
      </c>
      <c r="T2442" s="12">
        <f t="shared" si="155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33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 t="s">
        <v>8318</v>
      </c>
      <c r="Q2443" t="s">
        <v>8319</v>
      </c>
      <c r="R2443" s="12">
        <f t="shared" si="153"/>
        <v>42208.207638888889</v>
      </c>
      <c r="S2443" s="12">
        <f t="shared" si="154"/>
        <v>42187.125625000001</v>
      </c>
      <c r="T2443" s="12">
        <f t="shared" si="155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33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 t="s">
        <v>8318</v>
      </c>
      <c r="Q2444" t="s">
        <v>8319</v>
      </c>
      <c r="R2444" s="12">
        <f t="shared" si="153"/>
        <v>42082.625324074077</v>
      </c>
      <c r="S2444" s="12">
        <f t="shared" si="154"/>
        <v>42052.666990740734</v>
      </c>
      <c r="T2444" s="12">
        <f t="shared" si="155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33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 t="s">
        <v>8318</v>
      </c>
      <c r="Q2445" t="s">
        <v>8319</v>
      </c>
      <c r="R2445" s="12">
        <f t="shared" si="153"/>
        <v>41866.625254629631</v>
      </c>
      <c r="S2445" s="12">
        <f t="shared" si="154"/>
        <v>41836.625254629631</v>
      </c>
      <c r="T2445" s="12">
        <f t="shared" si="155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33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 t="s">
        <v>8318</v>
      </c>
      <c r="Q2446" t="s">
        <v>8319</v>
      </c>
      <c r="R2446" s="12">
        <f t="shared" si="153"/>
        <v>42515.754525462966</v>
      </c>
      <c r="S2446" s="12">
        <f t="shared" si="154"/>
        <v>42485.754525462966</v>
      </c>
      <c r="T2446" s="12">
        <f t="shared" si="155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33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 t="s">
        <v>8318</v>
      </c>
      <c r="Q2447" t="s">
        <v>8319</v>
      </c>
      <c r="R2447" s="12">
        <f t="shared" si="153"/>
        <v>42273.190057870372</v>
      </c>
      <c r="S2447" s="12">
        <f t="shared" si="154"/>
        <v>42243.190057870372</v>
      </c>
      <c r="T2447" s="12">
        <f t="shared" si="155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33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 t="s">
        <v>8318</v>
      </c>
      <c r="Q2448" t="s">
        <v>8319</v>
      </c>
      <c r="R2448" s="12">
        <f t="shared" si="153"/>
        <v>42700.64434027778</v>
      </c>
      <c r="S2448" s="12">
        <f t="shared" si="154"/>
        <v>42670.602673611109</v>
      </c>
      <c r="T2448" s="12">
        <f t="shared" si="155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33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 t="s">
        <v>8318</v>
      </c>
      <c r="Q2449" t="s">
        <v>8319</v>
      </c>
      <c r="R2449" s="12">
        <f t="shared" si="153"/>
        <v>42686.166666666672</v>
      </c>
      <c r="S2449" s="12">
        <f t="shared" si="154"/>
        <v>42654.469826388886</v>
      </c>
      <c r="T2449" s="12">
        <f t="shared" si="155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33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 t="s">
        <v>8318</v>
      </c>
      <c r="Q2450" t="s">
        <v>8319</v>
      </c>
      <c r="R2450" s="12">
        <f t="shared" si="153"/>
        <v>42613.233333333337</v>
      </c>
      <c r="S2450" s="12">
        <f t="shared" si="154"/>
        <v>42607.316122685181</v>
      </c>
      <c r="T2450" s="12">
        <f t="shared" si="155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33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 t="s">
        <v>8318</v>
      </c>
      <c r="Q2451" t="s">
        <v>8319</v>
      </c>
      <c r="R2451" s="12">
        <f t="shared" si="153"/>
        <v>41973.184201388889</v>
      </c>
      <c r="S2451" s="12">
        <f t="shared" si="154"/>
        <v>41943.142534722225</v>
      </c>
      <c r="T2451" s="12">
        <f t="shared" si="155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33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 t="s">
        <v>8318</v>
      </c>
      <c r="Q2452" t="s">
        <v>8319</v>
      </c>
      <c r="R2452" s="12">
        <f t="shared" si="153"/>
        <v>41940.132638888892</v>
      </c>
      <c r="S2452" s="12">
        <f t="shared" si="154"/>
        <v>41902.07240740741</v>
      </c>
      <c r="T2452" s="12">
        <f t="shared" si="155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33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 t="s">
        <v>8318</v>
      </c>
      <c r="Q2453" t="s">
        <v>8319</v>
      </c>
      <c r="R2453" s="12">
        <f t="shared" si="153"/>
        <v>42799.908449074079</v>
      </c>
      <c r="S2453" s="12">
        <f t="shared" si="154"/>
        <v>42779.908449074079</v>
      </c>
      <c r="T2453" s="12">
        <f t="shared" si="155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33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 t="s">
        <v>8318</v>
      </c>
      <c r="Q2454" t="s">
        <v>8319</v>
      </c>
      <c r="R2454" s="12">
        <f t="shared" si="153"/>
        <v>42367.958333333328</v>
      </c>
      <c r="S2454" s="12">
        <f t="shared" si="154"/>
        <v>42338.84375</v>
      </c>
      <c r="T2454" s="12">
        <f t="shared" si="155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33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 t="s">
        <v>8318</v>
      </c>
      <c r="Q2455" t="s">
        <v>8319</v>
      </c>
      <c r="R2455" s="12">
        <f t="shared" si="153"/>
        <v>42768.692233796297</v>
      </c>
      <c r="S2455" s="12">
        <f t="shared" si="154"/>
        <v>42738.692233796297</v>
      </c>
      <c r="T2455" s="12">
        <f t="shared" si="155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33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 t="s">
        <v>8318</v>
      </c>
      <c r="Q2456" t="s">
        <v>8319</v>
      </c>
      <c r="R2456" s="12">
        <f t="shared" si="153"/>
        <v>42805.201481481476</v>
      </c>
      <c r="S2456" s="12">
        <f t="shared" si="154"/>
        <v>42770.201481481476</v>
      </c>
      <c r="T2456" s="12">
        <f t="shared" si="155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33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 t="s">
        <v>8318</v>
      </c>
      <c r="Q2457" t="s">
        <v>8319</v>
      </c>
      <c r="R2457" s="12">
        <f t="shared" si="153"/>
        <v>42480.781828703708</v>
      </c>
      <c r="S2457" s="12">
        <f t="shared" si="154"/>
        <v>42452.781828703708</v>
      </c>
      <c r="T2457" s="12">
        <f t="shared" si="155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33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 t="s">
        <v>8318</v>
      </c>
      <c r="Q2458" t="s">
        <v>8319</v>
      </c>
      <c r="R2458" s="12">
        <f t="shared" si="153"/>
        <v>42791.961099537039</v>
      </c>
      <c r="S2458" s="12">
        <f t="shared" si="154"/>
        <v>42761.961099537039</v>
      </c>
      <c r="T2458" s="12">
        <f t="shared" si="155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33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 t="s">
        <v>8318</v>
      </c>
      <c r="Q2459" t="s">
        <v>8319</v>
      </c>
      <c r="R2459" s="12">
        <f t="shared" si="153"/>
        <v>42453.560833333337</v>
      </c>
      <c r="S2459" s="12">
        <f t="shared" si="154"/>
        <v>42423.602500000001</v>
      </c>
      <c r="T2459" s="12">
        <f t="shared" si="155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33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 t="s">
        <v>8318</v>
      </c>
      <c r="Q2460" t="s">
        <v>8319</v>
      </c>
      <c r="R2460" s="12">
        <f t="shared" si="153"/>
        <v>42530.791666666672</v>
      </c>
      <c r="S2460" s="12">
        <f t="shared" si="154"/>
        <v>42495.871736111112</v>
      </c>
      <c r="T2460" s="12">
        <f t="shared" si="155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33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 t="s">
        <v>8318</v>
      </c>
      <c r="Q2461" t="s">
        <v>8319</v>
      </c>
      <c r="R2461" s="12">
        <f t="shared" si="153"/>
        <v>42452.595891203702</v>
      </c>
      <c r="S2461" s="12">
        <f t="shared" si="154"/>
        <v>42407.637557870374</v>
      </c>
      <c r="T2461" s="12">
        <f t="shared" si="155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33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 t="s">
        <v>8318</v>
      </c>
      <c r="Q2462" t="s">
        <v>8319</v>
      </c>
      <c r="R2462" s="12">
        <f t="shared" si="153"/>
        <v>42738.178472222222</v>
      </c>
      <c r="S2462" s="12">
        <f t="shared" si="154"/>
        <v>42704.187118055561</v>
      </c>
      <c r="T2462" s="12">
        <f t="shared" si="155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33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 t="s">
        <v>8326</v>
      </c>
      <c r="Q2463" t="s">
        <v>8327</v>
      </c>
      <c r="R2463" s="12">
        <f t="shared" si="153"/>
        <v>40817.125</v>
      </c>
      <c r="S2463" s="12">
        <f t="shared" si="154"/>
        <v>40784.012696759259</v>
      </c>
      <c r="T2463" s="12">
        <f t="shared" si="155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33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 t="s">
        <v>8326</v>
      </c>
      <c r="Q2464" t="s">
        <v>8327</v>
      </c>
      <c r="R2464" s="12">
        <f t="shared" si="153"/>
        <v>41109.186296296299</v>
      </c>
      <c r="S2464" s="12">
        <f t="shared" si="154"/>
        <v>41089.186296296299</v>
      </c>
      <c r="T2464" s="12">
        <f t="shared" si="155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33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 t="s">
        <v>8326</v>
      </c>
      <c r="Q2465" t="s">
        <v>8327</v>
      </c>
      <c r="R2465" s="12">
        <f t="shared" si="153"/>
        <v>41380.791666666664</v>
      </c>
      <c r="S2465" s="12">
        <f t="shared" si="154"/>
        <v>41341.111400462964</v>
      </c>
      <c r="T2465" s="12">
        <f t="shared" si="155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33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 t="s">
        <v>8326</v>
      </c>
      <c r="Q2466" t="s">
        <v>8327</v>
      </c>
      <c r="R2466" s="12">
        <f t="shared" si="153"/>
        <v>42277.811805555553</v>
      </c>
      <c r="S2466" s="12">
        <f t="shared" si="154"/>
        <v>42248.90042824074</v>
      </c>
      <c r="T2466" s="12">
        <f t="shared" si="155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33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 t="s">
        <v>8326</v>
      </c>
      <c r="Q2467" t="s">
        <v>8327</v>
      </c>
      <c r="R2467" s="12">
        <f t="shared" si="153"/>
        <v>41175.719305555554</v>
      </c>
      <c r="S2467" s="12">
        <f t="shared" si="154"/>
        <v>41145.719305555554</v>
      </c>
      <c r="T2467" s="12">
        <f t="shared" si="155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33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 t="s">
        <v>8326</v>
      </c>
      <c r="Q2468" t="s">
        <v>8327</v>
      </c>
      <c r="R2468" s="12">
        <f t="shared" si="153"/>
        <v>41403.102465277778</v>
      </c>
      <c r="S2468" s="12">
        <f t="shared" si="154"/>
        <v>41373.102465277778</v>
      </c>
      <c r="T2468" s="12">
        <f t="shared" si="155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33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 t="s">
        <v>8326</v>
      </c>
      <c r="Q2469" t="s">
        <v>8327</v>
      </c>
      <c r="R2469" s="12">
        <f t="shared" si="153"/>
        <v>41039.708333333336</v>
      </c>
      <c r="S2469" s="12">
        <f t="shared" si="154"/>
        <v>41025.874201388891</v>
      </c>
      <c r="T2469" s="12">
        <f t="shared" si="155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33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 t="s">
        <v>8326</v>
      </c>
      <c r="Q2470" t="s">
        <v>8327</v>
      </c>
      <c r="R2470" s="12">
        <f t="shared" si="153"/>
        <v>41210.208333333336</v>
      </c>
      <c r="S2470" s="12">
        <f t="shared" si="154"/>
        <v>41174.154178240737</v>
      </c>
      <c r="T2470" s="12">
        <f t="shared" si="155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33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 t="s">
        <v>8326</v>
      </c>
      <c r="Q2471" t="s">
        <v>8327</v>
      </c>
      <c r="R2471" s="12">
        <f t="shared" si="153"/>
        <v>40582.429733796293</v>
      </c>
      <c r="S2471" s="12">
        <f t="shared" si="154"/>
        <v>40557.429733796293</v>
      </c>
      <c r="T2471" s="12">
        <f t="shared" si="155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33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 t="s">
        <v>8326</v>
      </c>
      <c r="Q2472" t="s">
        <v>8327</v>
      </c>
      <c r="R2472" s="12">
        <f t="shared" si="153"/>
        <v>41053.07471064815</v>
      </c>
      <c r="S2472" s="12">
        <f t="shared" si="154"/>
        <v>41023.07471064815</v>
      </c>
      <c r="T2472" s="12">
        <f t="shared" si="155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33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 t="s">
        <v>8326</v>
      </c>
      <c r="Q2473" t="s">
        <v>8327</v>
      </c>
      <c r="R2473" s="12">
        <f t="shared" si="153"/>
        <v>40933.992962962962</v>
      </c>
      <c r="S2473" s="12">
        <f t="shared" si="154"/>
        <v>40893.992962962962</v>
      </c>
      <c r="T2473" s="12">
        <f t="shared" si="155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33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 t="s">
        <v>8326</v>
      </c>
      <c r="Q2474" t="s">
        <v>8327</v>
      </c>
      <c r="R2474" s="12">
        <f t="shared" si="153"/>
        <v>40425.043749999997</v>
      </c>
      <c r="S2474" s="12">
        <f t="shared" si="154"/>
        <v>40354.11550925926</v>
      </c>
      <c r="T2474" s="12">
        <f t="shared" si="155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33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 t="s">
        <v>8326</v>
      </c>
      <c r="Q2475" t="s">
        <v>8327</v>
      </c>
      <c r="R2475" s="12">
        <f t="shared" si="153"/>
        <v>41223.790150462963</v>
      </c>
      <c r="S2475" s="12">
        <f t="shared" si="154"/>
        <v>41193.748483796298</v>
      </c>
      <c r="T2475" s="12">
        <f t="shared" si="155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33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 t="s">
        <v>8326</v>
      </c>
      <c r="Q2476" t="s">
        <v>8327</v>
      </c>
      <c r="R2476" s="12">
        <f t="shared" si="153"/>
        <v>40462.011296296296</v>
      </c>
      <c r="S2476" s="12">
        <f t="shared" si="154"/>
        <v>40417.011296296296</v>
      </c>
      <c r="T2476" s="12">
        <f t="shared" si="155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33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 t="s">
        <v>8326</v>
      </c>
      <c r="Q2477" t="s">
        <v>8327</v>
      </c>
      <c r="R2477" s="12">
        <f t="shared" si="153"/>
        <v>40369.916666666664</v>
      </c>
      <c r="S2477" s="12">
        <f t="shared" si="154"/>
        <v>40310.287673611114</v>
      </c>
      <c r="T2477" s="12">
        <f t="shared" si="155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33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 t="s">
        <v>8326</v>
      </c>
      <c r="Q2478" t="s">
        <v>8327</v>
      </c>
      <c r="R2478" s="12">
        <f t="shared" si="153"/>
        <v>41946.370023148149</v>
      </c>
      <c r="S2478" s="12">
        <f t="shared" si="154"/>
        <v>41913.328356481477</v>
      </c>
      <c r="T2478" s="12">
        <f t="shared" si="155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33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 t="s">
        <v>8326</v>
      </c>
      <c r="Q2479" t="s">
        <v>8327</v>
      </c>
      <c r="R2479" s="12">
        <f t="shared" si="153"/>
        <v>41133.691493055558</v>
      </c>
      <c r="S2479" s="12">
        <f t="shared" si="154"/>
        <v>41088.691493055558</v>
      </c>
      <c r="T2479" s="12">
        <f t="shared" si="155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33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 t="s">
        <v>8326</v>
      </c>
      <c r="Q2480" t="s">
        <v>8327</v>
      </c>
      <c r="R2480" s="12">
        <f t="shared" si="153"/>
        <v>41287.950381944444</v>
      </c>
      <c r="S2480" s="12">
        <f t="shared" si="154"/>
        <v>41257.950381944444</v>
      </c>
      <c r="T2480" s="12">
        <f t="shared" si="155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33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 t="s">
        <v>8326</v>
      </c>
      <c r="Q2481" t="s">
        <v>8327</v>
      </c>
      <c r="R2481" s="12">
        <f t="shared" si="153"/>
        <v>41118.083333333336</v>
      </c>
      <c r="S2481" s="12">
        <f t="shared" si="154"/>
        <v>41107.726782407408</v>
      </c>
      <c r="T2481" s="12">
        <f t="shared" si="155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33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 t="s">
        <v>8326</v>
      </c>
      <c r="Q2482" t="s">
        <v>8327</v>
      </c>
      <c r="R2482" s="12">
        <f t="shared" si="153"/>
        <v>42287.936157407406</v>
      </c>
      <c r="S2482" s="12">
        <f t="shared" si="154"/>
        <v>42227.936157407406</v>
      </c>
      <c r="T2482" s="12">
        <f t="shared" si="155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33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 t="s">
        <v>8326</v>
      </c>
      <c r="Q2483" t="s">
        <v>8327</v>
      </c>
      <c r="R2483" s="12">
        <f t="shared" si="153"/>
        <v>41029.645925925928</v>
      </c>
      <c r="S2483" s="12">
        <f t="shared" si="154"/>
        <v>40999.645925925928</v>
      </c>
      <c r="T2483" s="12">
        <f t="shared" si="155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33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 t="s">
        <v>8326</v>
      </c>
      <c r="Q2484" t="s">
        <v>8327</v>
      </c>
      <c r="R2484" s="12">
        <f t="shared" si="153"/>
        <v>40756.782210648147</v>
      </c>
      <c r="S2484" s="12">
        <f t="shared" si="154"/>
        <v>40711.782210648147</v>
      </c>
      <c r="T2484" s="12">
        <f t="shared" si="155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33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 t="s">
        <v>8326</v>
      </c>
      <c r="Q2485" t="s">
        <v>8327</v>
      </c>
      <c r="R2485" s="12">
        <f t="shared" si="153"/>
        <v>41030.708368055559</v>
      </c>
      <c r="S2485" s="12">
        <f t="shared" si="154"/>
        <v>40970.750034722223</v>
      </c>
      <c r="T2485" s="12">
        <f t="shared" si="155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33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 t="s">
        <v>8326</v>
      </c>
      <c r="Q2486" t="s">
        <v>8327</v>
      </c>
      <c r="R2486" s="12">
        <f t="shared" si="153"/>
        <v>40801.916701388887</v>
      </c>
      <c r="S2486" s="12">
        <f t="shared" si="154"/>
        <v>40771.916701388887</v>
      </c>
      <c r="T2486" s="12">
        <f t="shared" si="155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33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 t="s">
        <v>8326</v>
      </c>
      <c r="Q2487" t="s">
        <v>8327</v>
      </c>
      <c r="R2487" s="12">
        <f t="shared" si="153"/>
        <v>40828.998599537037</v>
      </c>
      <c r="S2487" s="12">
        <f t="shared" si="154"/>
        <v>40793.998599537037</v>
      </c>
      <c r="T2487" s="12">
        <f t="shared" si="155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33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 t="s">
        <v>8326</v>
      </c>
      <c r="Q2488" t="s">
        <v>8327</v>
      </c>
      <c r="R2488" s="12">
        <f t="shared" si="153"/>
        <v>41021.708055555559</v>
      </c>
      <c r="S2488" s="12">
        <f t="shared" si="154"/>
        <v>40991.708055555559</v>
      </c>
      <c r="T2488" s="12">
        <f t="shared" si="155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33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 t="s">
        <v>8326</v>
      </c>
      <c r="Q2489" t="s">
        <v>8327</v>
      </c>
      <c r="R2489" s="12">
        <f t="shared" si="153"/>
        <v>41056.083298611113</v>
      </c>
      <c r="S2489" s="12">
        <f t="shared" si="154"/>
        <v>41026.083298611113</v>
      </c>
      <c r="T2489" s="12">
        <f t="shared" si="155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33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 t="s">
        <v>8326</v>
      </c>
      <c r="Q2490" t="s">
        <v>8327</v>
      </c>
      <c r="R2490" s="12">
        <f t="shared" si="153"/>
        <v>40863.674861111111</v>
      </c>
      <c r="S2490" s="12">
        <f t="shared" si="154"/>
        <v>40833.633194444446</v>
      </c>
      <c r="T2490" s="12">
        <f t="shared" si="155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33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 t="s">
        <v>8326</v>
      </c>
      <c r="Q2491" t="s">
        <v>8327</v>
      </c>
      <c r="R2491" s="12">
        <f t="shared" si="153"/>
        <v>41403.690266203703</v>
      </c>
      <c r="S2491" s="12">
        <f t="shared" si="154"/>
        <v>41373.690266203703</v>
      </c>
      <c r="T2491" s="12">
        <f t="shared" si="155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33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 t="s">
        <v>8326</v>
      </c>
      <c r="Q2492" t="s">
        <v>8327</v>
      </c>
      <c r="R2492" s="12">
        <f t="shared" si="153"/>
        <v>41083.227731481478</v>
      </c>
      <c r="S2492" s="12">
        <f t="shared" si="154"/>
        <v>41023.227731481478</v>
      </c>
      <c r="T2492" s="12">
        <f t="shared" si="155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33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 t="s">
        <v>8326</v>
      </c>
      <c r="Q2493" t="s">
        <v>8327</v>
      </c>
      <c r="R2493" s="12">
        <f t="shared" si="153"/>
        <v>40559.07708333333</v>
      </c>
      <c r="S2493" s="12">
        <f t="shared" si="154"/>
        <v>40542.839282407411</v>
      </c>
      <c r="T2493" s="12">
        <f t="shared" si="155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33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 t="s">
        <v>8326</v>
      </c>
      <c r="Q2494" t="s">
        <v>8327</v>
      </c>
      <c r="R2494" s="12">
        <f t="shared" si="153"/>
        <v>41076.415972222225</v>
      </c>
      <c r="S2494" s="12">
        <f t="shared" si="154"/>
        <v>41024.985972222225</v>
      </c>
      <c r="T2494" s="12">
        <f t="shared" si="155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33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 t="s">
        <v>8326</v>
      </c>
      <c r="Q2495" t="s">
        <v>8327</v>
      </c>
      <c r="R2495" s="12">
        <f t="shared" si="153"/>
        <v>41393.168287037035</v>
      </c>
      <c r="S2495" s="12">
        <f t="shared" si="154"/>
        <v>41348.168287037035</v>
      </c>
      <c r="T2495" s="12">
        <f t="shared" si="155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33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 t="s">
        <v>8326</v>
      </c>
      <c r="Q2496" t="s">
        <v>8327</v>
      </c>
      <c r="R2496" s="12">
        <f t="shared" si="153"/>
        <v>41052.645185185182</v>
      </c>
      <c r="S2496" s="12">
        <f t="shared" si="154"/>
        <v>41022.645185185182</v>
      </c>
      <c r="T2496" s="12">
        <f t="shared" si="155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33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 t="s">
        <v>8326</v>
      </c>
      <c r="Q2497" t="s">
        <v>8327</v>
      </c>
      <c r="R2497" s="12">
        <f t="shared" si="153"/>
        <v>41066.946469907409</v>
      </c>
      <c r="S2497" s="12">
        <f t="shared" si="154"/>
        <v>41036.946469907409</v>
      </c>
      <c r="T2497" s="12">
        <f t="shared" si="155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33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8" t="s">
        <v>8326</v>
      </c>
      <c r="Q2498" t="s">
        <v>8327</v>
      </c>
      <c r="R2498" s="12">
        <f t="shared" ref="R2498:R2561" si="157">(((I2498/60)/60/24)+DATE(1970,1,1))</f>
        <v>41362.954768518517</v>
      </c>
      <c r="S2498" s="12">
        <f t="shared" ref="S2498:S2561" si="158">(((J2498/60)/60/24)+DATE(1970,1,1))</f>
        <v>41327.996435185189</v>
      </c>
      <c r="T2498" s="12">
        <f t="shared" si="155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33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8" t="s">
        <v>8326</v>
      </c>
      <c r="Q2499" t="s">
        <v>8327</v>
      </c>
      <c r="R2499" s="12">
        <f t="shared" si="157"/>
        <v>40760.878912037035</v>
      </c>
      <c r="S2499" s="12">
        <f t="shared" si="158"/>
        <v>40730.878912037035</v>
      </c>
      <c r="T2499" s="12">
        <f t="shared" ref="T2499:T2562" si="159">YEAR(S2499)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33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 t="s">
        <v>8326</v>
      </c>
      <c r="Q2500" t="s">
        <v>8327</v>
      </c>
      <c r="R2500" s="12">
        <f t="shared" si="157"/>
        <v>42031.967442129629</v>
      </c>
      <c r="S2500" s="12">
        <f t="shared" si="158"/>
        <v>42017.967442129629</v>
      </c>
      <c r="T2500" s="12">
        <f t="shared" si="15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33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 t="s">
        <v>8326</v>
      </c>
      <c r="Q2501" t="s">
        <v>8327</v>
      </c>
      <c r="R2501" s="12">
        <f t="shared" si="157"/>
        <v>41274.75</v>
      </c>
      <c r="S2501" s="12">
        <f t="shared" si="158"/>
        <v>41226.648576388885</v>
      </c>
      <c r="T2501" s="12">
        <f t="shared" si="15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33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 t="s">
        <v>8326</v>
      </c>
      <c r="Q2502" t="s">
        <v>8327</v>
      </c>
      <c r="R2502" s="12">
        <f t="shared" si="157"/>
        <v>41083.772858796299</v>
      </c>
      <c r="S2502" s="12">
        <f t="shared" si="158"/>
        <v>41053.772858796299</v>
      </c>
      <c r="T2502" s="12">
        <f t="shared" si="15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33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 t="s">
        <v>8318</v>
      </c>
      <c r="Q2503" t="s">
        <v>8356</v>
      </c>
      <c r="R2503" s="12">
        <f t="shared" si="157"/>
        <v>42274.776666666665</v>
      </c>
      <c r="S2503" s="12">
        <f t="shared" si="158"/>
        <v>42244.776666666665</v>
      </c>
      <c r="T2503" s="12">
        <f t="shared" si="15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33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 t="s">
        <v>8318</v>
      </c>
      <c r="Q2504" t="s">
        <v>8356</v>
      </c>
      <c r="R2504" s="12">
        <f t="shared" si="157"/>
        <v>41903.825439814813</v>
      </c>
      <c r="S2504" s="12">
        <f t="shared" si="158"/>
        <v>41858.825439814813</v>
      </c>
      <c r="T2504" s="12">
        <f t="shared" si="15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33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 t="s">
        <v>8318</v>
      </c>
      <c r="Q2505" t="s">
        <v>8356</v>
      </c>
      <c r="R2505" s="12">
        <f t="shared" si="157"/>
        <v>42528.879166666666</v>
      </c>
      <c r="S2505" s="12">
        <f t="shared" si="158"/>
        <v>42498.899398148147</v>
      </c>
      <c r="T2505" s="12">
        <f t="shared" si="15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33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 t="s">
        <v>8318</v>
      </c>
      <c r="Q2506" t="s">
        <v>8356</v>
      </c>
      <c r="R2506" s="12">
        <f t="shared" si="157"/>
        <v>41958.057106481487</v>
      </c>
      <c r="S2506" s="12">
        <f t="shared" si="158"/>
        <v>41928.015439814815</v>
      </c>
      <c r="T2506" s="12">
        <f t="shared" si="15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33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 t="s">
        <v>8318</v>
      </c>
      <c r="Q2507" t="s">
        <v>8356</v>
      </c>
      <c r="R2507" s="12">
        <f t="shared" si="157"/>
        <v>42077.014074074075</v>
      </c>
      <c r="S2507" s="12">
        <f t="shared" si="158"/>
        <v>42047.05574074074</v>
      </c>
      <c r="T2507" s="12">
        <f t="shared" si="15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33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 t="s">
        <v>8318</v>
      </c>
      <c r="Q2508" t="s">
        <v>8356</v>
      </c>
      <c r="R2508" s="12">
        <f t="shared" si="157"/>
        <v>42280.875</v>
      </c>
      <c r="S2508" s="12">
        <f t="shared" si="158"/>
        <v>42258.297094907408</v>
      </c>
      <c r="T2508" s="12">
        <f t="shared" si="15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33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 t="s">
        <v>8318</v>
      </c>
      <c r="Q2509" t="s">
        <v>8356</v>
      </c>
      <c r="R2509" s="12">
        <f t="shared" si="157"/>
        <v>42135.072962962964</v>
      </c>
      <c r="S2509" s="12">
        <f t="shared" si="158"/>
        <v>42105.072962962964</v>
      </c>
      <c r="T2509" s="12">
        <f t="shared" si="15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33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 t="s">
        <v>8318</v>
      </c>
      <c r="Q2510" t="s">
        <v>8356</v>
      </c>
      <c r="R2510" s="12">
        <f t="shared" si="157"/>
        <v>41865.951782407406</v>
      </c>
      <c r="S2510" s="12">
        <f t="shared" si="158"/>
        <v>41835.951782407406</v>
      </c>
      <c r="T2510" s="12">
        <f t="shared" si="15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33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 t="s">
        <v>8318</v>
      </c>
      <c r="Q2511" t="s">
        <v>8356</v>
      </c>
      <c r="R2511" s="12">
        <f t="shared" si="157"/>
        <v>42114.767928240741</v>
      </c>
      <c r="S2511" s="12">
        <f t="shared" si="158"/>
        <v>42058.809594907405</v>
      </c>
      <c r="T2511" s="12">
        <f t="shared" si="15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33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 t="s">
        <v>8318</v>
      </c>
      <c r="Q2512" t="s">
        <v>8356</v>
      </c>
      <c r="R2512" s="12">
        <f t="shared" si="157"/>
        <v>42138.997361111105</v>
      </c>
      <c r="S2512" s="12">
        <f t="shared" si="158"/>
        <v>42078.997361111105</v>
      </c>
      <c r="T2512" s="12">
        <f t="shared" si="15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33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 t="s">
        <v>8318</v>
      </c>
      <c r="Q2513" t="s">
        <v>8356</v>
      </c>
      <c r="R2513" s="12">
        <f t="shared" si="157"/>
        <v>42401.446909722217</v>
      </c>
      <c r="S2513" s="12">
        <f t="shared" si="158"/>
        <v>42371.446909722217</v>
      </c>
      <c r="T2513" s="12">
        <f t="shared" si="15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33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 t="s">
        <v>8318</v>
      </c>
      <c r="Q2514" t="s">
        <v>8356</v>
      </c>
      <c r="R2514" s="12">
        <f t="shared" si="157"/>
        <v>41986.876863425925</v>
      </c>
      <c r="S2514" s="12">
        <f t="shared" si="158"/>
        <v>41971.876863425925</v>
      </c>
      <c r="T2514" s="12">
        <f t="shared" si="15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33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 t="s">
        <v>8318</v>
      </c>
      <c r="Q2515" t="s">
        <v>8356</v>
      </c>
      <c r="R2515" s="12">
        <f t="shared" si="157"/>
        <v>42792.00681712963</v>
      </c>
      <c r="S2515" s="12">
        <f t="shared" si="158"/>
        <v>42732.00681712963</v>
      </c>
      <c r="T2515" s="12">
        <f t="shared" si="15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33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 t="s">
        <v>8318</v>
      </c>
      <c r="Q2516" t="s">
        <v>8356</v>
      </c>
      <c r="R2516" s="12">
        <f t="shared" si="157"/>
        <v>41871.389780092592</v>
      </c>
      <c r="S2516" s="12">
        <f t="shared" si="158"/>
        <v>41854.389780092592</v>
      </c>
      <c r="T2516" s="12">
        <f t="shared" si="15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33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 t="s">
        <v>8318</v>
      </c>
      <c r="Q2517" t="s">
        <v>8356</v>
      </c>
      <c r="R2517" s="12">
        <f t="shared" si="157"/>
        <v>42057.839733796296</v>
      </c>
      <c r="S2517" s="12">
        <f t="shared" si="158"/>
        <v>42027.839733796296</v>
      </c>
      <c r="T2517" s="12">
        <f t="shared" si="15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33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 t="s">
        <v>8318</v>
      </c>
      <c r="Q2518" t="s">
        <v>8356</v>
      </c>
      <c r="R2518" s="12">
        <f t="shared" si="157"/>
        <v>41972.6950462963</v>
      </c>
      <c r="S2518" s="12">
        <f t="shared" si="158"/>
        <v>41942.653379629628</v>
      </c>
      <c r="T2518" s="12">
        <f t="shared" si="15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33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 t="s">
        <v>8318</v>
      </c>
      <c r="Q2519" t="s">
        <v>8356</v>
      </c>
      <c r="R2519" s="12">
        <f t="shared" si="157"/>
        <v>42082.760763888888</v>
      </c>
      <c r="S2519" s="12">
        <f t="shared" si="158"/>
        <v>42052.802430555559</v>
      </c>
      <c r="T2519" s="12">
        <f t="shared" si="15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33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 t="s">
        <v>8318</v>
      </c>
      <c r="Q2520" t="s">
        <v>8356</v>
      </c>
      <c r="R2520" s="12">
        <f t="shared" si="157"/>
        <v>41956.722546296296</v>
      </c>
      <c r="S2520" s="12">
        <f t="shared" si="158"/>
        <v>41926.680879629632</v>
      </c>
      <c r="T2520" s="12">
        <f t="shared" si="15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33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 t="s">
        <v>8318</v>
      </c>
      <c r="Q2521" t="s">
        <v>8356</v>
      </c>
      <c r="R2521" s="12">
        <f t="shared" si="157"/>
        <v>41839.155138888891</v>
      </c>
      <c r="S2521" s="12">
        <f t="shared" si="158"/>
        <v>41809.155138888891</v>
      </c>
      <c r="T2521" s="12">
        <f t="shared" si="15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33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 t="s">
        <v>8318</v>
      </c>
      <c r="Q2522" t="s">
        <v>8356</v>
      </c>
      <c r="R2522" s="12">
        <f t="shared" si="157"/>
        <v>42658.806249999994</v>
      </c>
      <c r="S2522" s="12">
        <f t="shared" si="158"/>
        <v>42612.600520833337</v>
      </c>
      <c r="T2522" s="12">
        <f t="shared" si="15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33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 t="s">
        <v>8326</v>
      </c>
      <c r="Q2523" t="s">
        <v>8340</v>
      </c>
      <c r="R2523" s="12">
        <f t="shared" si="157"/>
        <v>42290.967835648145</v>
      </c>
      <c r="S2523" s="12">
        <f t="shared" si="158"/>
        <v>42269.967835648145</v>
      </c>
      <c r="T2523" s="12">
        <f t="shared" si="15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33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 t="s">
        <v>8326</v>
      </c>
      <c r="Q2524" t="s">
        <v>8340</v>
      </c>
      <c r="R2524" s="12">
        <f t="shared" si="157"/>
        <v>42482.619444444441</v>
      </c>
      <c r="S2524" s="12">
        <f t="shared" si="158"/>
        <v>42460.573611111111</v>
      </c>
      <c r="T2524" s="12">
        <f t="shared" si="15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33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 t="s">
        <v>8326</v>
      </c>
      <c r="Q2525" t="s">
        <v>8340</v>
      </c>
      <c r="R2525" s="12">
        <f t="shared" si="157"/>
        <v>41961.017268518524</v>
      </c>
      <c r="S2525" s="12">
        <f t="shared" si="158"/>
        <v>41930.975601851853</v>
      </c>
      <c r="T2525" s="12">
        <f t="shared" si="15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33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 t="s">
        <v>8326</v>
      </c>
      <c r="Q2526" t="s">
        <v>8340</v>
      </c>
      <c r="R2526" s="12">
        <f t="shared" si="157"/>
        <v>41994.1875</v>
      </c>
      <c r="S2526" s="12">
        <f t="shared" si="158"/>
        <v>41961.807372685187</v>
      </c>
      <c r="T2526" s="12">
        <f t="shared" si="15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33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 t="s">
        <v>8326</v>
      </c>
      <c r="Q2527" t="s">
        <v>8340</v>
      </c>
      <c r="R2527" s="12">
        <f t="shared" si="157"/>
        <v>41088.844571759262</v>
      </c>
      <c r="S2527" s="12">
        <f t="shared" si="158"/>
        <v>41058.844571759262</v>
      </c>
      <c r="T2527" s="12">
        <f t="shared" si="15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33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 t="s">
        <v>8326</v>
      </c>
      <c r="Q2528" t="s">
        <v>8340</v>
      </c>
      <c r="R2528" s="12">
        <f t="shared" si="157"/>
        <v>41981.207638888889</v>
      </c>
      <c r="S2528" s="12">
        <f t="shared" si="158"/>
        <v>41953.091134259259</v>
      </c>
      <c r="T2528" s="12">
        <f t="shared" si="15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33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 t="s">
        <v>8326</v>
      </c>
      <c r="Q2529" t="s">
        <v>8340</v>
      </c>
      <c r="R2529" s="12">
        <f t="shared" si="157"/>
        <v>41565.165972222225</v>
      </c>
      <c r="S2529" s="12">
        <f t="shared" si="158"/>
        <v>41546.75105324074</v>
      </c>
      <c r="T2529" s="12">
        <f t="shared" si="15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33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 t="s">
        <v>8326</v>
      </c>
      <c r="Q2530" t="s">
        <v>8340</v>
      </c>
      <c r="R2530" s="12">
        <f t="shared" si="157"/>
        <v>42236.458333333328</v>
      </c>
      <c r="S2530" s="12">
        <f t="shared" si="158"/>
        <v>42217.834525462968</v>
      </c>
      <c r="T2530" s="12">
        <f t="shared" si="15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33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 t="s">
        <v>8326</v>
      </c>
      <c r="Q2531" t="s">
        <v>8340</v>
      </c>
      <c r="R2531" s="12">
        <f t="shared" si="157"/>
        <v>40993.0390625</v>
      </c>
      <c r="S2531" s="12">
        <f t="shared" si="158"/>
        <v>40948.080729166664</v>
      </c>
      <c r="T2531" s="12">
        <f t="shared" si="15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33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 t="s">
        <v>8326</v>
      </c>
      <c r="Q2532" t="s">
        <v>8340</v>
      </c>
      <c r="R2532" s="12">
        <f t="shared" si="157"/>
        <v>42114.201388888891</v>
      </c>
      <c r="S2532" s="12">
        <f t="shared" si="158"/>
        <v>42081.864641203705</v>
      </c>
      <c r="T2532" s="12">
        <f t="shared" si="15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33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 t="s">
        <v>8326</v>
      </c>
      <c r="Q2533" t="s">
        <v>8340</v>
      </c>
      <c r="R2533" s="12">
        <f t="shared" si="157"/>
        <v>42231.165972222225</v>
      </c>
      <c r="S2533" s="12">
        <f t="shared" si="158"/>
        <v>42208.680023148147</v>
      </c>
      <c r="T2533" s="12">
        <f t="shared" si="15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33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 t="s">
        <v>8326</v>
      </c>
      <c r="Q2534" t="s">
        <v>8340</v>
      </c>
      <c r="R2534" s="12">
        <f t="shared" si="157"/>
        <v>41137.849143518521</v>
      </c>
      <c r="S2534" s="12">
        <f t="shared" si="158"/>
        <v>41107.849143518521</v>
      </c>
      <c r="T2534" s="12">
        <f t="shared" si="15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33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 t="s">
        <v>8326</v>
      </c>
      <c r="Q2535" t="s">
        <v>8340</v>
      </c>
      <c r="R2535" s="12">
        <f t="shared" si="157"/>
        <v>41334.750787037039</v>
      </c>
      <c r="S2535" s="12">
        <f t="shared" si="158"/>
        <v>41304.751284722224</v>
      </c>
      <c r="T2535" s="12">
        <f t="shared" si="15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33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 t="s">
        <v>8326</v>
      </c>
      <c r="Q2536" t="s">
        <v>8340</v>
      </c>
      <c r="R2536" s="12">
        <f t="shared" si="157"/>
        <v>40179.25</v>
      </c>
      <c r="S2536" s="12">
        <f t="shared" si="158"/>
        <v>40127.700370370374</v>
      </c>
      <c r="T2536" s="12">
        <f t="shared" si="15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33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 t="s">
        <v>8326</v>
      </c>
      <c r="Q2537" t="s">
        <v>8340</v>
      </c>
      <c r="R2537" s="12">
        <f t="shared" si="157"/>
        <v>41974.832696759258</v>
      </c>
      <c r="S2537" s="12">
        <f t="shared" si="158"/>
        <v>41943.791030092594</v>
      </c>
      <c r="T2537" s="12">
        <f t="shared" si="15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33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 t="s">
        <v>8326</v>
      </c>
      <c r="Q2538" t="s">
        <v>8340</v>
      </c>
      <c r="R2538" s="12">
        <f t="shared" si="157"/>
        <v>41485.106087962966</v>
      </c>
      <c r="S2538" s="12">
        <f t="shared" si="158"/>
        <v>41464.106087962966</v>
      </c>
      <c r="T2538" s="12">
        <f t="shared" si="15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33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 t="s">
        <v>8326</v>
      </c>
      <c r="Q2539" t="s">
        <v>8340</v>
      </c>
      <c r="R2539" s="12">
        <f t="shared" si="157"/>
        <v>40756.648784722223</v>
      </c>
      <c r="S2539" s="12">
        <f t="shared" si="158"/>
        <v>40696.648784722223</v>
      </c>
      <c r="T2539" s="12">
        <f t="shared" si="15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33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 t="s">
        <v>8326</v>
      </c>
      <c r="Q2540" t="s">
        <v>8340</v>
      </c>
      <c r="R2540" s="12">
        <f t="shared" si="157"/>
        <v>41329.207638888889</v>
      </c>
      <c r="S2540" s="12">
        <f t="shared" si="158"/>
        <v>41298.509965277779</v>
      </c>
      <c r="T2540" s="12">
        <f t="shared" si="15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33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 t="s">
        <v>8326</v>
      </c>
      <c r="Q2541" t="s">
        <v>8340</v>
      </c>
      <c r="R2541" s="12">
        <f t="shared" si="157"/>
        <v>42037.902222222227</v>
      </c>
      <c r="S2541" s="12">
        <f t="shared" si="158"/>
        <v>41977.902222222227</v>
      </c>
      <c r="T2541" s="12">
        <f t="shared" si="15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33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 t="s">
        <v>8326</v>
      </c>
      <c r="Q2542" t="s">
        <v>8340</v>
      </c>
      <c r="R2542" s="12">
        <f t="shared" si="157"/>
        <v>40845.675011574072</v>
      </c>
      <c r="S2542" s="12">
        <f t="shared" si="158"/>
        <v>40785.675011574072</v>
      </c>
      <c r="T2542" s="12">
        <f t="shared" si="15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33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 t="s">
        <v>8326</v>
      </c>
      <c r="Q2543" t="s">
        <v>8340</v>
      </c>
      <c r="R2543" s="12">
        <f t="shared" si="157"/>
        <v>41543.449282407404</v>
      </c>
      <c r="S2543" s="12">
        <f t="shared" si="158"/>
        <v>41483.449282407404</v>
      </c>
      <c r="T2543" s="12">
        <f t="shared" si="15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33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 t="s">
        <v>8326</v>
      </c>
      <c r="Q2544" t="s">
        <v>8340</v>
      </c>
      <c r="R2544" s="12">
        <f t="shared" si="157"/>
        <v>41548.165972222225</v>
      </c>
      <c r="S2544" s="12">
        <f t="shared" si="158"/>
        <v>41509.426585648151</v>
      </c>
      <c r="T2544" s="12">
        <f t="shared" si="15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33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 t="s">
        <v>8326</v>
      </c>
      <c r="Q2545" t="s">
        <v>8340</v>
      </c>
      <c r="R2545" s="12">
        <f t="shared" si="157"/>
        <v>40545.125</v>
      </c>
      <c r="S2545" s="12">
        <f t="shared" si="158"/>
        <v>40514.107615740737</v>
      </c>
      <c r="T2545" s="12">
        <f t="shared" si="15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33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 t="s">
        <v>8326</v>
      </c>
      <c r="Q2546" t="s">
        <v>8340</v>
      </c>
      <c r="R2546" s="12">
        <f t="shared" si="157"/>
        <v>41098.520474537036</v>
      </c>
      <c r="S2546" s="12">
        <f t="shared" si="158"/>
        <v>41068.520474537036</v>
      </c>
      <c r="T2546" s="12">
        <f t="shared" si="15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33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 t="s">
        <v>8326</v>
      </c>
      <c r="Q2547" t="s">
        <v>8340</v>
      </c>
      <c r="R2547" s="12">
        <f t="shared" si="157"/>
        <v>42062.020833333328</v>
      </c>
      <c r="S2547" s="12">
        <f t="shared" si="158"/>
        <v>42027.13817129629</v>
      </c>
      <c r="T2547" s="12">
        <f t="shared" si="15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33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 t="s">
        <v>8326</v>
      </c>
      <c r="Q2548" t="s">
        <v>8340</v>
      </c>
      <c r="R2548" s="12">
        <f t="shared" si="157"/>
        <v>41552.208333333336</v>
      </c>
      <c r="S2548" s="12">
        <f t="shared" si="158"/>
        <v>41524.858553240738</v>
      </c>
      <c r="T2548" s="12">
        <f t="shared" si="15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33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 t="s">
        <v>8326</v>
      </c>
      <c r="Q2549" t="s">
        <v>8340</v>
      </c>
      <c r="R2549" s="12">
        <f t="shared" si="157"/>
        <v>41003.731516203705</v>
      </c>
      <c r="S2549" s="12">
        <f t="shared" si="158"/>
        <v>40973.773182870369</v>
      </c>
      <c r="T2549" s="12">
        <f t="shared" si="15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33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 t="s">
        <v>8326</v>
      </c>
      <c r="Q2550" t="s">
        <v>8340</v>
      </c>
      <c r="R2550" s="12">
        <f t="shared" si="157"/>
        <v>42643.185416666667</v>
      </c>
      <c r="S2550" s="12">
        <f t="shared" si="158"/>
        <v>42618.625428240746</v>
      </c>
      <c r="T2550" s="12">
        <f t="shared" si="15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33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 t="s">
        <v>8326</v>
      </c>
      <c r="Q2551" t="s">
        <v>8340</v>
      </c>
      <c r="R2551" s="12">
        <f t="shared" si="157"/>
        <v>41425.708333333336</v>
      </c>
      <c r="S2551" s="12">
        <f t="shared" si="158"/>
        <v>41390.757754629631</v>
      </c>
      <c r="T2551" s="12">
        <f t="shared" si="15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33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 t="s">
        <v>8326</v>
      </c>
      <c r="Q2552" t="s">
        <v>8340</v>
      </c>
      <c r="R2552" s="12">
        <f t="shared" si="157"/>
        <v>42285.165972222225</v>
      </c>
      <c r="S2552" s="12">
        <f t="shared" si="158"/>
        <v>42228.634328703702</v>
      </c>
      <c r="T2552" s="12">
        <f t="shared" si="15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33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 t="s">
        <v>8326</v>
      </c>
      <c r="Q2553" t="s">
        <v>8340</v>
      </c>
      <c r="R2553" s="12">
        <f t="shared" si="157"/>
        <v>40989.866666666669</v>
      </c>
      <c r="S2553" s="12">
        <f t="shared" si="158"/>
        <v>40961.252141203702</v>
      </c>
      <c r="T2553" s="12">
        <f t="shared" si="15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33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 t="s">
        <v>8326</v>
      </c>
      <c r="Q2554" t="s">
        <v>8340</v>
      </c>
      <c r="R2554" s="12">
        <f t="shared" si="157"/>
        <v>42799.809965277775</v>
      </c>
      <c r="S2554" s="12">
        <f t="shared" si="158"/>
        <v>42769.809965277775</v>
      </c>
      <c r="T2554" s="12">
        <f t="shared" si="15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33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 t="s">
        <v>8326</v>
      </c>
      <c r="Q2555" t="s">
        <v>8340</v>
      </c>
      <c r="R2555" s="12">
        <f t="shared" si="157"/>
        <v>41173.199155092596</v>
      </c>
      <c r="S2555" s="12">
        <f t="shared" si="158"/>
        <v>41113.199155092596</v>
      </c>
      <c r="T2555" s="12">
        <f t="shared" si="15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33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 t="s">
        <v>8326</v>
      </c>
      <c r="Q2556" t="s">
        <v>8340</v>
      </c>
      <c r="R2556" s="12">
        <f t="shared" si="157"/>
        <v>42156.165972222225</v>
      </c>
      <c r="S2556" s="12">
        <f t="shared" si="158"/>
        <v>42125.078275462962</v>
      </c>
      <c r="T2556" s="12">
        <f t="shared" si="15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33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 t="s">
        <v>8326</v>
      </c>
      <c r="Q2557" t="s">
        <v>8340</v>
      </c>
      <c r="R2557" s="12">
        <f t="shared" si="157"/>
        <v>41057.655011574076</v>
      </c>
      <c r="S2557" s="12">
        <f t="shared" si="158"/>
        <v>41026.655011574076</v>
      </c>
      <c r="T2557" s="12">
        <f t="shared" si="15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33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 t="s">
        <v>8326</v>
      </c>
      <c r="Q2558" t="s">
        <v>8340</v>
      </c>
      <c r="R2558" s="12">
        <f t="shared" si="157"/>
        <v>41267.991400462961</v>
      </c>
      <c r="S2558" s="12">
        <f t="shared" si="158"/>
        <v>41222.991400462961</v>
      </c>
      <c r="T2558" s="12">
        <f t="shared" si="15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33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 t="s">
        <v>8326</v>
      </c>
      <c r="Q2559" t="s">
        <v>8340</v>
      </c>
      <c r="R2559" s="12">
        <f t="shared" si="157"/>
        <v>41774.745208333334</v>
      </c>
      <c r="S2559" s="12">
        <f t="shared" si="158"/>
        <v>41744.745208333334</v>
      </c>
      <c r="T2559" s="12">
        <f t="shared" si="15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33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 t="s">
        <v>8326</v>
      </c>
      <c r="Q2560" t="s">
        <v>8340</v>
      </c>
      <c r="R2560" s="12">
        <f t="shared" si="157"/>
        <v>42125.582638888889</v>
      </c>
      <c r="S2560" s="12">
        <f t="shared" si="158"/>
        <v>42093.860023148154</v>
      </c>
      <c r="T2560" s="12">
        <f t="shared" si="15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33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 t="s">
        <v>8326</v>
      </c>
      <c r="Q2561" t="s">
        <v>8340</v>
      </c>
      <c r="R2561" s="12">
        <f t="shared" si="157"/>
        <v>40862.817361111112</v>
      </c>
      <c r="S2561" s="12">
        <f t="shared" si="158"/>
        <v>40829.873657407406</v>
      </c>
      <c r="T2561" s="12">
        <f t="shared" si="15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33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8" t="s">
        <v>8326</v>
      </c>
      <c r="Q2562" t="s">
        <v>8340</v>
      </c>
      <c r="R2562" s="12">
        <f t="shared" ref="R2562:R2625" si="161">(((I2562/60)/60/24)+DATE(1970,1,1))</f>
        <v>42069.951087962967</v>
      </c>
      <c r="S2562" s="12">
        <f t="shared" ref="S2562:S2625" si="162">(((J2562/60)/60/24)+DATE(1970,1,1))</f>
        <v>42039.951087962967</v>
      </c>
      <c r="T2562" s="12">
        <f t="shared" si="15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33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8" t="s">
        <v>8318</v>
      </c>
      <c r="Q2563" t="s">
        <v>8344</v>
      </c>
      <c r="R2563" s="12">
        <f t="shared" si="161"/>
        <v>42290.528807870374</v>
      </c>
      <c r="S2563" s="12">
        <f t="shared" si="162"/>
        <v>42260.528807870374</v>
      </c>
      <c r="T2563" s="12">
        <f t="shared" ref="T2563:T2626" si="163">YEAR(S2563)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33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 t="s">
        <v>8318</v>
      </c>
      <c r="Q2564" t="s">
        <v>8344</v>
      </c>
      <c r="R2564" s="12">
        <f t="shared" si="161"/>
        <v>42654.524756944447</v>
      </c>
      <c r="S2564" s="12">
        <f t="shared" si="162"/>
        <v>42594.524756944447</v>
      </c>
      <c r="T2564" s="12">
        <f t="shared" si="163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33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 t="s">
        <v>8318</v>
      </c>
      <c r="Q2565" t="s">
        <v>8344</v>
      </c>
      <c r="R2565" s="12">
        <f t="shared" si="161"/>
        <v>42215.139479166668</v>
      </c>
      <c r="S2565" s="12">
        <f t="shared" si="162"/>
        <v>42155.139479166668</v>
      </c>
      <c r="T2565" s="12">
        <f t="shared" si="163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33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 t="s">
        <v>8318</v>
      </c>
      <c r="Q2566" t="s">
        <v>8344</v>
      </c>
      <c r="R2566" s="12">
        <f t="shared" si="161"/>
        <v>41852.040497685186</v>
      </c>
      <c r="S2566" s="12">
        <f t="shared" si="162"/>
        <v>41822.040497685186</v>
      </c>
      <c r="T2566" s="12">
        <f t="shared" si="163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33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 t="s">
        <v>8318</v>
      </c>
      <c r="Q2567" t="s">
        <v>8344</v>
      </c>
      <c r="R2567" s="12">
        <f t="shared" si="161"/>
        <v>42499.868055555555</v>
      </c>
      <c r="S2567" s="12">
        <f t="shared" si="162"/>
        <v>42440.650335648148</v>
      </c>
      <c r="T2567" s="12">
        <f t="shared" si="163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33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 t="s">
        <v>8318</v>
      </c>
      <c r="Q2568" t="s">
        <v>8344</v>
      </c>
      <c r="R2568" s="12">
        <f t="shared" si="161"/>
        <v>41872.980879629627</v>
      </c>
      <c r="S2568" s="12">
        <f t="shared" si="162"/>
        <v>41842.980879629627</v>
      </c>
      <c r="T2568" s="12">
        <f t="shared" si="163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33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 t="s">
        <v>8318</v>
      </c>
      <c r="Q2569" t="s">
        <v>8344</v>
      </c>
      <c r="R2569" s="12">
        <f t="shared" si="161"/>
        <v>42117.878912037035</v>
      </c>
      <c r="S2569" s="12">
        <f t="shared" si="162"/>
        <v>42087.878912037035</v>
      </c>
      <c r="T2569" s="12">
        <f t="shared" si="163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33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 t="s">
        <v>8318</v>
      </c>
      <c r="Q2570" t="s">
        <v>8344</v>
      </c>
      <c r="R2570" s="12">
        <f t="shared" si="161"/>
        <v>42614.666597222225</v>
      </c>
      <c r="S2570" s="12">
        <f t="shared" si="162"/>
        <v>42584.666597222225</v>
      </c>
      <c r="T2570" s="12">
        <f t="shared" si="163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33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 t="s">
        <v>8318</v>
      </c>
      <c r="Q2571" t="s">
        <v>8344</v>
      </c>
      <c r="R2571" s="12">
        <f t="shared" si="161"/>
        <v>42264.105462962965</v>
      </c>
      <c r="S2571" s="12">
        <f t="shared" si="162"/>
        <v>42234.105462962965</v>
      </c>
      <c r="T2571" s="12">
        <f t="shared" si="163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33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 t="s">
        <v>8318</v>
      </c>
      <c r="Q2572" t="s">
        <v>8344</v>
      </c>
      <c r="R2572" s="12">
        <f t="shared" si="161"/>
        <v>42774.903182870374</v>
      </c>
      <c r="S2572" s="12">
        <f t="shared" si="162"/>
        <v>42744.903182870374</v>
      </c>
      <c r="T2572" s="12">
        <f t="shared" si="163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33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 t="s">
        <v>8318</v>
      </c>
      <c r="Q2573" t="s">
        <v>8344</v>
      </c>
      <c r="R2573" s="12">
        <f t="shared" si="161"/>
        <v>42509.341678240744</v>
      </c>
      <c r="S2573" s="12">
        <f t="shared" si="162"/>
        <v>42449.341678240744</v>
      </c>
      <c r="T2573" s="12">
        <f t="shared" si="163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33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 t="s">
        <v>8318</v>
      </c>
      <c r="Q2574" t="s">
        <v>8344</v>
      </c>
      <c r="R2574" s="12">
        <f t="shared" si="161"/>
        <v>42107.119409722218</v>
      </c>
      <c r="S2574" s="12">
        <f t="shared" si="162"/>
        <v>42077.119409722218</v>
      </c>
      <c r="T2574" s="12">
        <f t="shared" si="163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33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 t="s">
        <v>8318</v>
      </c>
      <c r="Q2575" t="s">
        <v>8344</v>
      </c>
      <c r="R2575" s="12">
        <f t="shared" si="161"/>
        <v>41874.592002314814</v>
      </c>
      <c r="S2575" s="12">
        <f t="shared" si="162"/>
        <v>41829.592002314814</v>
      </c>
      <c r="T2575" s="12">
        <f t="shared" si="163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33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 t="s">
        <v>8318</v>
      </c>
      <c r="Q2576" t="s">
        <v>8344</v>
      </c>
      <c r="R2576" s="12">
        <f t="shared" si="161"/>
        <v>42508.825752314813</v>
      </c>
      <c r="S2576" s="12">
        <f t="shared" si="162"/>
        <v>42487.825752314813</v>
      </c>
      <c r="T2576" s="12">
        <f t="shared" si="163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33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 t="s">
        <v>8318</v>
      </c>
      <c r="Q2577" t="s">
        <v>8344</v>
      </c>
      <c r="R2577" s="12">
        <f t="shared" si="161"/>
        <v>42016.108726851846</v>
      </c>
      <c r="S2577" s="12">
        <f t="shared" si="162"/>
        <v>41986.108726851846</v>
      </c>
      <c r="T2577" s="12">
        <f t="shared" si="163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33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 t="s">
        <v>8318</v>
      </c>
      <c r="Q2578" t="s">
        <v>8344</v>
      </c>
      <c r="R2578" s="12">
        <f t="shared" si="161"/>
        <v>42104.968136574069</v>
      </c>
      <c r="S2578" s="12">
        <f t="shared" si="162"/>
        <v>42060.00980324074</v>
      </c>
      <c r="T2578" s="12">
        <f t="shared" si="163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33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 t="s">
        <v>8318</v>
      </c>
      <c r="Q2579" t="s">
        <v>8344</v>
      </c>
      <c r="R2579" s="12">
        <f t="shared" si="161"/>
        <v>41855.820567129631</v>
      </c>
      <c r="S2579" s="12">
        <f t="shared" si="162"/>
        <v>41830.820567129631</v>
      </c>
      <c r="T2579" s="12">
        <f t="shared" si="163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33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 t="s">
        <v>8318</v>
      </c>
      <c r="Q2580" t="s">
        <v>8344</v>
      </c>
      <c r="R2580" s="12">
        <f t="shared" si="161"/>
        <v>42286.708333333328</v>
      </c>
      <c r="S2580" s="12">
        <f t="shared" si="162"/>
        <v>42238.022905092599</v>
      </c>
      <c r="T2580" s="12">
        <f t="shared" si="163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33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 t="s">
        <v>8318</v>
      </c>
      <c r="Q2581" t="s">
        <v>8344</v>
      </c>
      <c r="R2581" s="12">
        <f t="shared" si="161"/>
        <v>41897.829895833333</v>
      </c>
      <c r="S2581" s="12">
        <f t="shared" si="162"/>
        <v>41837.829895833333</v>
      </c>
      <c r="T2581" s="12">
        <f t="shared" si="163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33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 t="s">
        <v>8318</v>
      </c>
      <c r="Q2582" t="s">
        <v>8344</v>
      </c>
      <c r="R2582" s="12">
        <f t="shared" si="161"/>
        <v>42140.125</v>
      </c>
      <c r="S2582" s="12">
        <f t="shared" si="162"/>
        <v>42110.326423611114</v>
      </c>
      <c r="T2582" s="12">
        <f t="shared" si="163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33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 t="s">
        <v>8318</v>
      </c>
      <c r="Q2583" t="s">
        <v>8344</v>
      </c>
      <c r="R2583" s="12">
        <f t="shared" si="161"/>
        <v>42324.670115740737</v>
      </c>
      <c r="S2583" s="12">
        <f t="shared" si="162"/>
        <v>42294.628449074073</v>
      </c>
      <c r="T2583" s="12">
        <f t="shared" si="163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33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 t="s">
        <v>8318</v>
      </c>
      <c r="Q2584" t="s">
        <v>8344</v>
      </c>
      <c r="R2584" s="12">
        <f t="shared" si="161"/>
        <v>42672.988819444443</v>
      </c>
      <c r="S2584" s="12">
        <f t="shared" si="162"/>
        <v>42642.988819444443</v>
      </c>
      <c r="T2584" s="12">
        <f t="shared" si="163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33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 t="s">
        <v>8318</v>
      </c>
      <c r="Q2585" t="s">
        <v>8344</v>
      </c>
      <c r="R2585" s="12">
        <f t="shared" si="161"/>
        <v>42079.727777777778</v>
      </c>
      <c r="S2585" s="12">
        <f t="shared" si="162"/>
        <v>42019.76944444445</v>
      </c>
      <c r="T2585" s="12">
        <f t="shared" si="163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33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 t="s">
        <v>8318</v>
      </c>
      <c r="Q2586" t="s">
        <v>8344</v>
      </c>
      <c r="R2586" s="12">
        <f t="shared" si="161"/>
        <v>42170.173252314817</v>
      </c>
      <c r="S2586" s="12">
        <f t="shared" si="162"/>
        <v>42140.173252314817</v>
      </c>
      <c r="T2586" s="12">
        <f t="shared" si="163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33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 t="s">
        <v>8318</v>
      </c>
      <c r="Q2587" t="s">
        <v>8344</v>
      </c>
      <c r="R2587" s="12">
        <f t="shared" si="161"/>
        <v>41825.963333333333</v>
      </c>
      <c r="S2587" s="12">
        <f t="shared" si="162"/>
        <v>41795.963333333333</v>
      </c>
      <c r="T2587" s="12">
        <f t="shared" si="163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33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 t="s">
        <v>8318</v>
      </c>
      <c r="Q2588" t="s">
        <v>8344</v>
      </c>
      <c r="R2588" s="12">
        <f t="shared" si="161"/>
        <v>42363.330277777779</v>
      </c>
      <c r="S2588" s="12">
        <f t="shared" si="162"/>
        <v>42333.330277777779</v>
      </c>
      <c r="T2588" s="12">
        <f t="shared" si="163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33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 t="s">
        <v>8318</v>
      </c>
      <c r="Q2589" t="s">
        <v>8344</v>
      </c>
      <c r="R2589" s="12">
        <f t="shared" si="161"/>
        <v>42368.675381944442</v>
      </c>
      <c r="S2589" s="12">
        <f t="shared" si="162"/>
        <v>42338.675381944442</v>
      </c>
      <c r="T2589" s="12">
        <f t="shared" si="163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33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 t="s">
        <v>8318</v>
      </c>
      <c r="Q2590" t="s">
        <v>8344</v>
      </c>
      <c r="R2590" s="12">
        <f t="shared" si="161"/>
        <v>42094.551388888889</v>
      </c>
      <c r="S2590" s="12">
        <f t="shared" si="162"/>
        <v>42042.676226851851</v>
      </c>
      <c r="T2590" s="12">
        <f t="shared" si="163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33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 t="s">
        <v>8318</v>
      </c>
      <c r="Q2591" t="s">
        <v>8344</v>
      </c>
      <c r="R2591" s="12">
        <f t="shared" si="161"/>
        <v>42452.494525462964</v>
      </c>
      <c r="S2591" s="12">
        <f t="shared" si="162"/>
        <v>42422.536192129628</v>
      </c>
      <c r="T2591" s="12">
        <f t="shared" si="163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33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 t="s">
        <v>8318</v>
      </c>
      <c r="Q2592" t="s">
        <v>8344</v>
      </c>
      <c r="R2592" s="12">
        <f t="shared" si="161"/>
        <v>42395.589085648149</v>
      </c>
      <c r="S2592" s="12">
        <f t="shared" si="162"/>
        <v>42388.589085648149</v>
      </c>
      <c r="T2592" s="12">
        <f t="shared" si="163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33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 t="s">
        <v>8318</v>
      </c>
      <c r="Q2593" t="s">
        <v>8344</v>
      </c>
      <c r="R2593" s="12">
        <f t="shared" si="161"/>
        <v>42442.864861111113</v>
      </c>
      <c r="S2593" s="12">
        <f t="shared" si="162"/>
        <v>42382.906527777777</v>
      </c>
      <c r="T2593" s="12">
        <f t="shared" si="163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33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 t="s">
        <v>8318</v>
      </c>
      <c r="Q2594" t="s">
        <v>8344</v>
      </c>
      <c r="R2594" s="12">
        <f t="shared" si="161"/>
        <v>41917.801168981481</v>
      </c>
      <c r="S2594" s="12">
        <f t="shared" si="162"/>
        <v>41887.801168981481</v>
      </c>
      <c r="T2594" s="12">
        <f t="shared" si="163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33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 t="s">
        <v>8318</v>
      </c>
      <c r="Q2595" t="s">
        <v>8344</v>
      </c>
      <c r="R2595" s="12">
        <f t="shared" si="161"/>
        <v>42119.84520833334</v>
      </c>
      <c r="S2595" s="12">
        <f t="shared" si="162"/>
        <v>42089.84520833334</v>
      </c>
      <c r="T2595" s="12">
        <f t="shared" si="163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33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 t="s">
        <v>8318</v>
      </c>
      <c r="Q2596" t="s">
        <v>8344</v>
      </c>
      <c r="R2596" s="12">
        <f t="shared" si="161"/>
        <v>41858.967916666668</v>
      </c>
      <c r="S2596" s="12">
        <f t="shared" si="162"/>
        <v>41828.967916666668</v>
      </c>
      <c r="T2596" s="12">
        <f t="shared" si="163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33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 t="s">
        <v>8318</v>
      </c>
      <c r="Q2597" t="s">
        <v>8344</v>
      </c>
      <c r="R2597" s="12">
        <f t="shared" si="161"/>
        <v>42790.244212962964</v>
      </c>
      <c r="S2597" s="12">
        <f t="shared" si="162"/>
        <v>42760.244212962964</v>
      </c>
      <c r="T2597" s="12">
        <f t="shared" si="163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33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 t="s">
        <v>8318</v>
      </c>
      <c r="Q2598" t="s">
        <v>8344</v>
      </c>
      <c r="R2598" s="12">
        <f t="shared" si="161"/>
        <v>41858.664456018516</v>
      </c>
      <c r="S2598" s="12">
        <f t="shared" si="162"/>
        <v>41828.664456018516</v>
      </c>
      <c r="T2598" s="12">
        <f t="shared" si="163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33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 t="s">
        <v>8318</v>
      </c>
      <c r="Q2599" t="s">
        <v>8344</v>
      </c>
      <c r="R2599" s="12">
        <f t="shared" si="161"/>
        <v>42540.341631944444</v>
      </c>
      <c r="S2599" s="12">
        <f t="shared" si="162"/>
        <v>42510.341631944444</v>
      </c>
      <c r="T2599" s="12">
        <f t="shared" si="163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33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 t="s">
        <v>8318</v>
      </c>
      <c r="Q2600" t="s">
        <v>8344</v>
      </c>
      <c r="R2600" s="12">
        <f t="shared" si="161"/>
        <v>42270.840289351851</v>
      </c>
      <c r="S2600" s="12">
        <f t="shared" si="162"/>
        <v>42240.840289351851</v>
      </c>
      <c r="T2600" s="12">
        <f t="shared" si="163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33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 t="s">
        <v>8318</v>
      </c>
      <c r="Q2601" t="s">
        <v>8344</v>
      </c>
      <c r="R2601" s="12">
        <f t="shared" si="161"/>
        <v>41854.754016203704</v>
      </c>
      <c r="S2601" s="12">
        <f t="shared" si="162"/>
        <v>41809.754016203704</v>
      </c>
      <c r="T2601" s="12">
        <f t="shared" si="163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33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 t="s">
        <v>8318</v>
      </c>
      <c r="Q2602" t="s">
        <v>8344</v>
      </c>
      <c r="R2602" s="12">
        <f t="shared" si="161"/>
        <v>42454.858796296292</v>
      </c>
      <c r="S2602" s="12">
        <f t="shared" si="162"/>
        <v>42394.900462962964</v>
      </c>
      <c r="T2602" s="12">
        <f t="shared" si="163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33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 t="s">
        <v>8307</v>
      </c>
      <c r="Q2603" t="s">
        <v>8314</v>
      </c>
      <c r="R2603" s="12">
        <f t="shared" si="161"/>
        <v>41165.165972222225</v>
      </c>
      <c r="S2603" s="12">
        <f t="shared" si="162"/>
        <v>41150.902187499996</v>
      </c>
      <c r="T2603" s="12">
        <f t="shared" si="163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33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 t="s">
        <v>8307</v>
      </c>
      <c r="Q2604" t="s">
        <v>8314</v>
      </c>
      <c r="R2604" s="12">
        <f t="shared" si="161"/>
        <v>41955.888888888891</v>
      </c>
      <c r="S2604" s="12">
        <f t="shared" si="162"/>
        <v>41915.747314814813</v>
      </c>
      <c r="T2604" s="12">
        <f t="shared" si="163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33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 t="s">
        <v>8307</v>
      </c>
      <c r="Q2605" t="s">
        <v>8314</v>
      </c>
      <c r="R2605" s="12">
        <f t="shared" si="161"/>
        <v>41631.912662037037</v>
      </c>
      <c r="S2605" s="12">
        <f t="shared" si="162"/>
        <v>41617.912662037037</v>
      </c>
      <c r="T2605" s="12">
        <f t="shared" si="163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33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 t="s">
        <v>8307</v>
      </c>
      <c r="Q2606" t="s">
        <v>8314</v>
      </c>
      <c r="R2606" s="12">
        <f t="shared" si="161"/>
        <v>41028.051192129627</v>
      </c>
      <c r="S2606" s="12">
        <f t="shared" si="162"/>
        <v>40998.051192129627</v>
      </c>
      <c r="T2606" s="12">
        <f t="shared" si="163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33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 t="s">
        <v>8307</v>
      </c>
      <c r="Q2607" t="s">
        <v>8314</v>
      </c>
      <c r="R2607" s="12">
        <f t="shared" si="161"/>
        <v>42538.541550925926</v>
      </c>
      <c r="S2607" s="12">
        <f t="shared" si="162"/>
        <v>42508.541550925926</v>
      </c>
      <c r="T2607" s="12">
        <f t="shared" si="163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33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 t="s">
        <v>8307</v>
      </c>
      <c r="Q2608" t="s">
        <v>8314</v>
      </c>
      <c r="R2608" s="12">
        <f t="shared" si="161"/>
        <v>41758.712754629632</v>
      </c>
      <c r="S2608" s="12">
        <f t="shared" si="162"/>
        <v>41726.712754629632</v>
      </c>
      <c r="T2608" s="12">
        <f t="shared" si="163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33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 t="s">
        <v>8307</v>
      </c>
      <c r="Q2609" t="s">
        <v>8314</v>
      </c>
      <c r="R2609" s="12">
        <f t="shared" si="161"/>
        <v>42228.083333333328</v>
      </c>
      <c r="S2609" s="12">
        <f t="shared" si="162"/>
        <v>42184.874675925923</v>
      </c>
      <c r="T2609" s="12">
        <f t="shared" si="163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33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 t="s">
        <v>8307</v>
      </c>
      <c r="Q2610" t="s">
        <v>8314</v>
      </c>
      <c r="R2610" s="12">
        <f t="shared" si="161"/>
        <v>42809</v>
      </c>
      <c r="S2610" s="12">
        <f t="shared" si="162"/>
        <v>42767.801712962959</v>
      </c>
      <c r="T2610" s="12">
        <f t="shared" si="163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33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 t="s">
        <v>8307</v>
      </c>
      <c r="Q2611" t="s">
        <v>8314</v>
      </c>
      <c r="R2611" s="12">
        <f t="shared" si="161"/>
        <v>41105.237858796296</v>
      </c>
      <c r="S2611" s="12">
        <f t="shared" si="162"/>
        <v>41075.237858796296</v>
      </c>
      <c r="T2611" s="12">
        <f t="shared" si="163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33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 t="s">
        <v>8307</v>
      </c>
      <c r="Q2612" t="s">
        <v>8314</v>
      </c>
      <c r="R2612" s="12">
        <f t="shared" si="161"/>
        <v>42604.290972222225</v>
      </c>
      <c r="S2612" s="12">
        <f t="shared" si="162"/>
        <v>42564.881076388891</v>
      </c>
      <c r="T2612" s="12">
        <f t="shared" si="163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33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 t="s">
        <v>8307</v>
      </c>
      <c r="Q2613" t="s">
        <v>8314</v>
      </c>
      <c r="R2613" s="12">
        <f t="shared" si="161"/>
        <v>42737.957638888889</v>
      </c>
      <c r="S2613" s="12">
        <f t="shared" si="162"/>
        <v>42704.335810185185</v>
      </c>
      <c r="T2613" s="12">
        <f t="shared" si="163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33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 t="s">
        <v>8307</v>
      </c>
      <c r="Q2614" t="s">
        <v>8314</v>
      </c>
      <c r="R2614" s="12">
        <f t="shared" si="161"/>
        <v>42013.143171296295</v>
      </c>
      <c r="S2614" s="12">
        <f t="shared" si="162"/>
        <v>41982.143171296295</v>
      </c>
      <c r="T2614" s="12">
        <f t="shared" si="163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33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 t="s">
        <v>8307</v>
      </c>
      <c r="Q2615" t="s">
        <v>8314</v>
      </c>
      <c r="R2615" s="12">
        <f t="shared" si="161"/>
        <v>41173.81821759259</v>
      </c>
      <c r="S2615" s="12">
        <f t="shared" si="162"/>
        <v>41143.81821759259</v>
      </c>
      <c r="T2615" s="12">
        <f t="shared" si="163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33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 t="s">
        <v>8307</v>
      </c>
      <c r="Q2616" t="s">
        <v>8314</v>
      </c>
      <c r="R2616" s="12">
        <f t="shared" si="161"/>
        <v>41759.208333333336</v>
      </c>
      <c r="S2616" s="12">
        <f t="shared" si="162"/>
        <v>41730.708472222221</v>
      </c>
      <c r="T2616" s="12">
        <f t="shared" si="163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33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 t="s">
        <v>8307</v>
      </c>
      <c r="Q2617" t="s">
        <v>8314</v>
      </c>
      <c r="R2617" s="12">
        <f t="shared" si="161"/>
        <v>42490.5</v>
      </c>
      <c r="S2617" s="12">
        <f t="shared" si="162"/>
        <v>42453.49726851852</v>
      </c>
      <c r="T2617" s="12">
        <f t="shared" si="163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33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 t="s">
        <v>8307</v>
      </c>
      <c r="Q2618" t="s">
        <v>8314</v>
      </c>
      <c r="R2618" s="12">
        <f t="shared" si="161"/>
        <v>42241.99454861111</v>
      </c>
      <c r="S2618" s="12">
        <f t="shared" si="162"/>
        <v>42211.99454861111</v>
      </c>
      <c r="T2618" s="12">
        <f t="shared" si="163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33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 t="s">
        <v>8307</v>
      </c>
      <c r="Q2619" t="s">
        <v>8314</v>
      </c>
      <c r="R2619" s="12">
        <f t="shared" si="161"/>
        <v>41932.874432870369</v>
      </c>
      <c r="S2619" s="12">
        <f t="shared" si="162"/>
        <v>41902.874432870369</v>
      </c>
      <c r="T2619" s="12">
        <f t="shared" si="163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33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 t="s">
        <v>8307</v>
      </c>
      <c r="Q2620" t="s">
        <v>8314</v>
      </c>
      <c r="R2620" s="12">
        <f t="shared" si="161"/>
        <v>42339.834039351852</v>
      </c>
      <c r="S2620" s="12">
        <f t="shared" si="162"/>
        <v>42279.792372685188</v>
      </c>
      <c r="T2620" s="12">
        <f t="shared" si="163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33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 t="s">
        <v>8307</v>
      </c>
      <c r="Q2621" t="s">
        <v>8314</v>
      </c>
      <c r="R2621" s="12">
        <f t="shared" si="161"/>
        <v>42300.458333333328</v>
      </c>
      <c r="S2621" s="12">
        <f t="shared" si="162"/>
        <v>42273.884305555555</v>
      </c>
      <c r="T2621" s="12">
        <f t="shared" si="163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33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 t="s">
        <v>8307</v>
      </c>
      <c r="Q2622" t="s">
        <v>8314</v>
      </c>
      <c r="R2622" s="12">
        <f t="shared" si="161"/>
        <v>42288.041666666672</v>
      </c>
      <c r="S2622" s="12">
        <f t="shared" si="162"/>
        <v>42251.16715277778</v>
      </c>
      <c r="T2622" s="12">
        <f t="shared" si="163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33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 t="s">
        <v>8307</v>
      </c>
      <c r="Q2623" t="s">
        <v>8314</v>
      </c>
      <c r="R2623" s="12">
        <f t="shared" si="161"/>
        <v>42145.74754629629</v>
      </c>
      <c r="S2623" s="12">
        <f t="shared" si="162"/>
        <v>42115.74754629629</v>
      </c>
      <c r="T2623" s="12">
        <f t="shared" si="163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33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 t="s">
        <v>8307</v>
      </c>
      <c r="Q2624" t="s">
        <v>8314</v>
      </c>
      <c r="R2624" s="12">
        <f t="shared" si="161"/>
        <v>42734.74324074074</v>
      </c>
      <c r="S2624" s="12">
        <f t="shared" si="162"/>
        <v>42689.74324074074</v>
      </c>
      <c r="T2624" s="12">
        <f t="shared" si="163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33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 t="s">
        <v>8307</v>
      </c>
      <c r="Q2625" t="s">
        <v>8314</v>
      </c>
      <c r="R2625" s="12">
        <f t="shared" si="161"/>
        <v>42706.256550925929</v>
      </c>
      <c r="S2625" s="12">
        <f t="shared" si="162"/>
        <v>42692.256550925929</v>
      </c>
      <c r="T2625" s="12">
        <f t="shared" si="163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33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8" t="s">
        <v>8307</v>
      </c>
      <c r="Q2626" t="s">
        <v>8314</v>
      </c>
      <c r="R2626" s="12">
        <f t="shared" ref="R2626:R2689" si="165">(((I2626/60)/60/24)+DATE(1970,1,1))</f>
        <v>41165.42155092593</v>
      </c>
      <c r="S2626" s="12">
        <f t="shared" ref="S2626:S2689" si="166">(((J2626/60)/60/24)+DATE(1970,1,1))</f>
        <v>41144.42155092593</v>
      </c>
      <c r="T2626" s="12">
        <f t="shared" si="163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33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8" t="s">
        <v>8307</v>
      </c>
      <c r="Q2627" t="s">
        <v>8314</v>
      </c>
      <c r="R2627" s="12">
        <f t="shared" si="165"/>
        <v>42683.851944444439</v>
      </c>
      <c r="S2627" s="12">
        <f t="shared" si="166"/>
        <v>42658.810277777782</v>
      </c>
      <c r="T2627" s="12">
        <f t="shared" ref="T2627:T2690" si="167">YEAR(S2627)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33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 t="s">
        <v>8307</v>
      </c>
      <c r="Q2628" t="s">
        <v>8314</v>
      </c>
      <c r="R2628" s="12">
        <f t="shared" si="165"/>
        <v>42158.628113425926</v>
      </c>
      <c r="S2628" s="12">
        <f t="shared" si="166"/>
        <v>42128.628113425926</v>
      </c>
      <c r="T2628" s="12">
        <f t="shared" si="167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33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 t="s">
        <v>8307</v>
      </c>
      <c r="Q2629" t="s">
        <v>8314</v>
      </c>
      <c r="R2629" s="12">
        <f t="shared" si="165"/>
        <v>42334.871076388896</v>
      </c>
      <c r="S2629" s="12">
        <f t="shared" si="166"/>
        <v>42304.829409722224</v>
      </c>
      <c r="T2629" s="12">
        <f t="shared" si="167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33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 t="s">
        <v>8307</v>
      </c>
      <c r="Q2630" t="s">
        <v>8314</v>
      </c>
      <c r="R2630" s="12">
        <f t="shared" si="165"/>
        <v>41973.966053240743</v>
      </c>
      <c r="S2630" s="12">
        <f t="shared" si="166"/>
        <v>41953.966053240743</v>
      </c>
      <c r="T2630" s="12">
        <f t="shared" si="167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33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 t="s">
        <v>8307</v>
      </c>
      <c r="Q2631" t="s">
        <v>8314</v>
      </c>
      <c r="R2631" s="12">
        <f t="shared" si="165"/>
        <v>42138.538449074069</v>
      </c>
      <c r="S2631" s="12">
        <f t="shared" si="166"/>
        <v>42108.538449074069</v>
      </c>
      <c r="T2631" s="12">
        <f t="shared" si="167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33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 t="s">
        <v>8307</v>
      </c>
      <c r="Q2632" t="s">
        <v>8314</v>
      </c>
      <c r="R2632" s="12">
        <f t="shared" si="165"/>
        <v>42551.416666666672</v>
      </c>
      <c r="S2632" s="12">
        <f t="shared" si="166"/>
        <v>42524.105462962965</v>
      </c>
      <c r="T2632" s="12">
        <f t="shared" si="167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33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 t="s">
        <v>8307</v>
      </c>
      <c r="Q2633" t="s">
        <v>8314</v>
      </c>
      <c r="R2633" s="12">
        <f t="shared" si="165"/>
        <v>42246.169293981482</v>
      </c>
      <c r="S2633" s="12">
        <f t="shared" si="166"/>
        <v>42218.169293981482</v>
      </c>
      <c r="T2633" s="12">
        <f t="shared" si="167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33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 t="s">
        <v>8307</v>
      </c>
      <c r="Q2634" t="s">
        <v>8314</v>
      </c>
      <c r="R2634" s="12">
        <f t="shared" si="165"/>
        <v>42519.061793981484</v>
      </c>
      <c r="S2634" s="12">
        <f t="shared" si="166"/>
        <v>42494.061793981484</v>
      </c>
      <c r="T2634" s="12">
        <f t="shared" si="167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33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 t="s">
        <v>8307</v>
      </c>
      <c r="Q2635" t="s">
        <v>8314</v>
      </c>
      <c r="R2635" s="12">
        <f t="shared" si="165"/>
        <v>41697.958333333336</v>
      </c>
      <c r="S2635" s="12">
        <f t="shared" si="166"/>
        <v>41667.823287037041</v>
      </c>
      <c r="T2635" s="12">
        <f t="shared" si="167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33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 t="s">
        <v>8307</v>
      </c>
      <c r="Q2636" t="s">
        <v>8314</v>
      </c>
      <c r="R2636" s="12">
        <f t="shared" si="165"/>
        <v>42642.656493055561</v>
      </c>
      <c r="S2636" s="12">
        <f t="shared" si="166"/>
        <v>42612.656493055561</v>
      </c>
      <c r="T2636" s="12">
        <f t="shared" si="167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33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 t="s">
        <v>8307</v>
      </c>
      <c r="Q2637" t="s">
        <v>8314</v>
      </c>
      <c r="R2637" s="12">
        <f t="shared" si="165"/>
        <v>42072.909270833334</v>
      </c>
      <c r="S2637" s="12">
        <f t="shared" si="166"/>
        <v>42037.950937500005</v>
      </c>
      <c r="T2637" s="12">
        <f t="shared" si="167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33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 t="s">
        <v>8307</v>
      </c>
      <c r="Q2638" t="s">
        <v>8314</v>
      </c>
      <c r="R2638" s="12">
        <f t="shared" si="165"/>
        <v>42659.041666666672</v>
      </c>
      <c r="S2638" s="12">
        <f t="shared" si="166"/>
        <v>42636.614745370374</v>
      </c>
      <c r="T2638" s="12">
        <f t="shared" si="167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33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 t="s">
        <v>8307</v>
      </c>
      <c r="Q2639" t="s">
        <v>8314</v>
      </c>
      <c r="R2639" s="12">
        <f t="shared" si="165"/>
        <v>42655.549479166672</v>
      </c>
      <c r="S2639" s="12">
        <f t="shared" si="166"/>
        <v>42639.549479166672</v>
      </c>
      <c r="T2639" s="12">
        <f t="shared" si="167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33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 t="s">
        <v>8307</v>
      </c>
      <c r="Q2640" t="s">
        <v>8314</v>
      </c>
      <c r="R2640" s="12">
        <f t="shared" si="165"/>
        <v>42019.913136574076</v>
      </c>
      <c r="S2640" s="12">
        <f t="shared" si="166"/>
        <v>41989.913136574076</v>
      </c>
      <c r="T2640" s="12">
        <f t="shared" si="167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33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 t="s">
        <v>8307</v>
      </c>
      <c r="Q2641" t="s">
        <v>8314</v>
      </c>
      <c r="R2641" s="12">
        <f t="shared" si="165"/>
        <v>42054.86513888889</v>
      </c>
      <c r="S2641" s="12">
        <f t="shared" si="166"/>
        <v>42024.86513888889</v>
      </c>
      <c r="T2641" s="12">
        <f t="shared" si="167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33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 t="s">
        <v>8307</v>
      </c>
      <c r="Q2642" t="s">
        <v>8314</v>
      </c>
      <c r="R2642" s="12">
        <f t="shared" si="165"/>
        <v>42163.160578703704</v>
      </c>
      <c r="S2642" s="12">
        <f t="shared" si="166"/>
        <v>42103.160578703704</v>
      </c>
      <c r="T2642" s="12">
        <f t="shared" si="167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33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 t="s">
        <v>8307</v>
      </c>
      <c r="Q2643" t="s">
        <v>8314</v>
      </c>
      <c r="R2643" s="12">
        <f t="shared" si="165"/>
        <v>41897.839583333334</v>
      </c>
      <c r="S2643" s="12">
        <f t="shared" si="166"/>
        <v>41880.827118055553</v>
      </c>
      <c r="T2643" s="12">
        <f t="shared" si="167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33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 t="s">
        <v>8307</v>
      </c>
      <c r="Q2644" t="s">
        <v>8314</v>
      </c>
      <c r="R2644" s="12">
        <f t="shared" si="165"/>
        <v>42566.289583333331</v>
      </c>
      <c r="S2644" s="12">
        <f t="shared" si="166"/>
        <v>42536.246620370366</v>
      </c>
      <c r="T2644" s="12">
        <f t="shared" si="167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33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 t="s">
        <v>8307</v>
      </c>
      <c r="Q2645" t="s">
        <v>8314</v>
      </c>
      <c r="R2645" s="12">
        <f t="shared" si="165"/>
        <v>42725.332638888889</v>
      </c>
      <c r="S2645" s="12">
        <f t="shared" si="166"/>
        <v>42689.582349537035</v>
      </c>
      <c r="T2645" s="12">
        <f t="shared" si="167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33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 t="s">
        <v>8307</v>
      </c>
      <c r="Q2646" t="s">
        <v>8314</v>
      </c>
      <c r="R2646" s="12">
        <f t="shared" si="165"/>
        <v>42804.792071759264</v>
      </c>
      <c r="S2646" s="12">
        <f t="shared" si="166"/>
        <v>42774.792071759264</v>
      </c>
      <c r="T2646" s="12">
        <f t="shared" si="167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33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 t="s">
        <v>8307</v>
      </c>
      <c r="Q2647" t="s">
        <v>8314</v>
      </c>
      <c r="R2647" s="12">
        <f t="shared" si="165"/>
        <v>41951.884293981479</v>
      </c>
      <c r="S2647" s="12">
        <f t="shared" si="166"/>
        <v>41921.842627314814</v>
      </c>
      <c r="T2647" s="12">
        <f t="shared" si="167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33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 t="s">
        <v>8307</v>
      </c>
      <c r="Q2648" t="s">
        <v>8314</v>
      </c>
      <c r="R2648" s="12">
        <f t="shared" si="165"/>
        <v>42256.313298611116</v>
      </c>
      <c r="S2648" s="12">
        <f t="shared" si="166"/>
        <v>42226.313298611116</v>
      </c>
      <c r="T2648" s="12">
        <f t="shared" si="167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33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 t="s">
        <v>8307</v>
      </c>
      <c r="Q2649" t="s">
        <v>8314</v>
      </c>
      <c r="R2649" s="12">
        <f t="shared" si="165"/>
        <v>42230.261793981481</v>
      </c>
      <c r="S2649" s="12">
        <f t="shared" si="166"/>
        <v>42200.261793981481</v>
      </c>
      <c r="T2649" s="12">
        <f t="shared" si="167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33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 t="s">
        <v>8307</v>
      </c>
      <c r="Q2650" t="s">
        <v>8314</v>
      </c>
      <c r="R2650" s="12">
        <f t="shared" si="165"/>
        <v>42438.714814814812</v>
      </c>
      <c r="S2650" s="12">
        <f t="shared" si="166"/>
        <v>42408.714814814812</v>
      </c>
      <c r="T2650" s="12">
        <f t="shared" si="167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33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 t="s">
        <v>8307</v>
      </c>
      <c r="Q2651" t="s">
        <v>8314</v>
      </c>
      <c r="R2651" s="12">
        <f t="shared" si="165"/>
        <v>42401.99700231482</v>
      </c>
      <c r="S2651" s="12">
        <f t="shared" si="166"/>
        <v>42341.99700231482</v>
      </c>
      <c r="T2651" s="12">
        <f t="shared" si="167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33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 t="s">
        <v>8307</v>
      </c>
      <c r="Q2652" t="s">
        <v>8314</v>
      </c>
      <c r="R2652" s="12">
        <f t="shared" si="165"/>
        <v>42725.624340277776</v>
      </c>
      <c r="S2652" s="12">
        <f t="shared" si="166"/>
        <v>42695.624340277776</v>
      </c>
      <c r="T2652" s="12">
        <f t="shared" si="167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33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 t="s">
        <v>8307</v>
      </c>
      <c r="Q2653" t="s">
        <v>8314</v>
      </c>
      <c r="R2653" s="12">
        <f t="shared" si="165"/>
        <v>42355.805659722217</v>
      </c>
      <c r="S2653" s="12">
        <f t="shared" si="166"/>
        <v>42327.805659722217</v>
      </c>
      <c r="T2653" s="12">
        <f t="shared" si="167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33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 t="s">
        <v>8307</v>
      </c>
      <c r="Q2654" t="s">
        <v>8314</v>
      </c>
      <c r="R2654" s="12">
        <f t="shared" si="165"/>
        <v>41983.158854166672</v>
      </c>
      <c r="S2654" s="12">
        <f t="shared" si="166"/>
        <v>41953.158854166672</v>
      </c>
      <c r="T2654" s="12">
        <f t="shared" si="167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33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 t="s">
        <v>8307</v>
      </c>
      <c r="Q2655" t="s">
        <v>8314</v>
      </c>
      <c r="R2655" s="12">
        <f t="shared" si="165"/>
        <v>41803.166666666664</v>
      </c>
      <c r="S2655" s="12">
        <f t="shared" si="166"/>
        <v>41771.651932870373</v>
      </c>
      <c r="T2655" s="12">
        <f t="shared" si="167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33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 t="s">
        <v>8307</v>
      </c>
      <c r="Q2656" t="s">
        <v>8314</v>
      </c>
      <c r="R2656" s="12">
        <f t="shared" si="165"/>
        <v>42115.559328703705</v>
      </c>
      <c r="S2656" s="12">
        <f t="shared" si="166"/>
        <v>42055.600995370376</v>
      </c>
      <c r="T2656" s="12">
        <f t="shared" si="167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33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 t="s">
        <v>8307</v>
      </c>
      <c r="Q2657" t="s">
        <v>8314</v>
      </c>
      <c r="R2657" s="12">
        <f t="shared" si="165"/>
        <v>42409.833333333328</v>
      </c>
      <c r="S2657" s="12">
        <f t="shared" si="166"/>
        <v>42381.866284722222</v>
      </c>
      <c r="T2657" s="12">
        <f t="shared" si="167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33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 t="s">
        <v>8307</v>
      </c>
      <c r="Q2658" t="s">
        <v>8314</v>
      </c>
      <c r="R2658" s="12">
        <f t="shared" si="165"/>
        <v>42806.791666666672</v>
      </c>
      <c r="S2658" s="12">
        <f t="shared" si="166"/>
        <v>42767.688518518517</v>
      </c>
      <c r="T2658" s="12">
        <f t="shared" si="167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33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 t="s">
        <v>8307</v>
      </c>
      <c r="Q2659" t="s">
        <v>8314</v>
      </c>
      <c r="R2659" s="12">
        <f t="shared" si="165"/>
        <v>42585.0625</v>
      </c>
      <c r="S2659" s="12">
        <f t="shared" si="166"/>
        <v>42551.928854166668</v>
      </c>
      <c r="T2659" s="12">
        <f t="shared" si="167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33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 t="s">
        <v>8307</v>
      </c>
      <c r="Q2660" t="s">
        <v>8314</v>
      </c>
      <c r="R2660" s="12">
        <f t="shared" si="165"/>
        <v>42581.884189814817</v>
      </c>
      <c r="S2660" s="12">
        <f t="shared" si="166"/>
        <v>42551.884189814817</v>
      </c>
      <c r="T2660" s="12">
        <f t="shared" si="167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33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 t="s">
        <v>8307</v>
      </c>
      <c r="Q2661" t="s">
        <v>8314</v>
      </c>
      <c r="R2661" s="12">
        <f t="shared" si="165"/>
        <v>42112.069560185191</v>
      </c>
      <c r="S2661" s="12">
        <f t="shared" si="166"/>
        <v>42082.069560185191</v>
      </c>
      <c r="T2661" s="12">
        <f t="shared" si="167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33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 t="s">
        <v>8307</v>
      </c>
      <c r="Q2662" t="s">
        <v>8314</v>
      </c>
      <c r="R2662" s="12">
        <f t="shared" si="165"/>
        <v>42332.754837962959</v>
      </c>
      <c r="S2662" s="12">
        <f t="shared" si="166"/>
        <v>42272.713171296295</v>
      </c>
      <c r="T2662" s="12">
        <f t="shared" si="167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33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 t="s">
        <v>8307</v>
      </c>
      <c r="Q2663" t="s">
        <v>8339</v>
      </c>
      <c r="R2663" s="12">
        <f t="shared" si="165"/>
        <v>41572.958449074074</v>
      </c>
      <c r="S2663" s="12">
        <f t="shared" si="166"/>
        <v>41542.958449074074</v>
      </c>
      <c r="T2663" s="12">
        <f t="shared" si="167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33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 t="s">
        <v>8307</v>
      </c>
      <c r="Q2664" t="s">
        <v>8339</v>
      </c>
      <c r="R2664" s="12">
        <f t="shared" si="165"/>
        <v>42237.746678240743</v>
      </c>
      <c r="S2664" s="12">
        <f t="shared" si="166"/>
        <v>42207.746678240743</v>
      </c>
      <c r="T2664" s="12">
        <f t="shared" si="167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33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 t="s">
        <v>8307</v>
      </c>
      <c r="Q2665" t="s">
        <v>8339</v>
      </c>
      <c r="R2665" s="12">
        <f t="shared" si="165"/>
        <v>42251.625</v>
      </c>
      <c r="S2665" s="12">
        <f t="shared" si="166"/>
        <v>42222.622766203705</v>
      </c>
      <c r="T2665" s="12">
        <f t="shared" si="167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33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 t="s">
        <v>8307</v>
      </c>
      <c r="Q2666" t="s">
        <v>8339</v>
      </c>
      <c r="R2666" s="12">
        <f t="shared" si="165"/>
        <v>42347.290972222225</v>
      </c>
      <c r="S2666" s="12">
        <f t="shared" si="166"/>
        <v>42313.02542824074</v>
      </c>
      <c r="T2666" s="12">
        <f t="shared" si="167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33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 t="s">
        <v>8307</v>
      </c>
      <c r="Q2667" t="s">
        <v>8339</v>
      </c>
      <c r="R2667" s="12">
        <f t="shared" si="165"/>
        <v>42128.895532407405</v>
      </c>
      <c r="S2667" s="12">
        <f t="shared" si="166"/>
        <v>42083.895532407405</v>
      </c>
      <c r="T2667" s="12">
        <f t="shared" si="167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33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 t="s">
        <v>8307</v>
      </c>
      <c r="Q2668" t="s">
        <v>8339</v>
      </c>
      <c r="R2668" s="12">
        <f t="shared" si="165"/>
        <v>42272.875</v>
      </c>
      <c r="S2668" s="12">
        <f t="shared" si="166"/>
        <v>42235.764340277776</v>
      </c>
      <c r="T2668" s="12">
        <f t="shared" si="167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33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 t="s">
        <v>8307</v>
      </c>
      <c r="Q2669" t="s">
        <v>8339</v>
      </c>
      <c r="R2669" s="12">
        <f t="shared" si="165"/>
        <v>42410.926111111112</v>
      </c>
      <c r="S2669" s="12">
        <f t="shared" si="166"/>
        <v>42380.926111111112</v>
      </c>
      <c r="T2669" s="12">
        <f t="shared" si="167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33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 t="s">
        <v>8307</v>
      </c>
      <c r="Q2670" t="s">
        <v>8339</v>
      </c>
      <c r="R2670" s="12">
        <f t="shared" si="165"/>
        <v>42317.60555555555</v>
      </c>
      <c r="S2670" s="12">
        <f t="shared" si="166"/>
        <v>42275.588715277772</v>
      </c>
      <c r="T2670" s="12">
        <f t="shared" si="167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33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 t="s">
        <v>8307</v>
      </c>
      <c r="Q2671" t="s">
        <v>8339</v>
      </c>
      <c r="R2671" s="12">
        <f t="shared" si="165"/>
        <v>42379.035833333335</v>
      </c>
      <c r="S2671" s="12">
        <f t="shared" si="166"/>
        <v>42319.035833333335</v>
      </c>
      <c r="T2671" s="12">
        <f t="shared" si="167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33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 t="s">
        <v>8307</v>
      </c>
      <c r="Q2672" t="s">
        <v>8339</v>
      </c>
      <c r="R2672" s="12">
        <f t="shared" si="165"/>
        <v>41849.020601851851</v>
      </c>
      <c r="S2672" s="12">
        <f t="shared" si="166"/>
        <v>41821.020601851851</v>
      </c>
      <c r="T2672" s="12">
        <f t="shared" si="167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33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 t="s">
        <v>8307</v>
      </c>
      <c r="Q2673" t="s">
        <v>8339</v>
      </c>
      <c r="R2673" s="12">
        <f t="shared" si="165"/>
        <v>41992.818055555559</v>
      </c>
      <c r="S2673" s="12">
        <f t="shared" si="166"/>
        <v>41962.749027777783</v>
      </c>
      <c r="T2673" s="12">
        <f t="shared" si="167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33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 t="s">
        <v>8307</v>
      </c>
      <c r="Q2674" t="s">
        <v>8339</v>
      </c>
      <c r="R2674" s="12">
        <f t="shared" si="165"/>
        <v>42366.25</v>
      </c>
      <c r="S2674" s="12">
        <f t="shared" si="166"/>
        <v>42344.884143518517</v>
      </c>
      <c r="T2674" s="12">
        <f t="shared" si="167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33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 t="s">
        <v>8307</v>
      </c>
      <c r="Q2675" t="s">
        <v>8339</v>
      </c>
      <c r="R2675" s="12">
        <f t="shared" si="165"/>
        <v>41941.947916666664</v>
      </c>
      <c r="S2675" s="12">
        <f t="shared" si="166"/>
        <v>41912.541655092595</v>
      </c>
      <c r="T2675" s="12">
        <f t="shared" si="167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33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 t="s">
        <v>8307</v>
      </c>
      <c r="Q2676" t="s">
        <v>8339</v>
      </c>
      <c r="R2676" s="12">
        <f t="shared" si="165"/>
        <v>42556.207638888889</v>
      </c>
      <c r="S2676" s="12">
        <f t="shared" si="166"/>
        <v>42529.632754629631</v>
      </c>
      <c r="T2676" s="12">
        <f t="shared" si="167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33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 t="s">
        <v>8307</v>
      </c>
      <c r="Q2677" t="s">
        <v>8339</v>
      </c>
      <c r="R2677" s="12">
        <f t="shared" si="165"/>
        <v>41953.899178240739</v>
      </c>
      <c r="S2677" s="12">
        <f t="shared" si="166"/>
        <v>41923.857511574075</v>
      </c>
      <c r="T2677" s="12">
        <f t="shared" si="167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33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 t="s">
        <v>8307</v>
      </c>
      <c r="Q2678" t="s">
        <v>8339</v>
      </c>
      <c r="R2678" s="12">
        <f t="shared" si="165"/>
        <v>42512.624699074076</v>
      </c>
      <c r="S2678" s="12">
        <f t="shared" si="166"/>
        <v>42482.624699074076</v>
      </c>
      <c r="T2678" s="12">
        <f t="shared" si="167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33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 t="s">
        <v>8307</v>
      </c>
      <c r="Q2679" t="s">
        <v>8339</v>
      </c>
      <c r="R2679" s="12">
        <f t="shared" si="165"/>
        <v>41823.029432870368</v>
      </c>
      <c r="S2679" s="12">
        <f t="shared" si="166"/>
        <v>41793.029432870368</v>
      </c>
      <c r="T2679" s="12">
        <f t="shared" si="167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33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 t="s">
        <v>8307</v>
      </c>
      <c r="Q2680" t="s">
        <v>8339</v>
      </c>
      <c r="R2680" s="12">
        <f t="shared" si="165"/>
        <v>42271.798206018517</v>
      </c>
      <c r="S2680" s="12">
        <f t="shared" si="166"/>
        <v>42241.798206018517</v>
      </c>
      <c r="T2680" s="12">
        <f t="shared" si="167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33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 t="s">
        <v>8307</v>
      </c>
      <c r="Q2681" t="s">
        <v>8339</v>
      </c>
      <c r="R2681" s="12">
        <f t="shared" si="165"/>
        <v>42063.001087962963</v>
      </c>
      <c r="S2681" s="12">
        <f t="shared" si="166"/>
        <v>42033.001087962963</v>
      </c>
      <c r="T2681" s="12">
        <f t="shared" si="167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33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 t="s">
        <v>8307</v>
      </c>
      <c r="Q2682" t="s">
        <v>8339</v>
      </c>
      <c r="R2682" s="12">
        <f t="shared" si="165"/>
        <v>42466.170034722221</v>
      </c>
      <c r="S2682" s="12">
        <f t="shared" si="166"/>
        <v>42436.211701388893</v>
      </c>
      <c r="T2682" s="12">
        <f t="shared" si="167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33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 t="s">
        <v>8318</v>
      </c>
      <c r="Q2683" t="s">
        <v>8344</v>
      </c>
      <c r="R2683" s="12">
        <f t="shared" si="165"/>
        <v>41830.895254629628</v>
      </c>
      <c r="S2683" s="12">
        <f t="shared" si="166"/>
        <v>41805.895254629628</v>
      </c>
      <c r="T2683" s="12">
        <f t="shared" si="167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33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 t="s">
        <v>8318</v>
      </c>
      <c r="Q2684" t="s">
        <v>8344</v>
      </c>
      <c r="R2684" s="12">
        <f t="shared" si="165"/>
        <v>41965.249305555553</v>
      </c>
      <c r="S2684" s="12">
        <f t="shared" si="166"/>
        <v>41932.871990740743</v>
      </c>
      <c r="T2684" s="12">
        <f t="shared" si="167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33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 t="s">
        <v>8318</v>
      </c>
      <c r="Q2685" t="s">
        <v>8344</v>
      </c>
      <c r="R2685" s="12">
        <f t="shared" si="165"/>
        <v>42064.75509259259</v>
      </c>
      <c r="S2685" s="12">
        <f t="shared" si="166"/>
        <v>42034.75509259259</v>
      </c>
      <c r="T2685" s="12">
        <f t="shared" si="167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33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 t="s">
        <v>8318</v>
      </c>
      <c r="Q2686" t="s">
        <v>8344</v>
      </c>
      <c r="R2686" s="12">
        <f t="shared" si="165"/>
        <v>41860.914641203701</v>
      </c>
      <c r="S2686" s="12">
        <f t="shared" si="166"/>
        <v>41820.914641203701</v>
      </c>
      <c r="T2686" s="12">
        <f t="shared" si="167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33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 t="s">
        <v>8318</v>
      </c>
      <c r="Q2687" t="s">
        <v>8344</v>
      </c>
      <c r="R2687" s="12">
        <f t="shared" si="165"/>
        <v>42121.654282407413</v>
      </c>
      <c r="S2687" s="12">
        <f t="shared" si="166"/>
        <v>42061.69594907407</v>
      </c>
      <c r="T2687" s="12">
        <f t="shared" si="167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33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 t="s">
        <v>8318</v>
      </c>
      <c r="Q2688" t="s">
        <v>8344</v>
      </c>
      <c r="R2688" s="12">
        <f t="shared" si="165"/>
        <v>41912.974803240737</v>
      </c>
      <c r="S2688" s="12">
        <f t="shared" si="166"/>
        <v>41892.974803240737</v>
      </c>
      <c r="T2688" s="12">
        <f t="shared" si="167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33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 t="s">
        <v>8318</v>
      </c>
      <c r="Q2689" t="s">
        <v>8344</v>
      </c>
      <c r="R2689" s="12">
        <f t="shared" si="165"/>
        <v>42184.64025462963</v>
      </c>
      <c r="S2689" s="12">
        <f t="shared" si="166"/>
        <v>42154.64025462963</v>
      </c>
      <c r="T2689" s="12">
        <f t="shared" si="167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33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8" t="s">
        <v>8318</v>
      </c>
      <c r="Q2690" t="s">
        <v>8344</v>
      </c>
      <c r="R2690" s="12">
        <f t="shared" ref="R2690:R2753" si="169">(((I2690/60)/60/24)+DATE(1970,1,1))</f>
        <v>42059.125</v>
      </c>
      <c r="S2690" s="12">
        <f t="shared" ref="S2690:S2753" si="170">(((J2690/60)/60/24)+DATE(1970,1,1))</f>
        <v>42028.118865740747</v>
      </c>
      <c r="T2690" s="12">
        <f t="shared" si="167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33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8" t="s">
        <v>8318</v>
      </c>
      <c r="Q2691" t="s">
        <v>8344</v>
      </c>
      <c r="R2691" s="12">
        <f t="shared" si="169"/>
        <v>42581.961689814809</v>
      </c>
      <c r="S2691" s="12">
        <f t="shared" si="170"/>
        <v>42551.961689814809</v>
      </c>
      <c r="T2691" s="12">
        <f t="shared" ref="T2691:T2754" si="171">YEAR(S2691)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33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 t="s">
        <v>8318</v>
      </c>
      <c r="Q2692" t="s">
        <v>8344</v>
      </c>
      <c r="R2692" s="12">
        <f t="shared" si="169"/>
        <v>42158.105046296296</v>
      </c>
      <c r="S2692" s="12">
        <f t="shared" si="170"/>
        <v>42113.105046296296</v>
      </c>
      <c r="T2692" s="12">
        <f t="shared" si="171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33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 t="s">
        <v>8318</v>
      </c>
      <c r="Q2693" t="s">
        <v>8344</v>
      </c>
      <c r="R2693" s="12">
        <f t="shared" si="169"/>
        <v>42134.724039351851</v>
      </c>
      <c r="S2693" s="12">
        <f t="shared" si="170"/>
        <v>42089.724039351851</v>
      </c>
      <c r="T2693" s="12">
        <f t="shared" si="171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33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 t="s">
        <v>8318</v>
      </c>
      <c r="Q2694" t="s">
        <v>8344</v>
      </c>
      <c r="R2694" s="12">
        <f t="shared" si="169"/>
        <v>42088.292361111111</v>
      </c>
      <c r="S2694" s="12">
        <f t="shared" si="170"/>
        <v>42058.334027777775</v>
      </c>
      <c r="T2694" s="12">
        <f t="shared" si="171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33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 t="s">
        <v>8318</v>
      </c>
      <c r="Q2695" t="s">
        <v>8344</v>
      </c>
      <c r="R2695" s="12">
        <f t="shared" si="169"/>
        <v>41864.138495370367</v>
      </c>
      <c r="S2695" s="12">
        <f t="shared" si="170"/>
        <v>41834.138495370367</v>
      </c>
      <c r="T2695" s="12">
        <f t="shared" si="171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33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 t="s">
        <v>8318</v>
      </c>
      <c r="Q2696" t="s">
        <v>8344</v>
      </c>
      <c r="R2696" s="12">
        <f t="shared" si="169"/>
        <v>41908.140497685185</v>
      </c>
      <c r="S2696" s="12">
        <f t="shared" si="170"/>
        <v>41878.140497685185</v>
      </c>
      <c r="T2696" s="12">
        <f t="shared" si="171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33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 t="s">
        <v>8318</v>
      </c>
      <c r="Q2697" t="s">
        <v>8344</v>
      </c>
      <c r="R2697" s="12">
        <f t="shared" si="169"/>
        <v>42108.14025462963</v>
      </c>
      <c r="S2697" s="12">
        <f t="shared" si="170"/>
        <v>42048.181921296295</v>
      </c>
      <c r="T2697" s="12">
        <f t="shared" si="171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33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 t="s">
        <v>8318</v>
      </c>
      <c r="Q2698" t="s">
        <v>8344</v>
      </c>
      <c r="R2698" s="12">
        <f t="shared" si="169"/>
        <v>41998.844444444447</v>
      </c>
      <c r="S2698" s="12">
        <f t="shared" si="170"/>
        <v>41964.844444444447</v>
      </c>
      <c r="T2698" s="12">
        <f t="shared" si="171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33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 t="s">
        <v>8318</v>
      </c>
      <c r="Q2699" t="s">
        <v>8344</v>
      </c>
      <c r="R2699" s="12">
        <f t="shared" si="169"/>
        <v>42218.916666666672</v>
      </c>
      <c r="S2699" s="12">
        <f t="shared" si="170"/>
        <v>42187.940081018518</v>
      </c>
      <c r="T2699" s="12">
        <f t="shared" si="171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33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 t="s">
        <v>8318</v>
      </c>
      <c r="Q2700" t="s">
        <v>8344</v>
      </c>
      <c r="R2700" s="12">
        <f t="shared" si="169"/>
        <v>41817.898240740738</v>
      </c>
      <c r="S2700" s="12">
        <f t="shared" si="170"/>
        <v>41787.898240740738</v>
      </c>
      <c r="T2700" s="12">
        <f t="shared" si="171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33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 t="s">
        <v>8318</v>
      </c>
      <c r="Q2701" t="s">
        <v>8344</v>
      </c>
      <c r="R2701" s="12">
        <f t="shared" si="169"/>
        <v>41859.896562499998</v>
      </c>
      <c r="S2701" s="12">
        <f t="shared" si="170"/>
        <v>41829.896562499998</v>
      </c>
      <c r="T2701" s="12">
        <f t="shared" si="171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33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 t="s">
        <v>8318</v>
      </c>
      <c r="Q2702" t="s">
        <v>8344</v>
      </c>
      <c r="R2702" s="12">
        <f t="shared" si="169"/>
        <v>41900.87467592593</v>
      </c>
      <c r="S2702" s="12">
        <f t="shared" si="170"/>
        <v>41870.87467592593</v>
      </c>
      <c r="T2702" s="12">
        <f t="shared" si="171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33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8" t="s">
        <v>8322</v>
      </c>
      <c r="Q2703" t="s">
        <v>8323</v>
      </c>
      <c r="R2703" s="12">
        <f t="shared" si="169"/>
        <v>42832.733032407406</v>
      </c>
      <c r="S2703" s="12">
        <f t="shared" si="170"/>
        <v>42801.774699074071</v>
      </c>
      <c r="T2703" s="12">
        <f t="shared" si="171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33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8" t="s">
        <v>8322</v>
      </c>
      <c r="Q2704" t="s">
        <v>8323</v>
      </c>
      <c r="R2704" s="12">
        <f t="shared" si="169"/>
        <v>42830.760150462964</v>
      </c>
      <c r="S2704" s="12">
        <f t="shared" si="170"/>
        <v>42800.801817129628</v>
      </c>
      <c r="T2704" s="12">
        <f t="shared" si="171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33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8" t="s">
        <v>8322</v>
      </c>
      <c r="Q2705" t="s">
        <v>8323</v>
      </c>
      <c r="R2705" s="12">
        <f t="shared" si="169"/>
        <v>42816.648495370369</v>
      </c>
      <c r="S2705" s="12">
        <f t="shared" si="170"/>
        <v>42756.690162037034</v>
      </c>
      <c r="T2705" s="12">
        <f t="shared" si="171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33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8" t="s">
        <v>8322</v>
      </c>
      <c r="Q2706" t="s">
        <v>8323</v>
      </c>
      <c r="R2706" s="12">
        <f t="shared" si="169"/>
        <v>42830.820763888885</v>
      </c>
      <c r="S2706" s="12">
        <f t="shared" si="170"/>
        <v>42787.862430555557</v>
      </c>
      <c r="T2706" s="12">
        <f t="shared" si="171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33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8" t="s">
        <v>8322</v>
      </c>
      <c r="Q2707" t="s">
        <v>8323</v>
      </c>
      <c r="R2707" s="12">
        <f t="shared" si="169"/>
        <v>42818.874513888892</v>
      </c>
      <c r="S2707" s="12">
        <f t="shared" si="170"/>
        <v>42773.916180555556</v>
      </c>
      <c r="T2707" s="12">
        <f t="shared" si="171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33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8" t="s">
        <v>8322</v>
      </c>
      <c r="Q2708" t="s">
        <v>8323</v>
      </c>
      <c r="R2708" s="12">
        <f t="shared" si="169"/>
        <v>41928.290972222225</v>
      </c>
      <c r="S2708" s="12">
        <f t="shared" si="170"/>
        <v>41899.294942129629</v>
      </c>
      <c r="T2708" s="12">
        <f t="shared" si="171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33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8" t="s">
        <v>8322</v>
      </c>
      <c r="Q2709" t="s">
        <v>8323</v>
      </c>
      <c r="R2709" s="12">
        <f t="shared" si="169"/>
        <v>41421.290972222225</v>
      </c>
      <c r="S2709" s="12">
        <f t="shared" si="170"/>
        <v>41391.782905092594</v>
      </c>
      <c r="T2709" s="12">
        <f t="shared" si="171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33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8" t="s">
        <v>8322</v>
      </c>
      <c r="Q2710" t="s">
        <v>8323</v>
      </c>
      <c r="R2710" s="12">
        <f t="shared" si="169"/>
        <v>42572.698217592595</v>
      </c>
      <c r="S2710" s="12">
        <f t="shared" si="170"/>
        <v>42512.698217592595</v>
      </c>
      <c r="T2710" s="12">
        <f t="shared" si="171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33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8" t="s">
        <v>8322</v>
      </c>
      <c r="Q2711" t="s">
        <v>8323</v>
      </c>
      <c r="R2711" s="12">
        <f t="shared" si="169"/>
        <v>42647.165972222225</v>
      </c>
      <c r="S2711" s="12">
        <f t="shared" si="170"/>
        <v>42612.149780092594</v>
      </c>
      <c r="T2711" s="12">
        <f t="shared" si="171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33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8" t="s">
        <v>8322</v>
      </c>
      <c r="Q2712" t="s">
        <v>8323</v>
      </c>
      <c r="R2712" s="12">
        <f t="shared" si="169"/>
        <v>41860.083333333336</v>
      </c>
      <c r="S2712" s="12">
        <f t="shared" si="170"/>
        <v>41828.229490740741</v>
      </c>
      <c r="T2712" s="12">
        <f t="shared" si="171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33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8" t="s">
        <v>8322</v>
      </c>
      <c r="Q2713" t="s">
        <v>8323</v>
      </c>
      <c r="R2713" s="12">
        <f t="shared" si="169"/>
        <v>41810.917361111111</v>
      </c>
      <c r="S2713" s="12">
        <f t="shared" si="170"/>
        <v>41780.745254629634</v>
      </c>
      <c r="T2713" s="12">
        <f t="shared" si="171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33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8" t="s">
        <v>8322</v>
      </c>
      <c r="Q2714" t="s">
        <v>8323</v>
      </c>
      <c r="R2714" s="12">
        <f t="shared" si="169"/>
        <v>41468.75</v>
      </c>
      <c r="S2714" s="12">
        <f t="shared" si="170"/>
        <v>41432.062037037038</v>
      </c>
      <c r="T2714" s="12">
        <f t="shared" si="171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33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8" t="s">
        <v>8322</v>
      </c>
      <c r="Q2715" t="s">
        <v>8323</v>
      </c>
      <c r="R2715" s="12">
        <f t="shared" si="169"/>
        <v>42362.653749999998</v>
      </c>
      <c r="S2715" s="12">
        <f t="shared" si="170"/>
        <v>42322.653749999998</v>
      </c>
      <c r="T2715" s="12">
        <f t="shared" si="171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33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8" t="s">
        <v>8322</v>
      </c>
      <c r="Q2716" t="s">
        <v>8323</v>
      </c>
      <c r="R2716" s="12">
        <f t="shared" si="169"/>
        <v>42657.958333333328</v>
      </c>
      <c r="S2716" s="12">
        <f t="shared" si="170"/>
        <v>42629.655046296291</v>
      </c>
      <c r="T2716" s="12">
        <f t="shared" si="171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33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8" t="s">
        <v>8322</v>
      </c>
      <c r="Q2717" t="s">
        <v>8323</v>
      </c>
      <c r="R2717" s="12">
        <f t="shared" si="169"/>
        <v>42421.398472222223</v>
      </c>
      <c r="S2717" s="12">
        <f t="shared" si="170"/>
        <v>42387.398472222223</v>
      </c>
      <c r="T2717" s="12">
        <f t="shared" si="171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33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8" t="s">
        <v>8322</v>
      </c>
      <c r="Q2718" t="s">
        <v>8323</v>
      </c>
      <c r="R2718" s="12">
        <f t="shared" si="169"/>
        <v>42285.333252314813</v>
      </c>
      <c r="S2718" s="12">
        <f t="shared" si="170"/>
        <v>42255.333252314813</v>
      </c>
      <c r="T2718" s="12">
        <f t="shared" si="171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33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8" t="s">
        <v>8322</v>
      </c>
      <c r="Q2719" t="s">
        <v>8323</v>
      </c>
      <c r="R2719" s="12">
        <f t="shared" si="169"/>
        <v>41979.956585648149</v>
      </c>
      <c r="S2719" s="12">
        <f t="shared" si="170"/>
        <v>41934.914918981485</v>
      </c>
      <c r="T2719" s="12">
        <f t="shared" si="171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33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8" t="s">
        <v>8322</v>
      </c>
      <c r="Q2720" t="s">
        <v>8323</v>
      </c>
      <c r="R2720" s="12">
        <f t="shared" si="169"/>
        <v>42493.958333333328</v>
      </c>
      <c r="S2720" s="12">
        <f t="shared" si="170"/>
        <v>42465.596585648149</v>
      </c>
      <c r="T2720" s="12">
        <f t="shared" si="171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33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8" t="s">
        <v>8322</v>
      </c>
      <c r="Q2721" t="s">
        <v>8323</v>
      </c>
      <c r="R2721" s="12">
        <f t="shared" si="169"/>
        <v>42477.989513888882</v>
      </c>
      <c r="S2721" s="12">
        <f t="shared" si="170"/>
        <v>42418.031180555554</v>
      </c>
      <c r="T2721" s="12">
        <f t="shared" si="171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33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8" t="s">
        <v>8322</v>
      </c>
      <c r="Q2722" t="s">
        <v>8323</v>
      </c>
      <c r="R2722" s="12">
        <f t="shared" si="169"/>
        <v>42685.507557870369</v>
      </c>
      <c r="S2722" s="12">
        <f t="shared" si="170"/>
        <v>42655.465891203698</v>
      </c>
      <c r="T2722" s="12">
        <f t="shared" si="171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33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 t="s">
        <v>8307</v>
      </c>
      <c r="Q2723" t="s">
        <v>8308</v>
      </c>
      <c r="R2723" s="12">
        <f t="shared" si="169"/>
        <v>41523.791666666664</v>
      </c>
      <c r="S2723" s="12">
        <f t="shared" si="170"/>
        <v>41493.543958333335</v>
      </c>
      <c r="T2723" s="12">
        <f t="shared" si="171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33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 t="s">
        <v>8307</v>
      </c>
      <c r="Q2724" t="s">
        <v>8308</v>
      </c>
      <c r="R2724" s="12">
        <f t="shared" si="169"/>
        <v>42764.857094907406</v>
      </c>
      <c r="S2724" s="12">
        <f t="shared" si="170"/>
        <v>42704.857094907406</v>
      </c>
      <c r="T2724" s="12">
        <f t="shared" si="171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33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 t="s">
        <v>8307</v>
      </c>
      <c r="Q2725" t="s">
        <v>8308</v>
      </c>
      <c r="R2725" s="12">
        <f t="shared" si="169"/>
        <v>42004.880648148144</v>
      </c>
      <c r="S2725" s="12">
        <f t="shared" si="170"/>
        <v>41944.83898148148</v>
      </c>
      <c r="T2725" s="12">
        <f t="shared" si="171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33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 t="s">
        <v>8307</v>
      </c>
      <c r="Q2726" t="s">
        <v>8308</v>
      </c>
      <c r="R2726" s="12">
        <f t="shared" si="169"/>
        <v>42231.32707175926</v>
      </c>
      <c r="S2726" s="12">
        <f t="shared" si="170"/>
        <v>42199.32707175926</v>
      </c>
      <c r="T2726" s="12">
        <f t="shared" si="171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33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 t="s">
        <v>8307</v>
      </c>
      <c r="Q2727" t="s">
        <v>8308</v>
      </c>
      <c r="R2727" s="12">
        <f t="shared" si="169"/>
        <v>42795.744618055556</v>
      </c>
      <c r="S2727" s="12">
        <f t="shared" si="170"/>
        <v>42745.744618055556</v>
      </c>
      <c r="T2727" s="12">
        <f t="shared" si="171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33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 t="s">
        <v>8307</v>
      </c>
      <c r="Q2728" t="s">
        <v>8308</v>
      </c>
      <c r="R2728" s="12">
        <f t="shared" si="169"/>
        <v>42482.579988425925</v>
      </c>
      <c r="S2728" s="12">
        <f t="shared" si="170"/>
        <v>42452.579988425925</v>
      </c>
      <c r="T2728" s="12">
        <f t="shared" si="171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33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 t="s">
        <v>8307</v>
      </c>
      <c r="Q2729" t="s">
        <v>8308</v>
      </c>
      <c r="R2729" s="12">
        <f t="shared" si="169"/>
        <v>42223.676655092597</v>
      </c>
      <c r="S2729" s="12">
        <f t="shared" si="170"/>
        <v>42198.676655092597</v>
      </c>
      <c r="T2729" s="12">
        <f t="shared" si="171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33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 t="s">
        <v>8307</v>
      </c>
      <c r="Q2730" t="s">
        <v>8308</v>
      </c>
      <c r="R2730" s="12">
        <f t="shared" si="169"/>
        <v>42368.59993055556</v>
      </c>
      <c r="S2730" s="12">
        <f t="shared" si="170"/>
        <v>42333.59993055556</v>
      </c>
      <c r="T2730" s="12">
        <f t="shared" si="171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33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 t="s">
        <v>8307</v>
      </c>
      <c r="Q2731" t="s">
        <v>8308</v>
      </c>
      <c r="R2731" s="12">
        <f t="shared" si="169"/>
        <v>42125.240706018521</v>
      </c>
      <c r="S2731" s="12">
        <f t="shared" si="170"/>
        <v>42095.240706018521</v>
      </c>
      <c r="T2731" s="12">
        <f t="shared" si="171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33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 t="s">
        <v>8307</v>
      </c>
      <c r="Q2732" t="s">
        <v>8308</v>
      </c>
      <c r="R2732" s="12">
        <f t="shared" si="169"/>
        <v>41386.541377314818</v>
      </c>
      <c r="S2732" s="12">
        <f t="shared" si="170"/>
        <v>41351.541377314818</v>
      </c>
      <c r="T2732" s="12">
        <f t="shared" si="171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33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 t="s">
        <v>8307</v>
      </c>
      <c r="Q2733" t="s">
        <v>8308</v>
      </c>
      <c r="R2733" s="12">
        <f t="shared" si="169"/>
        <v>41930.166666666664</v>
      </c>
      <c r="S2733" s="12">
        <f t="shared" si="170"/>
        <v>41872.525717592594</v>
      </c>
      <c r="T2733" s="12">
        <f t="shared" si="171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33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 t="s">
        <v>8307</v>
      </c>
      <c r="Q2734" t="s">
        <v>8308</v>
      </c>
      <c r="R2734" s="12">
        <f t="shared" si="169"/>
        <v>41422</v>
      </c>
      <c r="S2734" s="12">
        <f t="shared" si="170"/>
        <v>41389.808194444442</v>
      </c>
      <c r="T2734" s="12">
        <f t="shared" si="171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33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 t="s">
        <v>8307</v>
      </c>
      <c r="Q2735" t="s">
        <v>8308</v>
      </c>
      <c r="R2735" s="12">
        <f t="shared" si="169"/>
        <v>42104.231180555551</v>
      </c>
      <c r="S2735" s="12">
        <f t="shared" si="170"/>
        <v>42044.272847222222</v>
      </c>
      <c r="T2735" s="12">
        <f t="shared" si="171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33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 t="s">
        <v>8307</v>
      </c>
      <c r="Q2736" t="s">
        <v>8308</v>
      </c>
      <c r="R2736" s="12">
        <f t="shared" si="169"/>
        <v>42656.915972222225</v>
      </c>
      <c r="S2736" s="12">
        <f t="shared" si="170"/>
        <v>42626.668888888889</v>
      </c>
      <c r="T2736" s="12">
        <f t="shared" si="171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33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 t="s">
        <v>8307</v>
      </c>
      <c r="Q2737" t="s">
        <v>8308</v>
      </c>
      <c r="R2737" s="12">
        <f t="shared" si="169"/>
        <v>41346.833333333336</v>
      </c>
      <c r="S2737" s="12">
        <f t="shared" si="170"/>
        <v>41316.120949074073</v>
      </c>
      <c r="T2737" s="12">
        <f t="shared" si="171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33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 t="s">
        <v>8307</v>
      </c>
      <c r="Q2738" t="s">
        <v>8308</v>
      </c>
      <c r="R2738" s="12">
        <f t="shared" si="169"/>
        <v>41752.666354166664</v>
      </c>
      <c r="S2738" s="12">
        <f t="shared" si="170"/>
        <v>41722.666354166664</v>
      </c>
      <c r="T2738" s="12">
        <f t="shared" si="171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33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 t="s">
        <v>8307</v>
      </c>
      <c r="Q2739" t="s">
        <v>8308</v>
      </c>
      <c r="R2739" s="12">
        <f t="shared" si="169"/>
        <v>41654.791666666664</v>
      </c>
      <c r="S2739" s="12">
        <f t="shared" si="170"/>
        <v>41611.917673611111</v>
      </c>
      <c r="T2739" s="12">
        <f t="shared" si="171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33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 t="s">
        <v>8307</v>
      </c>
      <c r="Q2740" t="s">
        <v>8308</v>
      </c>
      <c r="R2740" s="12">
        <f t="shared" si="169"/>
        <v>42680.143564814818</v>
      </c>
      <c r="S2740" s="12">
        <f t="shared" si="170"/>
        <v>42620.143564814818</v>
      </c>
      <c r="T2740" s="12">
        <f t="shared" si="171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33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 t="s">
        <v>8307</v>
      </c>
      <c r="Q2741" t="s">
        <v>8308</v>
      </c>
      <c r="R2741" s="12">
        <f t="shared" si="169"/>
        <v>41764.887928240743</v>
      </c>
      <c r="S2741" s="12">
        <f t="shared" si="170"/>
        <v>41719.887928240743</v>
      </c>
      <c r="T2741" s="12">
        <f t="shared" si="171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33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 t="s">
        <v>8307</v>
      </c>
      <c r="Q2742" t="s">
        <v>8308</v>
      </c>
      <c r="R2742" s="12">
        <f t="shared" si="169"/>
        <v>42074.99018518519</v>
      </c>
      <c r="S2742" s="12">
        <f t="shared" si="170"/>
        <v>42045.031851851847</v>
      </c>
      <c r="T2742" s="12">
        <f t="shared" si="171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33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 t="s">
        <v>8310</v>
      </c>
      <c r="Q2743" t="s">
        <v>8355</v>
      </c>
      <c r="R2743" s="12">
        <f t="shared" si="169"/>
        <v>41932.088194444441</v>
      </c>
      <c r="S2743" s="12">
        <f t="shared" si="170"/>
        <v>41911.657430555555</v>
      </c>
      <c r="T2743" s="12">
        <f t="shared" si="171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33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 t="s">
        <v>8310</v>
      </c>
      <c r="Q2744" t="s">
        <v>8355</v>
      </c>
      <c r="R2744" s="12">
        <f t="shared" si="169"/>
        <v>41044.719756944447</v>
      </c>
      <c r="S2744" s="12">
        <f t="shared" si="170"/>
        <v>41030.719756944447</v>
      </c>
      <c r="T2744" s="12">
        <f t="shared" si="171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33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 t="s">
        <v>8310</v>
      </c>
      <c r="Q2745" t="s">
        <v>8355</v>
      </c>
      <c r="R2745" s="12">
        <f t="shared" si="169"/>
        <v>42662.328784722224</v>
      </c>
      <c r="S2745" s="12">
        <f t="shared" si="170"/>
        <v>42632.328784722224</v>
      </c>
      <c r="T2745" s="12">
        <f t="shared" si="171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33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 t="s">
        <v>8310</v>
      </c>
      <c r="Q2746" t="s">
        <v>8355</v>
      </c>
      <c r="R2746" s="12">
        <f t="shared" si="169"/>
        <v>40968.062476851854</v>
      </c>
      <c r="S2746" s="12">
        <f t="shared" si="170"/>
        <v>40938.062476851854</v>
      </c>
      <c r="T2746" s="12">
        <f t="shared" si="171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33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 t="s">
        <v>8310</v>
      </c>
      <c r="Q2747" t="s">
        <v>8355</v>
      </c>
      <c r="R2747" s="12">
        <f t="shared" si="169"/>
        <v>41104.988055555557</v>
      </c>
      <c r="S2747" s="12">
        <f t="shared" si="170"/>
        <v>41044.988055555557</v>
      </c>
      <c r="T2747" s="12">
        <f t="shared" si="171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33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 t="s">
        <v>8310</v>
      </c>
      <c r="Q2748" t="s">
        <v>8355</v>
      </c>
      <c r="R2748" s="12">
        <f t="shared" si="169"/>
        <v>41880.781377314815</v>
      </c>
      <c r="S2748" s="12">
        <f t="shared" si="170"/>
        <v>41850.781377314815</v>
      </c>
      <c r="T2748" s="12">
        <f t="shared" si="171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33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 t="s">
        <v>8310</v>
      </c>
      <c r="Q2749" t="s">
        <v>8355</v>
      </c>
      <c r="R2749" s="12">
        <f t="shared" si="169"/>
        <v>41076.131944444445</v>
      </c>
      <c r="S2749" s="12">
        <f t="shared" si="170"/>
        <v>41044.64811342593</v>
      </c>
      <c r="T2749" s="12">
        <f t="shared" si="171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33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 t="s">
        <v>8310</v>
      </c>
      <c r="Q2750" t="s">
        <v>8355</v>
      </c>
      <c r="R2750" s="12">
        <f t="shared" si="169"/>
        <v>42615.7106712963</v>
      </c>
      <c r="S2750" s="12">
        <f t="shared" si="170"/>
        <v>42585.7106712963</v>
      </c>
      <c r="T2750" s="12">
        <f t="shared" si="171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33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 t="s">
        <v>8310</v>
      </c>
      <c r="Q2751" t="s">
        <v>8355</v>
      </c>
      <c r="R2751" s="12">
        <f t="shared" si="169"/>
        <v>42098.757372685184</v>
      </c>
      <c r="S2751" s="12">
        <f t="shared" si="170"/>
        <v>42068.799039351856</v>
      </c>
      <c r="T2751" s="12">
        <f t="shared" si="171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33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 t="s">
        <v>8310</v>
      </c>
      <c r="Q2752" t="s">
        <v>8355</v>
      </c>
      <c r="R2752" s="12">
        <f t="shared" si="169"/>
        <v>41090.833333333336</v>
      </c>
      <c r="S2752" s="12">
        <f t="shared" si="170"/>
        <v>41078.899826388886</v>
      </c>
      <c r="T2752" s="12">
        <f t="shared" si="171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33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 t="s">
        <v>8310</v>
      </c>
      <c r="Q2753" t="s">
        <v>8355</v>
      </c>
      <c r="R2753" s="12">
        <f t="shared" si="169"/>
        <v>41807.887060185189</v>
      </c>
      <c r="S2753" s="12">
        <f t="shared" si="170"/>
        <v>41747.887060185189</v>
      </c>
      <c r="T2753" s="12">
        <f t="shared" si="171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33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8" t="s">
        <v>8310</v>
      </c>
      <c r="Q2754" t="s">
        <v>8355</v>
      </c>
      <c r="R2754" s="12">
        <f t="shared" ref="R2754:R2817" si="173">(((I2754/60)/60/24)+DATE(1970,1,1))</f>
        <v>40895.765092592592</v>
      </c>
      <c r="S2754" s="12">
        <f t="shared" ref="S2754:S2817" si="174">(((J2754/60)/60/24)+DATE(1970,1,1))</f>
        <v>40855.765092592592</v>
      </c>
      <c r="T2754" s="12">
        <f t="shared" si="171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33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8" t="s">
        <v>8310</v>
      </c>
      <c r="Q2755" t="s">
        <v>8355</v>
      </c>
      <c r="R2755" s="12">
        <f t="shared" si="173"/>
        <v>41147.900729166664</v>
      </c>
      <c r="S2755" s="12">
        <f t="shared" si="174"/>
        <v>41117.900729166664</v>
      </c>
      <c r="T2755" s="12">
        <f t="shared" ref="T2755:T2818" si="175">YEAR(S2755)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33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 t="s">
        <v>8310</v>
      </c>
      <c r="Q2756" t="s">
        <v>8355</v>
      </c>
      <c r="R2756" s="12">
        <f t="shared" si="173"/>
        <v>41893.636006944449</v>
      </c>
      <c r="S2756" s="12">
        <f t="shared" si="174"/>
        <v>41863.636006944449</v>
      </c>
      <c r="T2756" s="12">
        <f t="shared" si="17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33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 t="s">
        <v>8310</v>
      </c>
      <c r="Q2757" t="s">
        <v>8355</v>
      </c>
      <c r="R2757" s="12">
        <f t="shared" si="173"/>
        <v>42102.790821759263</v>
      </c>
      <c r="S2757" s="12">
        <f t="shared" si="174"/>
        <v>42072.790821759263</v>
      </c>
      <c r="T2757" s="12">
        <f t="shared" si="17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33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 t="s">
        <v>8310</v>
      </c>
      <c r="Q2758" t="s">
        <v>8355</v>
      </c>
      <c r="R2758" s="12">
        <f t="shared" si="173"/>
        <v>41650.90047453704</v>
      </c>
      <c r="S2758" s="12">
        <f t="shared" si="174"/>
        <v>41620.90047453704</v>
      </c>
      <c r="T2758" s="12">
        <f t="shared" si="17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33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 t="s">
        <v>8310</v>
      </c>
      <c r="Q2759" t="s">
        <v>8355</v>
      </c>
      <c r="R2759" s="12">
        <f t="shared" si="173"/>
        <v>42588.65662037037</v>
      </c>
      <c r="S2759" s="12">
        <f t="shared" si="174"/>
        <v>42573.65662037037</v>
      </c>
      <c r="T2759" s="12">
        <f t="shared" si="17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33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 t="s">
        <v>8310</v>
      </c>
      <c r="Q2760" t="s">
        <v>8355</v>
      </c>
      <c r="R2760" s="12">
        <f t="shared" si="173"/>
        <v>42653.441932870366</v>
      </c>
      <c r="S2760" s="12">
        <f t="shared" si="174"/>
        <v>42639.441932870366</v>
      </c>
      <c r="T2760" s="12">
        <f t="shared" si="17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33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 t="s">
        <v>8310</v>
      </c>
      <c r="Q2761" t="s">
        <v>8355</v>
      </c>
      <c r="R2761" s="12">
        <f t="shared" si="173"/>
        <v>42567.36650462963</v>
      </c>
      <c r="S2761" s="12">
        <f t="shared" si="174"/>
        <v>42524.36650462963</v>
      </c>
      <c r="T2761" s="12">
        <f t="shared" si="17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33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 t="s">
        <v>8310</v>
      </c>
      <c r="Q2762" t="s">
        <v>8355</v>
      </c>
      <c r="R2762" s="12">
        <f t="shared" si="173"/>
        <v>41445.461319444446</v>
      </c>
      <c r="S2762" s="12">
        <f t="shared" si="174"/>
        <v>41415.461319444446</v>
      </c>
      <c r="T2762" s="12">
        <f t="shared" si="17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33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 t="s">
        <v>8310</v>
      </c>
      <c r="Q2763" t="s">
        <v>8355</v>
      </c>
      <c r="R2763" s="12">
        <f t="shared" si="173"/>
        <v>41277.063576388886</v>
      </c>
      <c r="S2763" s="12">
        <f t="shared" si="174"/>
        <v>41247.063576388886</v>
      </c>
      <c r="T2763" s="12">
        <f t="shared" si="17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33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 t="s">
        <v>8310</v>
      </c>
      <c r="Q2764" t="s">
        <v>8355</v>
      </c>
      <c r="R2764" s="12">
        <f t="shared" si="173"/>
        <v>40986.995312500003</v>
      </c>
      <c r="S2764" s="12">
        <f t="shared" si="174"/>
        <v>40927.036979166667</v>
      </c>
      <c r="T2764" s="12">
        <f t="shared" si="17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33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 t="s">
        <v>8310</v>
      </c>
      <c r="Q2765" t="s">
        <v>8355</v>
      </c>
      <c r="R2765" s="12">
        <f t="shared" si="173"/>
        <v>41418.579675925925</v>
      </c>
      <c r="S2765" s="12">
        <f t="shared" si="174"/>
        <v>41373.579675925925</v>
      </c>
      <c r="T2765" s="12">
        <f t="shared" si="17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33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 t="s">
        <v>8310</v>
      </c>
      <c r="Q2766" t="s">
        <v>8355</v>
      </c>
      <c r="R2766" s="12">
        <f t="shared" si="173"/>
        <v>41059.791666666664</v>
      </c>
      <c r="S2766" s="12">
        <f t="shared" si="174"/>
        <v>41030.292025462964</v>
      </c>
      <c r="T2766" s="12">
        <f t="shared" si="17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33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 t="s">
        <v>8310</v>
      </c>
      <c r="Q2767" t="s">
        <v>8355</v>
      </c>
      <c r="R2767" s="12">
        <f t="shared" si="173"/>
        <v>41210.579027777778</v>
      </c>
      <c r="S2767" s="12">
        <f t="shared" si="174"/>
        <v>41194.579027777778</v>
      </c>
      <c r="T2767" s="12">
        <f t="shared" si="17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33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 t="s">
        <v>8310</v>
      </c>
      <c r="Q2768" t="s">
        <v>8355</v>
      </c>
      <c r="R2768" s="12">
        <f t="shared" si="173"/>
        <v>40766.668032407404</v>
      </c>
      <c r="S2768" s="12">
        <f t="shared" si="174"/>
        <v>40736.668032407404</v>
      </c>
      <c r="T2768" s="12">
        <f t="shared" si="17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33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 t="s">
        <v>8310</v>
      </c>
      <c r="Q2769" t="s">
        <v>8355</v>
      </c>
      <c r="R2769" s="12">
        <f t="shared" si="173"/>
        <v>42232.958912037036</v>
      </c>
      <c r="S2769" s="12">
        <f t="shared" si="174"/>
        <v>42172.958912037036</v>
      </c>
      <c r="T2769" s="12">
        <f t="shared" si="17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33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 t="s">
        <v>8310</v>
      </c>
      <c r="Q2770" t="s">
        <v>8355</v>
      </c>
      <c r="R2770" s="12">
        <f t="shared" si="173"/>
        <v>40997.573182870372</v>
      </c>
      <c r="S2770" s="12">
        <f t="shared" si="174"/>
        <v>40967.614849537036</v>
      </c>
      <c r="T2770" s="12">
        <f t="shared" si="17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33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 t="s">
        <v>8310</v>
      </c>
      <c r="Q2771" t="s">
        <v>8355</v>
      </c>
      <c r="R2771" s="12">
        <f t="shared" si="173"/>
        <v>41795.826273148145</v>
      </c>
      <c r="S2771" s="12">
        <f t="shared" si="174"/>
        <v>41745.826273148145</v>
      </c>
      <c r="T2771" s="12">
        <f t="shared" si="17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33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 t="s">
        <v>8310</v>
      </c>
      <c r="Q2772" t="s">
        <v>8355</v>
      </c>
      <c r="R2772" s="12">
        <f t="shared" si="173"/>
        <v>41716.663541666669</v>
      </c>
      <c r="S2772" s="12">
        <f t="shared" si="174"/>
        <v>41686.705208333333</v>
      </c>
      <c r="T2772" s="12">
        <f t="shared" si="17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33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 t="s">
        <v>8310</v>
      </c>
      <c r="Q2773" t="s">
        <v>8355</v>
      </c>
      <c r="R2773" s="12">
        <f t="shared" si="173"/>
        <v>41306.708333333336</v>
      </c>
      <c r="S2773" s="12">
        <f t="shared" si="174"/>
        <v>41257.531712962962</v>
      </c>
      <c r="T2773" s="12">
        <f t="shared" si="17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33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 t="s">
        <v>8310</v>
      </c>
      <c r="Q2774" t="s">
        <v>8355</v>
      </c>
      <c r="R2774" s="12">
        <f t="shared" si="173"/>
        <v>41552.869143518517</v>
      </c>
      <c r="S2774" s="12">
        <f t="shared" si="174"/>
        <v>41537.869143518517</v>
      </c>
      <c r="T2774" s="12">
        <f t="shared" si="17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33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 t="s">
        <v>8310</v>
      </c>
      <c r="Q2775" t="s">
        <v>8355</v>
      </c>
      <c r="R2775" s="12">
        <f t="shared" si="173"/>
        <v>42484.86482638889</v>
      </c>
      <c r="S2775" s="12">
        <f t="shared" si="174"/>
        <v>42474.86482638889</v>
      </c>
      <c r="T2775" s="12">
        <f t="shared" si="17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33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 t="s">
        <v>8310</v>
      </c>
      <c r="Q2776" t="s">
        <v>8355</v>
      </c>
      <c r="R2776" s="12">
        <f t="shared" si="173"/>
        <v>41341.126481481479</v>
      </c>
      <c r="S2776" s="12">
        <f t="shared" si="174"/>
        <v>41311.126481481479</v>
      </c>
      <c r="T2776" s="12">
        <f t="shared" si="17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33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 t="s">
        <v>8310</v>
      </c>
      <c r="Q2777" t="s">
        <v>8355</v>
      </c>
      <c r="R2777" s="12">
        <f t="shared" si="173"/>
        <v>40893.013356481482</v>
      </c>
      <c r="S2777" s="12">
        <f t="shared" si="174"/>
        <v>40863.013356481482</v>
      </c>
      <c r="T2777" s="12">
        <f t="shared" si="17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33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 t="s">
        <v>8310</v>
      </c>
      <c r="Q2778" t="s">
        <v>8355</v>
      </c>
      <c r="R2778" s="12">
        <f t="shared" si="173"/>
        <v>42167.297175925924</v>
      </c>
      <c r="S2778" s="12">
        <f t="shared" si="174"/>
        <v>42136.297175925924</v>
      </c>
      <c r="T2778" s="12">
        <f t="shared" si="17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33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 t="s">
        <v>8310</v>
      </c>
      <c r="Q2779" t="s">
        <v>8355</v>
      </c>
      <c r="R2779" s="12">
        <f t="shared" si="173"/>
        <v>42202.669027777782</v>
      </c>
      <c r="S2779" s="12">
        <f t="shared" si="174"/>
        <v>42172.669027777782</v>
      </c>
      <c r="T2779" s="12">
        <f t="shared" si="17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33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 t="s">
        <v>8310</v>
      </c>
      <c r="Q2780" t="s">
        <v>8355</v>
      </c>
      <c r="R2780" s="12">
        <f t="shared" si="173"/>
        <v>41876.978078703702</v>
      </c>
      <c r="S2780" s="12">
        <f t="shared" si="174"/>
        <v>41846.978078703702</v>
      </c>
      <c r="T2780" s="12">
        <f t="shared" si="17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33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 t="s">
        <v>8310</v>
      </c>
      <c r="Q2781" t="s">
        <v>8355</v>
      </c>
      <c r="R2781" s="12">
        <f t="shared" si="173"/>
        <v>42330.627557870372</v>
      </c>
      <c r="S2781" s="12">
        <f t="shared" si="174"/>
        <v>42300.585891203707</v>
      </c>
      <c r="T2781" s="12">
        <f t="shared" si="17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33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 t="s">
        <v>8310</v>
      </c>
      <c r="Q2782" t="s">
        <v>8355</v>
      </c>
      <c r="R2782" s="12">
        <f t="shared" si="173"/>
        <v>42804.447777777779</v>
      </c>
      <c r="S2782" s="12">
        <f t="shared" si="174"/>
        <v>42774.447777777779</v>
      </c>
      <c r="T2782" s="1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33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31">
        <f t="shared" si="172"/>
        <v>105</v>
      </c>
      <c r="P2783" s="8" t="s">
        <v>8322</v>
      </c>
      <c r="Q2783" t="s">
        <v>8325</v>
      </c>
      <c r="R2783" s="12">
        <f t="shared" si="173"/>
        <v>42047.291666666672</v>
      </c>
      <c r="S2783" s="12">
        <f t="shared" si="174"/>
        <v>42018.94159722222</v>
      </c>
      <c r="T2783" s="12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33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31">
        <f t="shared" si="172"/>
        <v>120</v>
      </c>
      <c r="P2784" s="8" t="s">
        <v>8322</v>
      </c>
      <c r="Q2784" t="s">
        <v>8325</v>
      </c>
      <c r="R2784" s="12">
        <f t="shared" si="173"/>
        <v>42052.207638888889</v>
      </c>
      <c r="S2784" s="12">
        <f t="shared" si="174"/>
        <v>42026.924976851849</v>
      </c>
      <c r="T2784" s="12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33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30">
        <f t="shared" si="172"/>
        <v>115</v>
      </c>
      <c r="P2785" s="8" t="s">
        <v>8322</v>
      </c>
      <c r="Q2785" t="s">
        <v>8325</v>
      </c>
      <c r="R2785" s="12">
        <f t="shared" si="173"/>
        <v>42117.535254629634</v>
      </c>
      <c r="S2785" s="12">
        <f t="shared" si="174"/>
        <v>42103.535254629634</v>
      </c>
      <c r="T2785" s="12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33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31">
        <f t="shared" si="172"/>
        <v>119</v>
      </c>
      <c r="P2786" s="8" t="s">
        <v>8322</v>
      </c>
      <c r="Q2786" t="s">
        <v>8325</v>
      </c>
      <c r="R2786" s="12">
        <f t="shared" si="173"/>
        <v>41941.787534722222</v>
      </c>
      <c r="S2786" s="12">
        <f t="shared" si="174"/>
        <v>41920.787534722222</v>
      </c>
      <c r="T2786" s="12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33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31">
        <f t="shared" si="172"/>
        <v>105</v>
      </c>
      <c r="P2787" s="8" t="s">
        <v>8322</v>
      </c>
      <c r="Q2787" t="s">
        <v>8325</v>
      </c>
      <c r="R2787" s="12">
        <f t="shared" si="173"/>
        <v>42587.875</v>
      </c>
      <c r="S2787" s="12">
        <f t="shared" si="174"/>
        <v>42558.189432870371</v>
      </c>
      <c r="T2787" s="12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33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30">
        <f t="shared" si="172"/>
        <v>118</v>
      </c>
      <c r="P2788" s="8" t="s">
        <v>8322</v>
      </c>
      <c r="Q2788" t="s">
        <v>8325</v>
      </c>
      <c r="R2788" s="12">
        <f t="shared" si="173"/>
        <v>41829.569212962961</v>
      </c>
      <c r="S2788" s="12">
        <f t="shared" si="174"/>
        <v>41815.569212962961</v>
      </c>
      <c r="T2788" s="12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33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31">
        <f t="shared" si="172"/>
        <v>120</v>
      </c>
      <c r="P2789" s="8" t="s">
        <v>8322</v>
      </c>
      <c r="Q2789" t="s">
        <v>8325</v>
      </c>
      <c r="R2789" s="12">
        <f t="shared" si="173"/>
        <v>41838.198518518519</v>
      </c>
      <c r="S2789" s="12">
        <f t="shared" si="174"/>
        <v>41808.198518518519</v>
      </c>
      <c r="T2789" s="12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33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31">
        <f t="shared" si="172"/>
        <v>103</v>
      </c>
      <c r="P2790" s="8" t="s">
        <v>8322</v>
      </c>
      <c r="Q2790" t="s">
        <v>8325</v>
      </c>
      <c r="R2790" s="12">
        <f t="shared" si="173"/>
        <v>42580.701886574068</v>
      </c>
      <c r="S2790" s="12">
        <f t="shared" si="174"/>
        <v>42550.701886574068</v>
      </c>
      <c r="T2790" s="12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33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31">
        <f t="shared" si="172"/>
        <v>101</v>
      </c>
      <c r="P2791" s="8" t="s">
        <v>8322</v>
      </c>
      <c r="Q2791" t="s">
        <v>8325</v>
      </c>
      <c r="R2791" s="12">
        <f t="shared" si="173"/>
        <v>42075.166666666672</v>
      </c>
      <c r="S2791" s="12">
        <f t="shared" si="174"/>
        <v>42056.013124999998</v>
      </c>
      <c r="T2791" s="12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33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31">
        <f t="shared" si="172"/>
        <v>105</v>
      </c>
      <c r="P2792" s="8" t="s">
        <v>8322</v>
      </c>
      <c r="Q2792" t="s">
        <v>8325</v>
      </c>
      <c r="R2792" s="12">
        <f t="shared" si="173"/>
        <v>42046.938692129625</v>
      </c>
      <c r="S2792" s="12">
        <f t="shared" si="174"/>
        <v>42016.938692129625</v>
      </c>
      <c r="T2792" s="1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33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31">
        <f t="shared" si="172"/>
        <v>103</v>
      </c>
      <c r="P2793" s="8" t="s">
        <v>8322</v>
      </c>
      <c r="Q2793" t="s">
        <v>8325</v>
      </c>
      <c r="R2793" s="12">
        <f t="shared" si="173"/>
        <v>42622.166666666672</v>
      </c>
      <c r="S2793" s="12">
        <f t="shared" si="174"/>
        <v>42591.899988425925</v>
      </c>
      <c r="T2793" s="12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33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31">
        <f t="shared" si="172"/>
        <v>108</v>
      </c>
      <c r="P2794" s="8" t="s">
        <v>8322</v>
      </c>
      <c r="Q2794" t="s">
        <v>8325</v>
      </c>
      <c r="R2794" s="12">
        <f t="shared" si="173"/>
        <v>42228.231006944443</v>
      </c>
      <c r="S2794" s="12">
        <f t="shared" si="174"/>
        <v>42183.231006944443</v>
      </c>
      <c r="T2794" s="12">
        <f t="shared" si="17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33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30">
        <f t="shared" si="172"/>
        <v>111</v>
      </c>
      <c r="P2795" s="8" t="s">
        <v>8322</v>
      </c>
      <c r="Q2795" t="s">
        <v>8325</v>
      </c>
      <c r="R2795" s="12">
        <f t="shared" si="173"/>
        <v>42206.419039351851</v>
      </c>
      <c r="S2795" s="12">
        <f t="shared" si="174"/>
        <v>42176.419039351851</v>
      </c>
      <c r="T2795" s="12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33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30">
        <f t="shared" si="172"/>
        <v>150</v>
      </c>
      <c r="P2796" s="8" t="s">
        <v>8322</v>
      </c>
      <c r="Q2796" t="s">
        <v>8325</v>
      </c>
      <c r="R2796" s="12">
        <f t="shared" si="173"/>
        <v>42432.791666666672</v>
      </c>
      <c r="S2796" s="12">
        <f t="shared" si="174"/>
        <v>42416.691655092596</v>
      </c>
      <c r="T2796" s="12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33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31">
        <f t="shared" si="172"/>
        <v>104</v>
      </c>
      <c r="P2797" s="8" t="s">
        <v>8322</v>
      </c>
      <c r="Q2797" t="s">
        <v>8325</v>
      </c>
      <c r="R2797" s="12">
        <f t="shared" si="173"/>
        <v>41796.958333333336</v>
      </c>
      <c r="S2797" s="12">
        <f t="shared" si="174"/>
        <v>41780.525937500002</v>
      </c>
      <c r="T2797" s="12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33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30">
        <f t="shared" si="172"/>
        <v>116</v>
      </c>
      <c r="P2798" s="8" t="s">
        <v>8322</v>
      </c>
      <c r="Q2798" t="s">
        <v>8325</v>
      </c>
      <c r="R2798" s="12">
        <f t="shared" si="173"/>
        <v>41825.528101851851</v>
      </c>
      <c r="S2798" s="12">
        <f t="shared" si="174"/>
        <v>41795.528101851851</v>
      </c>
      <c r="T2798" s="12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33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30">
        <f t="shared" si="172"/>
        <v>103</v>
      </c>
      <c r="P2799" s="8" t="s">
        <v>8322</v>
      </c>
      <c r="Q2799" t="s">
        <v>8325</v>
      </c>
      <c r="R2799" s="12">
        <f t="shared" si="173"/>
        <v>41828.94027777778</v>
      </c>
      <c r="S2799" s="12">
        <f t="shared" si="174"/>
        <v>41798.94027777778</v>
      </c>
      <c r="T2799" s="12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33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30">
        <f t="shared" si="172"/>
        <v>101</v>
      </c>
      <c r="P2800" s="8" t="s">
        <v>8322</v>
      </c>
      <c r="Q2800" t="s">
        <v>8325</v>
      </c>
      <c r="R2800" s="12">
        <f t="shared" si="173"/>
        <v>42216.666666666672</v>
      </c>
      <c r="S2800" s="12">
        <f t="shared" si="174"/>
        <v>42201.675011574072</v>
      </c>
      <c r="T2800" s="12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33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30">
        <f t="shared" si="172"/>
        <v>117</v>
      </c>
      <c r="P2801" s="8" t="s">
        <v>8322</v>
      </c>
      <c r="Q2801" t="s">
        <v>8325</v>
      </c>
      <c r="R2801" s="12">
        <f t="shared" si="173"/>
        <v>42538.666666666672</v>
      </c>
      <c r="S2801" s="12">
        <f t="shared" si="174"/>
        <v>42507.264699074076</v>
      </c>
      <c r="T2801" s="12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33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30">
        <f t="shared" si="172"/>
        <v>133</v>
      </c>
      <c r="P2802" s="8" t="s">
        <v>8322</v>
      </c>
      <c r="Q2802" t="s">
        <v>8325</v>
      </c>
      <c r="R2802" s="12">
        <f t="shared" si="173"/>
        <v>42008.552847222221</v>
      </c>
      <c r="S2802" s="12">
        <f t="shared" si="174"/>
        <v>41948.552847222221</v>
      </c>
      <c r="T2802" s="12">
        <f t="shared" si="17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33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30">
        <f t="shared" si="172"/>
        <v>133</v>
      </c>
      <c r="P2803" s="8" t="s">
        <v>8322</v>
      </c>
      <c r="Q2803" t="s">
        <v>8325</v>
      </c>
      <c r="R2803" s="12">
        <f t="shared" si="173"/>
        <v>41922.458333333336</v>
      </c>
      <c r="S2803" s="12">
        <f t="shared" si="174"/>
        <v>41900.243159722224</v>
      </c>
      <c r="T2803" s="12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33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30">
        <f t="shared" si="172"/>
        <v>102</v>
      </c>
      <c r="P2804" s="8" t="s">
        <v>8322</v>
      </c>
      <c r="Q2804" t="s">
        <v>8325</v>
      </c>
      <c r="R2804" s="12">
        <f t="shared" si="173"/>
        <v>42222.64707175926</v>
      </c>
      <c r="S2804" s="12">
        <f t="shared" si="174"/>
        <v>42192.64707175926</v>
      </c>
      <c r="T2804" s="12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33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31">
        <f t="shared" si="172"/>
        <v>128</v>
      </c>
      <c r="P2805" s="8" t="s">
        <v>8322</v>
      </c>
      <c r="Q2805" t="s">
        <v>8325</v>
      </c>
      <c r="R2805" s="12">
        <f t="shared" si="173"/>
        <v>42201</v>
      </c>
      <c r="S2805" s="12">
        <f t="shared" si="174"/>
        <v>42158.065694444449</v>
      </c>
      <c r="T2805" s="12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33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30">
        <f t="shared" si="172"/>
        <v>115</v>
      </c>
      <c r="P2806" s="8" t="s">
        <v>8322</v>
      </c>
      <c r="Q2806" t="s">
        <v>8325</v>
      </c>
      <c r="R2806" s="12">
        <f t="shared" si="173"/>
        <v>41911.453587962962</v>
      </c>
      <c r="S2806" s="12">
        <f t="shared" si="174"/>
        <v>41881.453587962962</v>
      </c>
      <c r="T2806" s="12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33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30">
        <f t="shared" si="172"/>
        <v>110</v>
      </c>
      <c r="P2807" s="8" t="s">
        <v>8322</v>
      </c>
      <c r="Q2807" t="s">
        <v>8325</v>
      </c>
      <c r="R2807" s="12">
        <f t="shared" si="173"/>
        <v>42238.505474537036</v>
      </c>
      <c r="S2807" s="12">
        <f t="shared" si="174"/>
        <v>42213.505474537036</v>
      </c>
      <c r="T2807" s="12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33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30">
        <f t="shared" si="172"/>
        <v>112</v>
      </c>
      <c r="P2808" s="8" t="s">
        <v>8322</v>
      </c>
      <c r="Q2808" t="s">
        <v>8325</v>
      </c>
      <c r="R2808" s="12">
        <f t="shared" si="173"/>
        <v>42221.458333333328</v>
      </c>
      <c r="S2808" s="12">
        <f t="shared" si="174"/>
        <v>42185.267245370371</v>
      </c>
      <c r="T2808" s="12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33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31">
        <f t="shared" si="172"/>
        <v>126</v>
      </c>
      <c r="P2809" s="8" t="s">
        <v>8322</v>
      </c>
      <c r="Q2809" t="s">
        <v>8325</v>
      </c>
      <c r="R2809" s="12">
        <f t="shared" si="173"/>
        <v>42184.873124999998</v>
      </c>
      <c r="S2809" s="12">
        <f t="shared" si="174"/>
        <v>42154.873124999998</v>
      </c>
      <c r="T2809" s="12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33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31">
        <f t="shared" si="172"/>
        <v>100</v>
      </c>
      <c r="P2810" s="8" t="s">
        <v>8322</v>
      </c>
      <c r="Q2810" t="s">
        <v>8325</v>
      </c>
      <c r="R2810" s="12">
        <f t="shared" si="173"/>
        <v>42238.84646990741</v>
      </c>
      <c r="S2810" s="12">
        <f t="shared" si="174"/>
        <v>42208.84646990741</v>
      </c>
      <c r="T2810" s="12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33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31">
        <f t="shared" si="172"/>
        <v>102</v>
      </c>
      <c r="P2811" s="8" t="s">
        <v>8322</v>
      </c>
      <c r="Q2811" t="s">
        <v>8325</v>
      </c>
      <c r="R2811" s="12">
        <f t="shared" si="173"/>
        <v>42459.610416666663</v>
      </c>
      <c r="S2811" s="12">
        <f t="shared" si="174"/>
        <v>42451.496817129635</v>
      </c>
      <c r="T2811" s="12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33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31">
        <f t="shared" si="172"/>
        <v>108</v>
      </c>
      <c r="P2812" s="8" t="s">
        <v>8322</v>
      </c>
      <c r="Q2812" t="s">
        <v>8325</v>
      </c>
      <c r="R2812" s="12">
        <f t="shared" si="173"/>
        <v>41791.165972222225</v>
      </c>
      <c r="S2812" s="12">
        <f t="shared" si="174"/>
        <v>41759.13962962963</v>
      </c>
      <c r="T2812" s="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33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30">
        <f t="shared" si="172"/>
        <v>100</v>
      </c>
      <c r="P2813" s="8" t="s">
        <v>8322</v>
      </c>
      <c r="Q2813" t="s">
        <v>8325</v>
      </c>
      <c r="R2813" s="12">
        <f t="shared" si="173"/>
        <v>42058.496562500004</v>
      </c>
      <c r="S2813" s="12">
        <f t="shared" si="174"/>
        <v>42028.496562500004</v>
      </c>
      <c r="T2813" s="12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33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30">
        <f t="shared" si="172"/>
        <v>113</v>
      </c>
      <c r="P2814" s="8" t="s">
        <v>8322</v>
      </c>
      <c r="Q2814" t="s">
        <v>8325</v>
      </c>
      <c r="R2814" s="12">
        <f t="shared" si="173"/>
        <v>42100.166666666672</v>
      </c>
      <c r="S2814" s="12">
        <f t="shared" si="174"/>
        <v>42054.74418981481</v>
      </c>
      <c r="T2814" s="12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33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31">
        <f t="shared" si="172"/>
        <v>128</v>
      </c>
      <c r="P2815" s="8" t="s">
        <v>8322</v>
      </c>
      <c r="Q2815" t="s">
        <v>8325</v>
      </c>
      <c r="R2815" s="12">
        <f t="shared" si="173"/>
        <v>42718.742604166662</v>
      </c>
      <c r="S2815" s="12">
        <f t="shared" si="174"/>
        <v>42693.742604166662</v>
      </c>
      <c r="T2815" s="12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33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30">
        <f t="shared" si="172"/>
        <v>108</v>
      </c>
      <c r="P2816" s="8" t="s">
        <v>8322</v>
      </c>
      <c r="Q2816" t="s">
        <v>8325</v>
      </c>
      <c r="R2816" s="12">
        <f t="shared" si="173"/>
        <v>42133.399479166663</v>
      </c>
      <c r="S2816" s="12">
        <f t="shared" si="174"/>
        <v>42103.399479166663</v>
      </c>
      <c r="T2816" s="12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33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30">
        <f t="shared" si="172"/>
        <v>242</v>
      </c>
      <c r="P2817" s="8" t="s">
        <v>8322</v>
      </c>
      <c r="Q2817" t="s">
        <v>8325</v>
      </c>
      <c r="R2817" s="12">
        <f t="shared" si="173"/>
        <v>42589.776724537034</v>
      </c>
      <c r="S2817" s="12">
        <f t="shared" si="174"/>
        <v>42559.776724537034</v>
      </c>
      <c r="T2817" s="12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33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30">
        <f t="shared" ref="O2818:O2881" si="176">ROUND(E2818/D2818*100,0)</f>
        <v>142</v>
      </c>
      <c r="P2818" s="8" t="s">
        <v>8322</v>
      </c>
      <c r="Q2818" t="s">
        <v>8325</v>
      </c>
      <c r="R2818" s="12">
        <f t="shared" ref="R2818:R2881" si="177">(((I2818/60)/60/24)+DATE(1970,1,1))</f>
        <v>42218.666666666672</v>
      </c>
      <c r="S2818" s="12">
        <f t="shared" ref="S2818:S2881" si="178">(((J2818/60)/60/24)+DATE(1970,1,1))</f>
        <v>42188.467499999999</v>
      </c>
      <c r="T2818" s="12">
        <f t="shared" si="17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33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30">
        <f t="shared" si="176"/>
        <v>130</v>
      </c>
      <c r="P2819" s="8" t="s">
        <v>8322</v>
      </c>
      <c r="Q2819" t="s">
        <v>8325</v>
      </c>
      <c r="R2819" s="12">
        <f t="shared" si="177"/>
        <v>42063.634976851856</v>
      </c>
      <c r="S2819" s="12">
        <f t="shared" si="178"/>
        <v>42023.634976851856</v>
      </c>
      <c r="T2819" s="12">
        <f t="shared" ref="T2819:T2882" si="179">YEAR(S2819)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33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31">
        <f t="shared" si="176"/>
        <v>106</v>
      </c>
      <c r="P2820" s="8" t="s">
        <v>8322</v>
      </c>
      <c r="Q2820" t="s">
        <v>8325</v>
      </c>
      <c r="R2820" s="12">
        <f t="shared" si="177"/>
        <v>42270.598217592589</v>
      </c>
      <c r="S2820" s="12">
        <f t="shared" si="178"/>
        <v>42250.598217592589</v>
      </c>
      <c r="T2820" s="12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33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30">
        <f t="shared" si="176"/>
        <v>105</v>
      </c>
      <c r="P2821" s="8" t="s">
        <v>8322</v>
      </c>
      <c r="Q2821" t="s">
        <v>8325</v>
      </c>
      <c r="R2821" s="12">
        <f t="shared" si="177"/>
        <v>42169.525567129633</v>
      </c>
      <c r="S2821" s="12">
        <f t="shared" si="178"/>
        <v>42139.525567129633</v>
      </c>
      <c r="T2821" s="12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33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30">
        <f t="shared" si="176"/>
        <v>136</v>
      </c>
      <c r="P2822" s="8" t="s">
        <v>8322</v>
      </c>
      <c r="Q2822" t="s">
        <v>8325</v>
      </c>
      <c r="R2822" s="12">
        <f t="shared" si="177"/>
        <v>42426</v>
      </c>
      <c r="S2822" s="12">
        <f t="shared" si="178"/>
        <v>42401.610983796301</v>
      </c>
      <c r="T2822" s="1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33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30">
        <f t="shared" si="176"/>
        <v>100</v>
      </c>
      <c r="P2823" s="8" t="s">
        <v>8322</v>
      </c>
      <c r="Q2823" t="s">
        <v>8325</v>
      </c>
      <c r="R2823" s="12">
        <f t="shared" si="177"/>
        <v>41905.922858796301</v>
      </c>
      <c r="S2823" s="12">
        <f t="shared" si="178"/>
        <v>41875.922858796301</v>
      </c>
      <c r="T2823" s="12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33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31">
        <f t="shared" si="176"/>
        <v>100</v>
      </c>
      <c r="P2824" s="8" t="s">
        <v>8322</v>
      </c>
      <c r="Q2824" t="s">
        <v>8325</v>
      </c>
      <c r="R2824" s="12">
        <f t="shared" si="177"/>
        <v>42090.642268518524</v>
      </c>
      <c r="S2824" s="12">
        <f t="shared" si="178"/>
        <v>42060.683935185181</v>
      </c>
      <c r="T2824" s="12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33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30">
        <f t="shared" si="176"/>
        <v>124</v>
      </c>
      <c r="P2825" s="8" t="s">
        <v>8322</v>
      </c>
      <c r="Q2825" t="s">
        <v>8325</v>
      </c>
      <c r="R2825" s="12">
        <f t="shared" si="177"/>
        <v>42094.957638888889</v>
      </c>
      <c r="S2825" s="12">
        <f t="shared" si="178"/>
        <v>42067.011643518519</v>
      </c>
      <c r="T2825" s="12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33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31">
        <f t="shared" si="176"/>
        <v>117</v>
      </c>
      <c r="P2826" s="8" t="s">
        <v>8322</v>
      </c>
      <c r="Q2826" t="s">
        <v>8325</v>
      </c>
      <c r="R2826" s="12">
        <f t="shared" si="177"/>
        <v>42168.071527777778</v>
      </c>
      <c r="S2826" s="12">
        <f t="shared" si="178"/>
        <v>42136.270787037036</v>
      </c>
      <c r="T2826" s="12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33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30">
        <f t="shared" si="176"/>
        <v>103</v>
      </c>
      <c r="P2827" s="8" t="s">
        <v>8322</v>
      </c>
      <c r="Q2827" t="s">
        <v>8325</v>
      </c>
      <c r="R2827" s="12">
        <f t="shared" si="177"/>
        <v>42342.792662037042</v>
      </c>
      <c r="S2827" s="12">
        <f t="shared" si="178"/>
        <v>42312.792662037042</v>
      </c>
      <c r="T2827" s="12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33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31">
        <f t="shared" si="176"/>
        <v>108</v>
      </c>
      <c r="P2828" s="8" t="s">
        <v>8322</v>
      </c>
      <c r="Q2828" t="s">
        <v>8325</v>
      </c>
      <c r="R2828" s="12">
        <f t="shared" si="177"/>
        <v>42195.291666666672</v>
      </c>
      <c r="S2828" s="12">
        <f t="shared" si="178"/>
        <v>42171.034861111111</v>
      </c>
      <c r="T2828" s="12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33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31">
        <f t="shared" si="176"/>
        <v>120</v>
      </c>
      <c r="P2829" s="8" t="s">
        <v>8322</v>
      </c>
      <c r="Q2829" t="s">
        <v>8325</v>
      </c>
      <c r="R2829" s="12">
        <f t="shared" si="177"/>
        <v>42524.6875</v>
      </c>
      <c r="S2829" s="12">
        <f t="shared" si="178"/>
        <v>42494.683634259258</v>
      </c>
      <c r="T2829" s="12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33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30">
        <f t="shared" si="176"/>
        <v>100</v>
      </c>
      <c r="P2830" s="8" t="s">
        <v>8322</v>
      </c>
      <c r="Q2830" t="s">
        <v>8325</v>
      </c>
      <c r="R2830" s="12">
        <f t="shared" si="177"/>
        <v>42279.958333333328</v>
      </c>
      <c r="S2830" s="12">
        <f t="shared" si="178"/>
        <v>42254.264687499999</v>
      </c>
      <c r="T2830" s="12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33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30">
        <f t="shared" si="176"/>
        <v>107</v>
      </c>
      <c r="P2831" s="8" t="s">
        <v>8322</v>
      </c>
      <c r="Q2831" t="s">
        <v>8325</v>
      </c>
      <c r="R2831" s="12">
        <f t="shared" si="177"/>
        <v>42523.434236111112</v>
      </c>
      <c r="S2831" s="12">
        <f t="shared" si="178"/>
        <v>42495.434236111112</v>
      </c>
      <c r="T2831" s="12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33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31">
        <f t="shared" si="176"/>
        <v>100</v>
      </c>
      <c r="P2832" s="8" t="s">
        <v>8322</v>
      </c>
      <c r="Q2832" t="s">
        <v>8325</v>
      </c>
      <c r="R2832" s="12">
        <f t="shared" si="177"/>
        <v>41771.165972222225</v>
      </c>
      <c r="S2832" s="12">
        <f t="shared" si="178"/>
        <v>41758.839675925927</v>
      </c>
      <c r="T2832" s="1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33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31">
        <f t="shared" si="176"/>
        <v>111</v>
      </c>
      <c r="P2833" s="8" t="s">
        <v>8322</v>
      </c>
      <c r="Q2833" t="s">
        <v>8325</v>
      </c>
      <c r="R2833" s="12">
        <f t="shared" si="177"/>
        <v>42201.824884259258</v>
      </c>
      <c r="S2833" s="12">
        <f t="shared" si="178"/>
        <v>42171.824884259258</v>
      </c>
      <c r="T2833" s="12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33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30">
        <f t="shared" si="176"/>
        <v>115</v>
      </c>
      <c r="P2834" s="8" t="s">
        <v>8322</v>
      </c>
      <c r="Q2834" t="s">
        <v>8325</v>
      </c>
      <c r="R2834" s="12">
        <f t="shared" si="177"/>
        <v>41966.916666666672</v>
      </c>
      <c r="S2834" s="12">
        <f t="shared" si="178"/>
        <v>41938.709421296298</v>
      </c>
      <c r="T2834" s="12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33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31">
        <f t="shared" si="176"/>
        <v>108</v>
      </c>
      <c r="P2835" s="8" t="s">
        <v>8322</v>
      </c>
      <c r="Q2835" t="s">
        <v>8325</v>
      </c>
      <c r="R2835" s="12">
        <f t="shared" si="177"/>
        <v>42288.083333333328</v>
      </c>
      <c r="S2835" s="12">
        <f t="shared" si="178"/>
        <v>42268.127696759257</v>
      </c>
      <c r="T2835" s="12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33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30">
        <f t="shared" si="176"/>
        <v>170</v>
      </c>
      <c r="P2836" s="8" t="s">
        <v>8322</v>
      </c>
      <c r="Q2836" t="s">
        <v>8325</v>
      </c>
      <c r="R2836" s="12">
        <f t="shared" si="177"/>
        <v>42034.959837962961</v>
      </c>
      <c r="S2836" s="12">
        <f t="shared" si="178"/>
        <v>42019.959837962961</v>
      </c>
      <c r="T2836" s="12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33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30">
        <f t="shared" si="176"/>
        <v>187</v>
      </c>
      <c r="P2837" s="8" t="s">
        <v>8322</v>
      </c>
      <c r="Q2837" t="s">
        <v>8325</v>
      </c>
      <c r="R2837" s="12">
        <f t="shared" si="177"/>
        <v>42343</v>
      </c>
      <c r="S2837" s="12">
        <f t="shared" si="178"/>
        <v>42313.703900462962</v>
      </c>
      <c r="T2837" s="12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33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31">
        <f t="shared" si="176"/>
        <v>108</v>
      </c>
      <c r="P2838" s="8" t="s">
        <v>8322</v>
      </c>
      <c r="Q2838" t="s">
        <v>8325</v>
      </c>
      <c r="R2838" s="12">
        <f t="shared" si="177"/>
        <v>42784.207638888889</v>
      </c>
      <c r="S2838" s="12">
        <f t="shared" si="178"/>
        <v>42746.261782407411</v>
      </c>
      <c r="T2838" s="12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33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30">
        <f t="shared" si="176"/>
        <v>100</v>
      </c>
      <c r="P2839" s="8" t="s">
        <v>8322</v>
      </c>
      <c r="Q2839" t="s">
        <v>8325</v>
      </c>
      <c r="R2839" s="12">
        <f t="shared" si="177"/>
        <v>42347.950046296297</v>
      </c>
      <c r="S2839" s="12">
        <f t="shared" si="178"/>
        <v>42307.908379629633</v>
      </c>
      <c r="T2839" s="12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33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31">
        <f t="shared" si="176"/>
        <v>120</v>
      </c>
      <c r="P2840" s="8" t="s">
        <v>8322</v>
      </c>
      <c r="Q2840" t="s">
        <v>8325</v>
      </c>
      <c r="R2840" s="12">
        <f t="shared" si="177"/>
        <v>41864.916666666664</v>
      </c>
      <c r="S2840" s="12">
        <f t="shared" si="178"/>
        <v>41842.607592592591</v>
      </c>
      <c r="T2840" s="12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33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31">
        <f t="shared" si="176"/>
        <v>111</v>
      </c>
      <c r="P2841" s="8" t="s">
        <v>8322</v>
      </c>
      <c r="Q2841" t="s">
        <v>8325</v>
      </c>
      <c r="R2841" s="12">
        <f t="shared" si="177"/>
        <v>41876.207638888889</v>
      </c>
      <c r="S2841" s="12">
        <f t="shared" si="178"/>
        <v>41853.240208333329</v>
      </c>
      <c r="T2841" s="12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33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30">
        <f t="shared" si="176"/>
        <v>104</v>
      </c>
      <c r="P2842" s="8" t="s">
        <v>8322</v>
      </c>
      <c r="Q2842" t="s">
        <v>8325</v>
      </c>
      <c r="R2842" s="12">
        <f t="shared" si="177"/>
        <v>42081.708333333328</v>
      </c>
      <c r="S2842" s="12">
        <f t="shared" si="178"/>
        <v>42060.035636574074</v>
      </c>
      <c r="T2842" s="1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33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30">
        <f t="shared" si="176"/>
        <v>1</v>
      </c>
      <c r="P2843" s="8" t="s">
        <v>8322</v>
      </c>
      <c r="Q2843" t="s">
        <v>8325</v>
      </c>
      <c r="R2843" s="12">
        <f t="shared" si="177"/>
        <v>42351.781215277777</v>
      </c>
      <c r="S2843" s="12">
        <f t="shared" si="178"/>
        <v>42291.739548611105</v>
      </c>
      <c r="T2843" s="12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33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30">
        <f t="shared" si="176"/>
        <v>0</v>
      </c>
      <c r="P2844" s="8" t="s">
        <v>8322</v>
      </c>
      <c r="Q2844" t="s">
        <v>8325</v>
      </c>
      <c r="R2844" s="12">
        <f t="shared" si="177"/>
        <v>41811.458333333336</v>
      </c>
      <c r="S2844" s="12">
        <f t="shared" si="178"/>
        <v>41784.952488425923</v>
      </c>
      <c r="T2844" s="12">
        <f t="shared" si="179"/>
        <v>2014</v>
      </c>
    </row>
    <row r="2845" spans="1:20" ht="48" x14ac:dyDescent="0.2">
      <c r="A2845">
        <v>4113</v>
      </c>
      <c r="B2845" s="3" t="s">
        <v>4109</v>
      </c>
      <c r="C2845" s="3" t="s">
        <v>8215</v>
      </c>
      <c r="D2845" s="33">
        <v>1500</v>
      </c>
      <c r="E2845" s="6">
        <v>3</v>
      </c>
      <c r="F2845" t="s">
        <v>8220</v>
      </c>
      <c r="G2845" t="s">
        <v>8223</v>
      </c>
      <c r="H2845" t="s">
        <v>8245</v>
      </c>
      <c r="I2845">
        <v>1452234840</v>
      </c>
      <c r="J2845">
        <v>1450619123</v>
      </c>
      <c r="K2845" t="b">
        <v>0</v>
      </c>
      <c r="L2845">
        <v>3</v>
      </c>
      <c r="M2845" t="b">
        <v>0</v>
      </c>
      <c r="N2845" t="s">
        <v>8269</v>
      </c>
      <c r="O2845" s="31">
        <f t="shared" si="176"/>
        <v>0</v>
      </c>
      <c r="P2845" s="8" t="s">
        <v>8322</v>
      </c>
      <c r="Q2845" t="s">
        <v>8325</v>
      </c>
      <c r="R2845" s="12">
        <f t="shared" si="177"/>
        <v>42377.273611111115</v>
      </c>
      <c r="S2845" s="12">
        <f t="shared" si="178"/>
        <v>42358.573182870372</v>
      </c>
      <c r="T2845" s="12">
        <f t="shared" si="179"/>
        <v>2015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33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30">
        <f t="shared" si="176"/>
        <v>5</v>
      </c>
      <c r="P2846" s="8" t="s">
        <v>8322</v>
      </c>
      <c r="Q2846" t="s">
        <v>8325</v>
      </c>
      <c r="R2846" s="12">
        <f t="shared" si="177"/>
        <v>42739.546064814815</v>
      </c>
      <c r="S2846" s="12">
        <f t="shared" si="178"/>
        <v>42709.546064814815</v>
      </c>
      <c r="T2846" s="12">
        <f t="shared" si="179"/>
        <v>2016</v>
      </c>
    </row>
    <row r="2847" spans="1:20" ht="48" x14ac:dyDescent="0.2">
      <c r="A2847">
        <v>4111</v>
      </c>
      <c r="B2847" s="3" t="s">
        <v>4107</v>
      </c>
      <c r="C2847" s="3" t="s">
        <v>8214</v>
      </c>
      <c r="D2847" s="33">
        <v>3000</v>
      </c>
      <c r="E2847" s="6">
        <v>94</v>
      </c>
      <c r="F2847" t="s">
        <v>8220</v>
      </c>
      <c r="G2847" t="s">
        <v>8223</v>
      </c>
      <c r="H2847" t="s">
        <v>8245</v>
      </c>
      <c r="I2847">
        <v>1424747740</v>
      </c>
      <c r="J2847">
        <v>1422155740</v>
      </c>
      <c r="K2847" t="b">
        <v>0</v>
      </c>
      <c r="L2847">
        <v>6</v>
      </c>
      <c r="M2847" t="b">
        <v>0</v>
      </c>
      <c r="N2847" t="s">
        <v>8269</v>
      </c>
      <c r="O2847" s="31">
        <f t="shared" si="176"/>
        <v>3</v>
      </c>
      <c r="P2847" s="8" t="s">
        <v>8322</v>
      </c>
      <c r="Q2847" t="s">
        <v>8325</v>
      </c>
      <c r="R2847" s="12">
        <f t="shared" si="177"/>
        <v>42059.135879629626</v>
      </c>
      <c r="S2847" s="12">
        <f t="shared" si="178"/>
        <v>42029.135879629626</v>
      </c>
      <c r="T2847" s="12">
        <f t="shared" si="179"/>
        <v>2015</v>
      </c>
    </row>
    <row r="2848" spans="1:20" ht="48" x14ac:dyDescent="0.2">
      <c r="A2848">
        <v>4108</v>
      </c>
      <c r="B2848" s="3" t="s">
        <v>4104</v>
      </c>
      <c r="C2848" s="3" t="s">
        <v>8211</v>
      </c>
      <c r="D2848" s="33">
        <v>3000</v>
      </c>
      <c r="E2848" s="6">
        <v>59</v>
      </c>
      <c r="F2848" t="s">
        <v>8220</v>
      </c>
      <c r="G2848" t="s">
        <v>8223</v>
      </c>
      <c r="H2848" t="s">
        <v>8245</v>
      </c>
      <c r="I2848">
        <v>1488517200</v>
      </c>
      <c r="J2848">
        <v>1485909937</v>
      </c>
      <c r="K2848" t="b">
        <v>0</v>
      </c>
      <c r="L2848">
        <v>1</v>
      </c>
      <c r="M2848" t="b">
        <v>0</v>
      </c>
      <c r="N2848" t="s">
        <v>8269</v>
      </c>
      <c r="O2848" s="31">
        <f t="shared" si="176"/>
        <v>2</v>
      </c>
      <c r="P2848" s="8" t="s">
        <v>8322</v>
      </c>
      <c r="Q2848" t="s">
        <v>8325</v>
      </c>
      <c r="R2848" s="12">
        <f t="shared" si="177"/>
        <v>42797.208333333328</v>
      </c>
      <c r="S2848" s="12">
        <f t="shared" si="178"/>
        <v>42767.031678240746</v>
      </c>
      <c r="T2848" s="12">
        <f t="shared" si="179"/>
        <v>2017</v>
      </c>
    </row>
    <row r="2849" spans="1:20" ht="48" x14ac:dyDescent="0.2">
      <c r="A2849">
        <v>4107</v>
      </c>
      <c r="B2849" s="3" t="s">
        <v>4103</v>
      </c>
      <c r="C2849" s="3" t="s">
        <v>8210</v>
      </c>
      <c r="D2849" s="33">
        <v>2000</v>
      </c>
      <c r="E2849" s="6">
        <v>41</v>
      </c>
      <c r="F2849" t="s">
        <v>8220</v>
      </c>
      <c r="G2849" t="s">
        <v>8223</v>
      </c>
      <c r="H2849" t="s">
        <v>8245</v>
      </c>
      <c r="I2849">
        <v>1411596001</v>
      </c>
      <c r="J2849">
        <v>1409608801</v>
      </c>
      <c r="K2849" t="b">
        <v>0</v>
      </c>
      <c r="L2849">
        <v>4</v>
      </c>
      <c r="M2849" t="b">
        <v>0</v>
      </c>
      <c r="N2849" t="s">
        <v>8269</v>
      </c>
      <c r="O2849" s="31">
        <f t="shared" si="176"/>
        <v>2</v>
      </c>
      <c r="P2849" s="8" t="s">
        <v>8322</v>
      </c>
      <c r="Q2849" t="s">
        <v>8325</v>
      </c>
      <c r="R2849" s="12">
        <f t="shared" si="177"/>
        <v>41906.916678240741</v>
      </c>
      <c r="S2849" s="12">
        <f t="shared" si="178"/>
        <v>41883.916678240741</v>
      </c>
      <c r="T2849" s="12">
        <f t="shared" si="179"/>
        <v>2014</v>
      </c>
    </row>
    <row r="2850" spans="1:20" ht="48" x14ac:dyDescent="0.2">
      <c r="A2850">
        <v>4106</v>
      </c>
      <c r="B2850" s="3" t="s">
        <v>4102</v>
      </c>
      <c r="C2850" s="3" t="s">
        <v>8209</v>
      </c>
      <c r="D2850" s="33">
        <v>5000</v>
      </c>
      <c r="E2850" s="6">
        <v>3530</v>
      </c>
      <c r="F2850" t="s">
        <v>8220</v>
      </c>
      <c r="G2850" t="s">
        <v>8223</v>
      </c>
      <c r="H2850" t="s">
        <v>8245</v>
      </c>
      <c r="I2850">
        <v>1427936400</v>
      </c>
      <c r="J2850">
        <v>1424221866</v>
      </c>
      <c r="K2850" t="b">
        <v>0</v>
      </c>
      <c r="L2850">
        <v>33</v>
      </c>
      <c r="M2850" t="b">
        <v>0</v>
      </c>
      <c r="N2850" t="s">
        <v>8269</v>
      </c>
      <c r="O2850" s="31">
        <f t="shared" si="176"/>
        <v>71</v>
      </c>
      <c r="P2850" s="8" t="s">
        <v>8322</v>
      </c>
      <c r="Q2850" t="s">
        <v>8325</v>
      </c>
      <c r="R2850" s="12">
        <f t="shared" si="177"/>
        <v>42096.041666666672</v>
      </c>
      <c r="S2850" s="12">
        <f t="shared" si="178"/>
        <v>42053.049375000002</v>
      </c>
      <c r="T2850" s="12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33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30">
        <f t="shared" si="176"/>
        <v>1</v>
      </c>
      <c r="P2851" s="8" t="s">
        <v>8322</v>
      </c>
      <c r="Q2851" t="s">
        <v>8325</v>
      </c>
      <c r="R2851" s="12">
        <f t="shared" si="177"/>
        <v>42483.428240740745</v>
      </c>
      <c r="S2851" s="12">
        <f t="shared" si="178"/>
        <v>42453.428240740745</v>
      </c>
      <c r="T2851" s="12">
        <f t="shared" si="179"/>
        <v>2016</v>
      </c>
    </row>
    <row r="2852" spans="1:20" ht="48" x14ac:dyDescent="0.2">
      <c r="A2852">
        <v>4103</v>
      </c>
      <c r="B2852" s="3" t="s">
        <v>4099</v>
      </c>
      <c r="C2852" s="3" t="s">
        <v>8206</v>
      </c>
      <c r="D2852" s="33">
        <v>1000</v>
      </c>
      <c r="E2852" s="6">
        <v>100</v>
      </c>
      <c r="F2852" t="s">
        <v>8220</v>
      </c>
      <c r="G2852" t="s">
        <v>8223</v>
      </c>
      <c r="H2852" t="s">
        <v>8245</v>
      </c>
      <c r="I2852">
        <v>1440613920</v>
      </c>
      <c r="J2852">
        <v>1435953566</v>
      </c>
      <c r="K2852" t="b">
        <v>0</v>
      </c>
      <c r="L2852">
        <v>6</v>
      </c>
      <c r="M2852" t="b">
        <v>0</v>
      </c>
      <c r="N2852" t="s">
        <v>8269</v>
      </c>
      <c r="O2852" s="31">
        <f t="shared" si="176"/>
        <v>10</v>
      </c>
      <c r="P2852" s="8" t="s">
        <v>8322</v>
      </c>
      <c r="Q2852" t="s">
        <v>8325</v>
      </c>
      <c r="R2852" s="12">
        <f t="shared" si="177"/>
        <v>42242.772222222222</v>
      </c>
      <c r="S2852" s="12">
        <f t="shared" si="178"/>
        <v>42188.83293981482</v>
      </c>
      <c r="T2852" s="12">
        <f t="shared" si="179"/>
        <v>2015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33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30">
        <f t="shared" si="176"/>
        <v>0</v>
      </c>
      <c r="P2853" s="8" t="s">
        <v>8322</v>
      </c>
      <c r="Q2853" t="s">
        <v>8325</v>
      </c>
      <c r="R2853" s="12">
        <f t="shared" si="177"/>
        <v>42398.970138888893</v>
      </c>
      <c r="S2853" s="12">
        <f t="shared" si="178"/>
        <v>42390.002650462964</v>
      </c>
      <c r="T2853" s="12">
        <f t="shared" si="179"/>
        <v>2016</v>
      </c>
    </row>
    <row r="2854" spans="1:20" ht="48" x14ac:dyDescent="0.2">
      <c r="A2854">
        <v>4102</v>
      </c>
      <c r="B2854" s="3" t="s">
        <v>4098</v>
      </c>
      <c r="C2854" s="3" t="s">
        <v>8205</v>
      </c>
      <c r="D2854" s="33">
        <v>500</v>
      </c>
      <c r="E2854" s="6">
        <v>137</v>
      </c>
      <c r="F2854" t="s">
        <v>8220</v>
      </c>
      <c r="G2854" t="s">
        <v>8223</v>
      </c>
      <c r="H2854" t="s">
        <v>8245</v>
      </c>
      <c r="I2854">
        <v>1463343673</v>
      </c>
      <c r="J2854">
        <v>1460751673</v>
      </c>
      <c r="K2854" t="b">
        <v>0</v>
      </c>
      <c r="L2854">
        <v>6</v>
      </c>
      <c r="M2854" t="b">
        <v>0</v>
      </c>
      <c r="N2854" t="s">
        <v>8269</v>
      </c>
      <c r="O2854" s="31">
        <f t="shared" si="176"/>
        <v>27</v>
      </c>
      <c r="P2854" s="8" t="s">
        <v>8322</v>
      </c>
      <c r="Q2854" t="s">
        <v>8325</v>
      </c>
      <c r="R2854" s="12">
        <f t="shared" si="177"/>
        <v>42505.848067129627</v>
      </c>
      <c r="S2854" s="12">
        <f t="shared" si="178"/>
        <v>42475.848067129627</v>
      </c>
      <c r="T2854" s="12">
        <f t="shared" si="179"/>
        <v>2016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33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30">
        <f t="shared" si="176"/>
        <v>0</v>
      </c>
      <c r="P2855" s="8" t="s">
        <v>8322</v>
      </c>
      <c r="Q2855" t="s">
        <v>8325</v>
      </c>
      <c r="R2855" s="12">
        <f t="shared" si="177"/>
        <v>41896.190937499996</v>
      </c>
      <c r="S2855" s="12">
        <f t="shared" si="178"/>
        <v>41836.190937499996</v>
      </c>
      <c r="T2855" s="12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33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30">
        <f t="shared" si="176"/>
        <v>42</v>
      </c>
      <c r="P2856" s="8" t="s">
        <v>8322</v>
      </c>
      <c r="Q2856" t="s">
        <v>8325</v>
      </c>
      <c r="R2856" s="12">
        <f t="shared" si="177"/>
        <v>42131.71665509259</v>
      </c>
      <c r="S2856" s="12">
        <f t="shared" si="178"/>
        <v>42111.71665509259</v>
      </c>
      <c r="T2856" s="12">
        <f t="shared" si="179"/>
        <v>2015</v>
      </c>
    </row>
    <row r="2857" spans="1:20" ht="48" x14ac:dyDescent="0.2">
      <c r="A2857">
        <v>4101</v>
      </c>
      <c r="B2857" s="3" t="s">
        <v>4097</v>
      </c>
      <c r="C2857" s="3" t="s">
        <v>8204</v>
      </c>
      <c r="D2857" s="33">
        <v>600</v>
      </c>
      <c r="E2857" s="6">
        <v>0</v>
      </c>
      <c r="F2857" t="s">
        <v>8220</v>
      </c>
      <c r="G2857" t="s">
        <v>8223</v>
      </c>
      <c r="H2857" t="s">
        <v>8245</v>
      </c>
      <c r="I2857">
        <v>1485380482</v>
      </c>
      <c r="J2857">
        <v>1482788482</v>
      </c>
      <c r="K2857" t="b">
        <v>0</v>
      </c>
      <c r="L2857">
        <v>0</v>
      </c>
      <c r="M2857" t="b">
        <v>0</v>
      </c>
      <c r="N2857" t="s">
        <v>8269</v>
      </c>
      <c r="O2857" s="31">
        <f t="shared" si="176"/>
        <v>0</v>
      </c>
      <c r="P2857" s="8" t="s">
        <v>8322</v>
      </c>
      <c r="Q2857" t="s">
        <v>8325</v>
      </c>
      <c r="R2857" s="12">
        <f t="shared" si="177"/>
        <v>42760.903726851851</v>
      </c>
      <c r="S2857" s="12">
        <f t="shared" si="178"/>
        <v>42730.903726851851</v>
      </c>
      <c r="T2857" s="12">
        <f t="shared" si="179"/>
        <v>2016</v>
      </c>
    </row>
    <row r="2858" spans="1:20" ht="32" x14ac:dyDescent="0.2">
      <c r="A2858">
        <v>4100</v>
      </c>
      <c r="B2858" s="3" t="s">
        <v>4096</v>
      </c>
      <c r="C2858" s="3" t="s">
        <v>8203</v>
      </c>
      <c r="D2858" s="33">
        <v>270</v>
      </c>
      <c r="E2858" s="6">
        <v>0</v>
      </c>
      <c r="F2858" t="s">
        <v>8220</v>
      </c>
      <c r="G2858" t="s">
        <v>8223</v>
      </c>
      <c r="H2858" t="s">
        <v>8245</v>
      </c>
      <c r="I2858">
        <v>1414205990</v>
      </c>
      <c r="J2858">
        <v>1413341990</v>
      </c>
      <c r="K2858" t="b">
        <v>0</v>
      </c>
      <c r="L2858">
        <v>0</v>
      </c>
      <c r="M2858" t="b">
        <v>0</v>
      </c>
      <c r="N2858" t="s">
        <v>8269</v>
      </c>
      <c r="O2858" s="31">
        <f t="shared" si="176"/>
        <v>0</v>
      </c>
      <c r="P2858" s="8" t="s">
        <v>8322</v>
      </c>
      <c r="Q2858" t="s">
        <v>8325</v>
      </c>
      <c r="R2858" s="12">
        <f t="shared" si="177"/>
        <v>41937.124884259261</v>
      </c>
      <c r="S2858" s="12">
        <f t="shared" si="178"/>
        <v>41927.124884259261</v>
      </c>
      <c r="T2858" s="12">
        <f t="shared" si="179"/>
        <v>2014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33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30">
        <f t="shared" si="176"/>
        <v>20</v>
      </c>
      <c r="P2859" s="8" t="s">
        <v>8322</v>
      </c>
      <c r="Q2859" t="s">
        <v>8325</v>
      </c>
      <c r="R2859" s="12">
        <f t="shared" si="177"/>
        <v>42786.75</v>
      </c>
      <c r="S2859" s="12">
        <f t="shared" si="178"/>
        <v>42726.920081018514</v>
      </c>
      <c r="T2859" s="12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33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30">
        <f t="shared" si="176"/>
        <v>0</v>
      </c>
      <c r="P2860" s="8" t="s">
        <v>8322</v>
      </c>
      <c r="Q2860" t="s">
        <v>8325</v>
      </c>
      <c r="R2860" s="12">
        <f t="shared" si="177"/>
        <v>41978.477777777778</v>
      </c>
      <c r="S2860" s="12">
        <f t="shared" si="178"/>
        <v>41954.545081018514</v>
      </c>
      <c r="T2860" s="12">
        <f t="shared" si="17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33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30">
        <f t="shared" si="176"/>
        <v>2</v>
      </c>
      <c r="P2861" s="8" t="s">
        <v>8322</v>
      </c>
      <c r="Q2861" t="s">
        <v>8325</v>
      </c>
      <c r="R2861" s="12">
        <f t="shared" si="177"/>
        <v>42293.362314814818</v>
      </c>
      <c r="S2861" s="12">
        <f t="shared" si="178"/>
        <v>42233.362314814818</v>
      </c>
      <c r="T2861" s="12">
        <f t="shared" si="179"/>
        <v>2015</v>
      </c>
    </row>
    <row r="2862" spans="1:20" ht="48" x14ac:dyDescent="0.2">
      <c r="A2862">
        <v>4099</v>
      </c>
      <c r="B2862" s="3" t="s">
        <v>4095</v>
      </c>
      <c r="C2862" s="3" t="s">
        <v>8202</v>
      </c>
      <c r="D2862" s="33">
        <v>4500</v>
      </c>
      <c r="E2862" s="6">
        <v>50</v>
      </c>
      <c r="F2862" t="s">
        <v>8220</v>
      </c>
      <c r="G2862" t="s">
        <v>8223</v>
      </c>
      <c r="H2862" t="s">
        <v>8245</v>
      </c>
      <c r="I2862">
        <v>1472847873</v>
      </c>
      <c r="J2862">
        <v>1468959873</v>
      </c>
      <c r="K2862" t="b">
        <v>0</v>
      </c>
      <c r="L2862">
        <v>1</v>
      </c>
      <c r="M2862" t="b">
        <v>0</v>
      </c>
      <c r="N2862" t="s">
        <v>8269</v>
      </c>
      <c r="O2862" s="31">
        <f t="shared" si="176"/>
        <v>1</v>
      </c>
      <c r="P2862" s="8" t="s">
        <v>8322</v>
      </c>
      <c r="Q2862" t="s">
        <v>8325</v>
      </c>
      <c r="R2862" s="12">
        <f t="shared" si="177"/>
        <v>42615.850381944445</v>
      </c>
      <c r="S2862" s="12">
        <f t="shared" si="178"/>
        <v>42570.850381944445</v>
      </c>
      <c r="T2862" s="12">
        <f t="shared" si="17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33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30">
        <f t="shared" si="176"/>
        <v>32</v>
      </c>
      <c r="P2863" s="8" t="s">
        <v>8322</v>
      </c>
      <c r="Q2863" t="s">
        <v>8325</v>
      </c>
      <c r="R2863" s="12">
        <f t="shared" si="177"/>
        <v>42271.590833333335</v>
      </c>
      <c r="S2863" s="12">
        <f t="shared" si="178"/>
        <v>42257.590833333335</v>
      </c>
      <c r="T2863" s="12">
        <f t="shared" si="179"/>
        <v>2015</v>
      </c>
    </row>
    <row r="2864" spans="1:20" ht="48" x14ac:dyDescent="0.2">
      <c r="A2864">
        <v>4098</v>
      </c>
      <c r="B2864" s="3" t="s">
        <v>4094</v>
      </c>
      <c r="C2864" s="3" t="s">
        <v>8201</v>
      </c>
      <c r="D2864" s="33">
        <v>75000</v>
      </c>
      <c r="E2864" s="6">
        <v>0</v>
      </c>
      <c r="F2864" t="s">
        <v>8220</v>
      </c>
      <c r="G2864" t="s">
        <v>8223</v>
      </c>
      <c r="H2864" t="s">
        <v>8245</v>
      </c>
      <c r="I2864">
        <v>1465060797</v>
      </c>
      <c r="J2864">
        <v>1462468797</v>
      </c>
      <c r="K2864" t="b">
        <v>0</v>
      </c>
      <c r="L2864">
        <v>0</v>
      </c>
      <c r="M2864" t="b">
        <v>0</v>
      </c>
      <c r="N2864" t="s">
        <v>8269</v>
      </c>
      <c r="O2864" s="31">
        <f t="shared" si="176"/>
        <v>0</v>
      </c>
      <c r="P2864" s="8" t="s">
        <v>8322</v>
      </c>
      <c r="Q2864" t="s">
        <v>8325</v>
      </c>
      <c r="R2864" s="12">
        <f t="shared" si="177"/>
        <v>42525.722187499996</v>
      </c>
      <c r="S2864" s="12">
        <f t="shared" si="178"/>
        <v>42495.722187499996</v>
      </c>
      <c r="T2864" s="12">
        <f t="shared" si="179"/>
        <v>2016</v>
      </c>
    </row>
    <row r="2865" spans="1:20" ht="48" x14ac:dyDescent="0.2">
      <c r="A2865">
        <v>4094</v>
      </c>
      <c r="B2865" s="3" t="s">
        <v>4090</v>
      </c>
      <c r="C2865" s="3" t="s">
        <v>8197</v>
      </c>
      <c r="D2865" s="33">
        <v>2000</v>
      </c>
      <c r="E2865" s="6">
        <v>730</v>
      </c>
      <c r="F2865" t="s">
        <v>8220</v>
      </c>
      <c r="G2865" t="s">
        <v>8223</v>
      </c>
      <c r="H2865" t="s">
        <v>8245</v>
      </c>
      <c r="I2865">
        <v>1413953940</v>
      </c>
      <c r="J2865">
        <v>1410141900</v>
      </c>
      <c r="K2865" t="b">
        <v>0</v>
      </c>
      <c r="L2865">
        <v>8</v>
      </c>
      <c r="M2865" t="b">
        <v>0</v>
      </c>
      <c r="N2865" t="s">
        <v>8269</v>
      </c>
      <c r="O2865" s="31">
        <f t="shared" si="176"/>
        <v>37</v>
      </c>
      <c r="P2865" s="8" t="s">
        <v>8322</v>
      </c>
      <c r="Q2865" t="s">
        <v>8325</v>
      </c>
      <c r="R2865" s="12">
        <f t="shared" si="177"/>
        <v>41934.207638888889</v>
      </c>
      <c r="S2865" s="12">
        <f t="shared" si="178"/>
        <v>41890.086805555555</v>
      </c>
      <c r="T2865" s="12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33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30">
        <f t="shared" si="176"/>
        <v>2</v>
      </c>
      <c r="P2866" s="8" t="s">
        <v>8322</v>
      </c>
      <c r="Q2866" t="s">
        <v>8325</v>
      </c>
      <c r="R2866" s="12">
        <f t="shared" si="177"/>
        <v>42202.554166666669</v>
      </c>
      <c r="S2866" s="12">
        <f t="shared" si="178"/>
        <v>42172.613506944443</v>
      </c>
      <c r="T2866" s="12">
        <f t="shared" si="179"/>
        <v>2015</v>
      </c>
    </row>
    <row r="2867" spans="1:20" ht="48" x14ac:dyDescent="0.2">
      <c r="A2867">
        <v>4092</v>
      </c>
      <c r="B2867" s="3" t="s">
        <v>4088</v>
      </c>
      <c r="C2867" s="3" t="s">
        <v>8195</v>
      </c>
      <c r="D2867" s="33">
        <v>110000</v>
      </c>
      <c r="E2867" s="6">
        <v>20</v>
      </c>
      <c r="F2867" t="s">
        <v>8220</v>
      </c>
      <c r="G2867" t="s">
        <v>8223</v>
      </c>
      <c r="H2867" t="s">
        <v>8245</v>
      </c>
      <c r="I2867">
        <v>1428205247</v>
      </c>
      <c r="J2867">
        <v>1423024847</v>
      </c>
      <c r="K2867" t="b">
        <v>0</v>
      </c>
      <c r="L2867">
        <v>1</v>
      </c>
      <c r="M2867" t="b">
        <v>0</v>
      </c>
      <c r="N2867" t="s">
        <v>8269</v>
      </c>
      <c r="O2867" s="31">
        <f t="shared" si="176"/>
        <v>0</v>
      </c>
      <c r="P2867" s="8" t="s">
        <v>8322</v>
      </c>
      <c r="Q2867" t="s">
        <v>8325</v>
      </c>
      <c r="R2867" s="12">
        <f t="shared" si="177"/>
        <v>42099.153321759266</v>
      </c>
      <c r="S2867" s="12">
        <f t="shared" si="178"/>
        <v>42039.194988425923</v>
      </c>
      <c r="T2867" s="12">
        <f t="shared" si="179"/>
        <v>2015</v>
      </c>
    </row>
    <row r="2868" spans="1:20" ht="48" x14ac:dyDescent="0.2">
      <c r="A2868">
        <v>4091</v>
      </c>
      <c r="B2868" s="3" t="s">
        <v>4087</v>
      </c>
      <c r="C2868" s="3" t="s">
        <v>8194</v>
      </c>
      <c r="D2868" s="33">
        <v>1600</v>
      </c>
      <c r="E2868" s="6">
        <v>204</v>
      </c>
      <c r="F2868" t="s">
        <v>8220</v>
      </c>
      <c r="G2868" t="s">
        <v>8223</v>
      </c>
      <c r="H2868" t="s">
        <v>8245</v>
      </c>
      <c r="I2868">
        <v>1421410151</v>
      </c>
      <c r="J2868">
        <v>1418818151</v>
      </c>
      <c r="K2868" t="b">
        <v>0</v>
      </c>
      <c r="L2868">
        <v>8</v>
      </c>
      <c r="M2868" t="b">
        <v>0</v>
      </c>
      <c r="N2868" t="s">
        <v>8269</v>
      </c>
      <c r="O2868" s="31">
        <f t="shared" si="176"/>
        <v>13</v>
      </c>
      <c r="P2868" s="8" t="s">
        <v>8322</v>
      </c>
      <c r="Q2868" t="s">
        <v>8325</v>
      </c>
      <c r="R2868" s="12">
        <f t="shared" si="177"/>
        <v>42020.506377314814</v>
      </c>
      <c r="S2868" s="12">
        <f t="shared" si="178"/>
        <v>41990.506377314814</v>
      </c>
      <c r="T2868" s="12">
        <f t="shared" si="179"/>
        <v>2014</v>
      </c>
    </row>
    <row r="2869" spans="1:20" ht="48" x14ac:dyDescent="0.2">
      <c r="A2869">
        <v>4090</v>
      </c>
      <c r="B2869" s="3" t="s">
        <v>4086</v>
      </c>
      <c r="C2869" s="3" t="s">
        <v>8193</v>
      </c>
      <c r="D2869" s="33">
        <v>1000</v>
      </c>
      <c r="E2869" s="6">
        <v>32</v>
      </c>
      <c r="F2869" t="s">
        <v>8220</v>
      </c>
      <c r="G2869" t="s">
        <v>8223</v>
      </c>
      <c r="H2869" t="s">
        <v>8245</v>
      </c>
      <c r="I2869">
        <v>1438959600</v>
      </c>
      <c r="J2869">
        <v>1437754137</v>
      </c>
      <c r="K2869" t="b">
        <v>0</v>
      </c>
      <c r="L2869">
        <v>3</v>
      </c>
      <c r="M2869" t="b">
        <v>0</v>
      </c>
      <c r="N2869" t="s">
        <v>8269</v>
      </c>
      <c r="O2869" s="31">
        <f t="shared" si="176"/>
        <v>3</v>
      </c>
      <c r="P2869" s="8" t="s">
        <v>8322</v>
      </c>
      <c r="Q2869" t="s">
        <v>8325</v>
      </c>
      <c r="R2869" s="12">
        <f t="shared" si="177"/>
        <v>42223.625</v>
      </c>
      <c r="S2869" s="12">
        <f t="shared" si="178"/>
        <v>42209.67288194444</v>
      </c>
      <c r="T2869" s="12">
        <f t="shared" si="179"/>
        <v>2015</v>
      </c>
    </row>
    <row r="2870" spans="1:20" ht="48" x14ac:dyDescent="0.2">
      <c r="A2870">
        <v>4089</v>
      </c>
      <c r="B2870" s="3" t="s">
        <v>4085</v>
      </c>
      <c r="C2870" s="3" t="s">
        <v>8192</v>
      </c>
      <c r="D2870" s="33">
        <v>5000</v>
      </c>
      <c r="E2870" s="6">
        <v>240</v>
      </c>
      <c r="F2870" t="s">
        <v>8220</v>
      </c>
      <c r="G2870" t="s">
        <v>8223</v>
      </c>
      <c r="H2870" t="s">
        <v>8245</v>
      </c>
      <c r="I2870">
        <v>1433093700</v>
      </c>
      <c r="J2870">
        <v>1430242488</v>
      </c>
      <c r="K2870" t="b">
        <v>0</v>
      </c>
      <c r="L2870">
        <v>8</v>
      </c>
      <c r="M2870" t="b">
        <v>0</v>
      </c>
      <c r="N2870" t="s">
        <v>8269</v>
      </c>
      <c r="O2870" s="31">
        <f t="shared" si="176"/>
        <v>5</v>
      </c>
      <c r="P2870" s="8" t="s">
        <v>8322</v>
      </c>
      <c r="Q2870" t="s">
        <v>8325</v>
      </c>
      <c r="R2870" s="12">
        <f t="shared" si="177"/>
        <v>42155.732638888891</v>
      </c>
      <c r="S2870" s="12">
        <f t="shared" si="178"/>
        <v>42122.732499999998</v>
      </c>
      <c r="T2870" s="12">
        <f t="shared" si="179"/>
        <v>2015</v>
      </c>
    </row>
    <row r="2871" spans="1:20" ht="16" x14ac:dyDescent="0.2">
      <c r="A2871">
        <v>4087</v>
      </c>
      <c r="B2871" s="3" t="s">
        <v>4083</v>
      </c>
      <c r="C2871" s="3" t="s">
        <v>8190</v>
      </c>
      <c r="D2871" s="33">
        <v>9600</v>
      </c>
      <c r="E2871" s="6">
        <v>0</v>
      </c>
      <c r="F2871" t="s">
        <v>8220</v>
      </c>
      <c r="G2871" t="s">
        <v>8223</v>
      </c>
      <c r="H2871" t="s">
        <v>8245</v>
      </c>
      <c r="I2871">
        <v>1468777786</v>
      </c>
      <c r="J2871">
        <v>1466185786</v>
      </c>
      <c r="K2871" t="b">
        <v>0</v>
      </c>
      <c r="L2871">
        <v>0</v>
      </c>
      <c r="M2871" t="b">
        <v>0</v>
      </c>
      <c r="N2871" t="s">
        <v>8269</v>
      </c>
      <c r="O2871" s="31">
        <f t="shared" si="176"/>
        <v>0</v>
      </c>
      <c r="P2871" s="8" t="s">
        <v>8322</v>
      </c>
      <c r="Q2871" t="s">
        <v>8325</v>
      </c>
      <c r="R2871" s="12">
        <f t="shared" si="177"/>
        <v>42568.742893518516</v>
      </c>
      <c r="S2871" s="12">
        <f t="shared" si="178"/>
        <v>42538.742893518516</v>
      </c>
      <c r="T2871" s="12">
        <f t="shared" si="179"/>
        <v>2016</v>
      </c>
    </row>
    <row r="2872" spans="1:20" ht="48" x14ac:dyDescent="0.2">
      <c r="A2872">
        <v>4086</v>
      </c>
      <c r="B2872" s="3" t="s">
        <v>4082</v>
      </c>
      <c r="C2872" s="3" t="s">
        <v>8189</v>
      </c>
      <c r="D2872" s="33">
        <v>1000</v>
      </c>
      <c r="E2872" s="6">
        <v>47</v>
      </c>
      <c r="F2872" t="s">
        <v>8220</v>
      </c>
      <c r="G2872" t="s">
        <v>8223</v>
      </c>
      <c r="H2872" t="s">
        <v>8245</v>
      </c>
      <c r="I2872">
        <v>1448078400</v>
      </c>
      <c r="J2872">
        <v>1445985299</v>
      </c>
      <c r="K2872" t="b">
        <v>0</v>
      </c>
      <c r="L2872">
        <v>5</v>
      </c>
      <c r="M2872" t="b">
        <v>0</v>
      </c>
      <c r="N2872" t="s">
        <v>8269</v>
      </c>
      <c r="O2872" s="31">
        <f t="shared" si="176"/>
        <v>5</v>
      </c>
      <c r="P2872" s="8" t="s">
        <v>8322</v>
      </c>
      <c r="Q2872" t="s">
        <v>8325</v>
      </c>
      <c r="R2872" s="12">
        <f t="shared" si="177"/>
        <v>42329.166666666672</v>
      </c>
      <c r="S2872" s="12">
        <f t="shared" si="178"/>
        <v>42304.940960648149</v>
      </c>
      <c r="T2872" s="12">
        <f t="shared" si="179"/>
        <v>2015</v>
      </c>
    </row>
    <row r="2873" spans="1:20" ht="48" x14ac:dyDescent="0.2">
      <c r="A2873">
        <v>4085</v>
      </c>
      <c r="B2873" s="3" t="s">
        <v>4081</v>
      </c>
      <c r="C2873" s="3" t="s">
        <v>8188</v>
      </c>
      <c r="D2873" s="33">
        <v>3500</v>
      </c>
      <c r="E2873" s="6">
        <v>10</v>
      </c>
      <c r="F2873" t="s">
        <v>8220</v>
      </c>
      <c r="G2873" t="s">
        <v>8223</v>
      </c>
      <c r="H2873" t="s">
        <v>8245</v>
      </c>
      <c r="I2873">
        <v>1427169540</v>
      </c>
      <c r="J2873">
        <v>1424701775</v>
      </c>
      <c r="K2873" t="b">
        <v>0</v>
      </c>
      <c r="L2873">
        <v>1</v>
      </c>
      <c r="M2873" t="b">
        <v>0</v>
      </c>
      <c r="N2873" t="s">
        <v>8269</v>
      </c>
      <c r="O2873" s="31">
        <f t="shared" si="176"/>
        <v>0</v>
      </c>
      <c r="P2873" s="8" t="s">
        <v>8322</v>
      </c>
      <c r="Q2873" t="s">
        <v>8325</v>
      </c>
      <c r="R2873" s="12">
        <f t="shared" si="177"/>
        <v>42087.165972222225</v>
      </c>
      <c r="S2873" s="12">
        <f t="shared" si="178"/>
        <v>42058.603877314818</v>
      </c>
      <c r="T2873" s="12">
        <f t="shared" si="179"/>
        <v>2015</v>
      </c>
    </row>
    <row r="2874" spans="1:20" ht="48" x14ac:dyDescent="0.2">
      <c r="A2874">
        <v>4083</v>
      </c>
      <c r="B2874" s="3" t="s">
        <v>4079</v>
      </c>
      <c r="C2874" s="3" t="s">
        <v>8186</v>
      </c>
      <c r="D2874" s="33">
        <v>3500</v>
      </c>
      <c r="E2874" s="6">
        <v>759</v>
      </c>
      <c r="F2874" t="s">
        <v>8220</v>
      </c>
      <c r="G2874" t="s">
        <v>8223</v>
      </c>
      <c r="H2874" t="s">
        <v>8245</v>
      </c>
      <c r="I2874">
        <v>1452795416</v>
      </c>
      <c r="J2874">
        <v>1450203416</v>
      </c>
      <c r="K2874" t="b">
        <v>0</v>
      </c>
      <c r="L2874">
        <v>6</v>
      </c>
      <c r="M2874" t="b">
        <v>0</v>
      </c>
      <c r="N2874" t="s">
        <v>8269</v>
      </c>
      <c r="O2874" s="31">
        <f t="shared" si="176"/>
        <v>22</v>
      </c>
      <c r="P2874" s="8" t="s">
        <v>8322</v>
      </c>
      <c r="Q2874" t="s">
        <v>8325</v>
      </c>
      <c r="R2874" s="12">
        <f t="shared" si="177"/>
        <v>42383.761759259258</v>
      </c>
      <c r="S2874" s="12">
        <f t="shared" si="178"/>
        <v>42353.761759259258</v>
      </c>
      <c r="T2874" s="12">
        <f t="shared" si="179"/>
        <v>2015</v>
      </c>
    </row>
    <row r="2875" spans="1:20" ht="48" x14ac:dyDescent="0.2">
      <c r="A2875">
        <v>4082</v>
      </c>
      <c r="B2875" s="3" t="s">
        <v>4078</v>
      </c>
      <c r="C2875" s="3" t="s">
        <v>8185</v>
      </c>
      <c r="D2875" s="33">
        <v>150</v>
      </c>
      <c r="E2875" s="6">
        <v>3</v>
      </c>
      <c r="F2875" t="s">
        <v>8220</v>
      </c>
      <c r="G2875" t="s">
        <v>8223</v>
      </c>
      <c r="H2875" t="s">
        <v>8245</v>
      </c>
      <c r="I2875">
        <v>1447542000</v>
      </c>
      <c r="J2875">
        <v>1446179553</v>
      </c>
      <c r="K2875" t="b">
        <v>0</v>
      </c>
      <c r="L2875">
        <v>2</v>
      </c>
      <c r="M2875" t="b">
        <v>0</v>
      </c>
      <c r="N2875" t="s">
        <v>8269</v>
      </c>
      <c r="O2875" s="31">
        <f t="shared" si="176"/>
        <v>2</v>
      </c>
      <c r="P2875" s="8" t="s">
        <v>8322</v>
      </c>
      <c r="Q2875" t="s">
        <v>8325</v>
      </c>
      <c r="R2875" s="12">
        <f t="shared" si="177"/>
        <v>42322.958333333328</v>
      </c>
      <c r="S2875" s="12">
        <f t="shared" si="178"/>
        <v>42307.189270833333</v>
      </c>
      <c r="T2875" s="12">
        <f t="shared" si="179"/>
        <v>2015</v>
      </c>
    </row>
    <row r="2876" spans="1:20" ht="48" x14ac:dyDescent="0.2">
      <c r="A2876">
        <v>4081</v>
      </c>
      <c r="B2876" s="3" t="s">
        <v>4077</v>
      </c>
      <c r="C2876" s="3" t="s">
        <v>8184</v>
      </c>
      <c r="D2876" s="33">
        <v>2224</v>
      </c>
      <c r="E2876" s="6">
        <v>350</v>
      </c>
      <c r="F2876" t="s">
        <v>8220</v>
      </c>
      <c r="G2876" t="s">
        <v>8223</v>
      </c>
      <c r="H2876" t="s">
        <v>8245</v>
      </c>
      <c r="I2876">
        <v>1425819425</v>
      </c>
      <c r="J2876">
        <v>1423231025</v>
      </c>
      <c r="K2876" t="b">
        <v>0</v>
      </c>
      <c r="L2876">
        <v>12</v>
      </c>
      <c r="M2876" t="b">
        <v>0</v>
      </c>
      <c r="N2876" t="s">
        <v>8269</v>
      </c>
      <c r="O2876" s="31">
        <f t="shared" si="176"/>
        <v>16</v>
      </c>
      <c r="P2876" s="8" t="s">
        <v>8322</v>
      </c>
      <c r="Q2876" t="s">
        <v>8325</v>
      </c>
      <c r="R2876" s="12">
        <f t="shared" si="177"/>
        <v>42071.539641203708</v>
      </c>
      <c r="S2876" s="12">
        <f t="shared" si="178"/>
        <v>42041.581307870365</v>
      </c>
      <c r="T2876" s="12">
        <f t="shared" si="179"/>
        <v>2015</v>
      </c>
    </row>
    <row r="2877" spans="1:20" ht="48" x14ac:dyDescent="0.2">
      <c r="A2877">
        <v>4080</v>
      </c>
      <c r="B2877" s="3" t="s">
        <v>4076</v>
      </c>
      <c r="C2877" s="3" t="s">
        <v>8183</v>
      </c>
      <c r="D2877" s="33">
        <v>3000</v>
      </c>
      <c r="E2877" s="6">
        <v>0</v>
      </c>
      <c r="F2877" t="s">
        <v>8220</v>
      </c>
      <c r="G2877" t="s">
        <v>8223</v>
      </c>
      <c r="H2877" t="s">
        <v>8245</v>
      </c>
      <c r="I2877">
        <v>1465930440</v>
      </c>
      <c r="J2877">
        <v>1463849116</v>
      </c>
      <c r="K2877" t="b">
        <v>0</v>
      </c>
      <c r="L2877">
        <v>0</v>
      </c>
      <c r="M2877" t="b">
        <v>0</v>
      </c>
      <c r="N2877" t="s">
        <v>8269</v>
      </c>
      <c r="O2877" s="31">
        <f t="shared" si="176"/>
        <v>0</v>
      </c>
      <c r="P2877" s="8" t="s">
        <v>8322</v>
      </c>
      <c r="Q2877" t="s">
        <v>8325</v>
      </c>
      <c r="R2877" s="12">
        <f t="shared" si="177"/>
        <v>42535.787500000006</v>
      </c>
      <c r="S2877" s="12">
        <f t="shared" si="178"/>
        <v>42511.698101851856</v>
      </c>
      <c r="T2877" s="12">
        <f t="shared" si="179"/>
        <v>2016</v>
      </c>
    </row>
    <row r="2878" spans="1:20" ht="48" x14ac:dyDescent="0.2">
      <c r="A2878">
        <v>4079</v>
      </c>
      <c r="B2878" s="3" t="s">
        <v>4075</v>
      </c>
      <c r="C2878" s="3" t="s">
        <v>8182</v>
      </c>
      <c r="D2878" s="33">
        <v>3000</v>
      </c>
      <c r="E2878" s="6">
        <v>5</v>
      </c>
      <c r="F2878" t="s">
        <v>8220</v>
      </c>
      <c r="G2878" t="s">
        <v>8223</v>
      </c>
      <c r="H2878" t="s">
        <v>8245</v>
      </c>
      <c r="I2878">
        <v>1466375521</v>
      </c>
      <c r="J2878">
        <v>1463783521</v>
      </c>
      <c r="K2878" t="b">
        <v>0</v>
      </c>
      <c r="L2878">
        <v>1</v>
      </c>
      <c r="M2878" t="b">
        <v>0</v>
      </c>
      <c r="N2878" t="s">
        <v>8269</v>
      </c>
      <c r="O2878" s="31">
        <f t="shared" si="176"/>
        <v>0</v>
      </c>
      <c r="P2878" s="8" t="s">
        <v>8322</v>
      </c>
      <c r="Q2878" t="s">
        <v>8325</v>
      </c>
      <c r="R2878" s="12">
        <f t="shared" si="177"/>
        <v>42540.938900462963</v>
      </c>
      <c r="S2878" s="12">
        <f t="shared" si="178"/>
        <v>42510.938900462963</v>
      </c>
      <c r="T2878" s="12">
        <f t="shared" si="179"/>
        <v>2016</v>
      </c>
    </row>
    <row r="2879" spans="1:20" ht="48" x14ac:dyDescent="0.2">
      <c r="A2879">
        <v>4077</v>
      </c>
      <c r="B2879" s="3" t="s">
        <v>4073</v>
      </c>
      <c r="C2879" s="3" t="s">
        <v>8180</v>
      </c>
      <c r="D2879" s="33">
        <v>15000</v>
      </c>
      <c r="E2879" s="6">
        <v>1335</v>
      </c>
      <c r="F2879" t="s">
        <v>8220</v>
      </c>
      <c r="G2879" t="s">
        <v>8223</v>
      </c>
      <c r="H2879" t="s">
        <v>8245</v>
      </c>
      <c r="I2879">
        <v>1482339794</v>
      </c>
      <c r="J2879">
        <v>1479747794</v>
      </c>
      <c r="K2879" t="b">
        <v>0</v>
      </c>
      <c r="L2879">
        <v>6</v>
      </c>
      <c r="M2879" t="b">
        <v>0</v>
      </c>
      <c r="N2879" t="s">
        <v>8269</v>
      </c>
      <c r="O2879" s="31">
        <f t="shared" si="176"/>
        <v>9</v>
      </c>
      <c r="P2879" s="8" t="s">
        <v>8322</v>
      </c>
      <c r="Q2879" t="s">
        <v>8325</v>
      </c>
      <c r="R2879" s="12">
        <f t="shared" si="177"/>
        <v>42725.7105787037</v>
      </c>
      <c r="S2879" s="12">
        <f t="shared" si="178"/>
        <v>42695.7105787037</v>
      </c>
      <c r="T2879" s="12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33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30">
        <f t="shared" si="176"/>
        <v>2</v>
      </c>
      <c r="P2880" s="8" t="s">
        <v>8322</v>
      </c>
      <c r="Q2880" t="s">
        <v>8325</v>
      </c>
      <c r="R2880" s="12">
        <f t="shared" si="177"/>
        <v>42188.615682870368</v>
      </c>
      <c r="S2880" s="12">
        <f t="shared" si="178"/>
        <v>42128.615682870368</v>
      </c>
      <c r="T2880" s="12">
        <f t="shared" si="179"/>
        <v>2015</v>
      </c>
    </row>
    <row r="2881" spans="1:20" ht="48" x14ac:dyDescent="0.2">
      <c r="A2881">
        <v>4076</v>
      </c>
      <c r="B2881" s="3" t="s">
        <v>4072</v>
      </c>
      <c r="C2881" s="3" t="s">
        <v>8179</v>
      </c>
      <c r="D2881" s="33">
        <v>700</v>
      </c>
      <c r="E2881" s="6">
        <v>0</v>
      </c>
      <c r="F2881" t="s">
        <v>8220</v>
      </c>
      <c r="G2881" t="s">
        <v>8223</v>
      </c>
      <c r="H2881" t="s">
        <v>8245</v>
      </c>
      <c r="I2881">
        <v>1413921060</v>
      </c>
      <c r="J2881">
        <v>1411499149</v>
      </c>
      <c r="K2881" t="b">
        <v>0</v>
      </c>
      <c r="L2881">
        <v>0</v>
      </c>
      <c r="M2881" t="b">
        <v>0</v>
      </c>
      <c r="N2881" t="s">
        <v>8269</v>
      </c>
      <c r="O2881" s="31">
        <f t="shared" si="176"/>
        <v>0</v>
      </c>
      <c r="P2881" s="8" t="s">
        <v>8322</v>
      </c>
      <c r="Q2881" t="s">
        <v>8325</v>
      </c>
      <c r="R2881" s="12">
        <f t="shared" si="177"/>
        <v>41933.82708333333</v>
      </c>
      <c r="S2881" s="12">
        <f t="shared" si="178"/>
        <v>41905.795706018522</v>
      </c>
      <c r="T2881" s="12">
        <f t="shared" si="179"/>
        <v>2014</v>
      </c>
    </row>
    <row r="2882" spans="1:20" ht="48" x14ac:dyDescent="0.2">
      <c r="A2882">
        <v>4073</v>
      </c>
      <c r="B2882" s="3" t="s">
        <v>4069</v>
      </c>
      <c r="C2882" s="3" t="s">
        <v>8176</v>
      </c>
      <c r="D2882" s="33">
        <v>3500</v>
      </c>
      <c r="E2882" s="6">
        <v>37</v>
      </c>
      <c r="F2882" t="s">
        <v>8220</v>
      </c>
      <c r="G2882" t="s">
        <v>8223</v>
      </c>
      <c r="H2882" t="s">
        <v>8245</v>
      </c>
      <c r="I2882">
        <v>1431144000</v>
      </c>
      <c r="J2882">
        <v>1426407426</v>
      </c>
      <c r="K2882" t="b">
        <v>0</v>
      </c>
      <c r="L2882">
        <v>2</v>
      </c>
      <c r="M2882" t="b">
        <v>0</v>
      </c>
      <c r="N2882" t="s">
        <v>8269</v>
      </c>
      <c r="O2882" s="31">
        <f t="shared" ref="O2882:O2945" si="180">ROUND(E2882/D2882*100,0)</f>
        <v>1</v>
      </c>
      <c r="P2882" s="8" t="s">
        <v>8322</v>
      </c>
      <c r="Q2882" t="s">
        <v>8325</v>
      </c>
      <c r="R2882" s="12">
        <f t="shared" ref="R2882:R2945" si="181">(((I2882/60)/60/24)+DATE(1970,1,1))</f>
        <v>42133.166666666672</v>
      </c>
      <c r="S2882" s="12">
        <f t="shared" ref="S2882:S2945" si="182">(((J2882/60)/60/24)+DATE(1970,1,1))</f>
        <v>42078.34520833334</v>
      </c>
      <c r="T2882" s="12">
        <f t="shared" si="179"/>
        <v>2015</v>
      </c>
    </row>
    <row r="2883" spans="1:20" ht="32" x14ac:dyDescent="0.2">
      <c r="A2883">
        <v>4070</v>
      </c>
      <c r="B2883" s="3" t="s">
        <v>4066</v>
      </c>
      <c r="C2883" s="3" t="s">
        <v>8173</v>
      </c>
      <c r="D2883" s="33">
        <v>1000</v>
      </c>
      <c r="E2883" s="6">
        <v>165</v>
      </c>
      <c r="F2883" t="s">
        <v>8220</v>
      </c>
      <c r="G2883" t="s">
        <v>8223</v>
      </c>
      <c r="H2883" t="s">
        <v>8245</v>
      </c>
      <c r="I2883">
        <v>1425178800</v>
      </c>
      <c r="J2883">
        <v>1422374420</v>
      </c>
      <c r="K2883" t="b">
        <v>0</v>
      </c>
      <c r="L2883">
        <v>6</v>
      </c>
      <c r="M2883" t="b">
        <v>0</v>
      </c>
      <c r="N2883" t="s">
        <v>8269</v>
      </c>
      <c r="O2883" s="31">
        <f t="shared" si="180"/>
        <v>17</v>
      </c>
      <c r="P2883" s="8" t="s">
        <v>8322</v>
      </c>
      <c r="Q2883" t="s">
        <v>8325</v>
      </c>
      <c r="R2883" s="12">
        <f t="shared" si="181"/>
        <v>42064.125</v>
      </c>
      <c r="S2883" s="12">
        <f t="shared" si="182"/>
        <v>42031.666898148149</v>
      </c>
      <c r="T2883" s="12">
        <f t="shared" ref="T2883:T2946" si="183">YEAR(S2883)</f>
        <v>2015</v>
      </c>
    </row>
    <row r="2884" spans="1:20" ht="32" x14ac:dyDescent="0.2">
      <c r="A2884">
        <v>4068</v>
      </c>
      <c r="B2884" s="3" t="s">
        <v>4064</v>
      </c>
      <c r="C2884" s="3" t="s">
        <v>8171</v>
      </c>
      <c r="D2884" s="33">
        <v>3495</v>
      </c>
      <c r="E2884" s="6">
        <v>34.950000000000003</v>
      </c>
      <c r="F2884" t="s">
        <v>8220</v>
      </c>
      <c r="G2884" t="s">
        <v>8223</v>
      </c>
      <c r="H2884" t="s">
        <v>8245</v>
      </c>
      <c r="I2884">
        <v>1484348700</v>
      </c>
      <c r="J2884">
        <v>1481756855</v>
      </c>
      <c r="K2884" t="b">
        <v>0</v>
      </c>
      <c r="L2884">
        <v>1</v>
      </c>
      <c r="M2884" t="b">
        <v>0</v>
      </c>
      <c r="N2884" t="s">
        <v>8269</v>
      </c>
      <c r="O2884" s="31">
        <f t="shared" si="180"/>
        <v>1</v>
      </c>
      <c r="P2884" s="8" t="s">
        <v>8322</v>
      </c>
      <c r="Q2884" t="s">
        <v>8325</v>
      </c>
      <c r="R2884" s="12">
        <f t="shared" si="181"/>
        <v>42748.961805555555</v>
      </c>
      <c r="S2884" s="12">
        <f t="shared" si="182"/>
        <v>42718.963599537034</v>
      </c>
      <c r="T2884" s="12">
        <f t="shared" si="183"/>
        <v>2016</v>
      </c>
    </row>
    <row r="2885" spans="1:20" ht="48" x14ac:dyDescent="0.2">
      <c r="A2885">
        <v>4067</v>
      </c>
      <c r="B2885" s="3" t="s">
        <v>4063</v>
      </c>
      <c r="C2885" s="3" t="s">
        <v>7998</v>
      </c>
      <c r="D2885" s="33">
        <v>5000</v>
      </c>
      <c r="E2885" s="6">
        <v>3045</v>
      </c>
      <c r="F2885" t="s">
        <v>8220</v>
      </c>
      <c r="G2885" t="s">
        <v>8223</v>
      </c>
      <c r="H2885" t="s">
        <v>8245</v>
      </c>
      <c r="I2885">
        <v>1443408550</v>
      </c>
      <c r="J2885">
        <v>1439952550</v>
      </c>
      <c r="K2885" t="b">
        <v>0</v>
      </c>
      <c r="L2885">
        <v>17</v>
      </c>
      <c r="M2885" t="b">
        <v>0</v>
      </c>
      <c r="N2885" t="s">
        <v>8269</v>
      </c>
      <c r="O2885" s="31">
        <f t="shared" si="180"/>
        <v>61</v>
      </c>
      <c r="P2885" s="8" t="s">
        <v>8322</v>
      </c>
      <c r="Q2885" t="s">
        <v>8325</v>
      </c>
      <c r="R2885" s="12">
        <f t="shared" si="181"/>
        <v>42275.117476851854</v>
      </c>
      <c r="S2885" s="12">
        <f t="shared" si="182"/>
        <v>42235.117476851854</v>
      </c>
      <c r="T2885" s="12">
        <f t="shared" si="183"/>
        <v>2015</v>
      </c>
    </row>
    <row r="2886" spans="1:20" ht="48" x14ac:dyDescent="0.2">
      <c r="A2886">
        <v>4066</v>
      </c>
      <c r="B2886" s="3" t="s">
        <v>4062</v>
      </c>
      <c r="C2886" s="3" t="s">
        <v>8170</v>
      </c>
      <c r="D2886" s="33">
        <v>15000</v>
      </c>
      <c r="E2886" s="6">
        <v>25</v>
      </c>
      <c r="F2886" t="s">
        <v>8220</v>
      </c>
      <c r="G2886" t="s">
        <v>8223</v>
      </c>
      <c r="H2886" t="s">
        <v>8245</v>
      </c>
      <c r="I2886">
        <v>1463619388</v>
      </c>
      <c r="J2886">
        <v>1461027388</v>
      </c>
      <c r="K2886" t="b">
        <v>0</v>
      </c>
      <c r="L2886">
        <v>1</v>
      </c>
      <c r="M2886" t="b">
        <v>0</v>
      </c>
      <c r="N2886" t="s">
        <v>8269</v>
      </c>
      <c r="O2886" s="31">
        <f t="shared" si="180"/>
        <v>0</v>
      </c>
      <c r="P2886" s="8" t="s">
        <v>8322</v>
      </c>
      <c r="Q2886" t="s">
        <v>8325</v>
      </c>
      <c r="R2886" s="12">
        <f t="shared" si="181"/>
        <v>42509.039212962962</v>
      </c>
      <c r="S2886" s="12">
        <f t="shared" si="182"/>
        <v>42479.039212962962</v>
      </c>
      <c r="T2886" s="12">
        <f t="shared" si="183"/>
        <v>2016</v>
      </c>
    </row>
    <row r="2887" spans="1:20" ht="32" x14ac:dyDescent="0.2">
      <c r="A2887">
        <v>4065</v>
      </c>
      <c r="B2887" s="3" t="s">
        <v>4061</v>
      </c>
      <c r="C2887" s="3" t="s">
        <v>8169</v>
      </c>
      <c r="D2887" s="33">
        <v>4000</v>
      </c>
      <c r="E2887" s="6">
        <v>27</v>
      </c>
      <c r="F2887" t="s">
        <v>8220</v>
      </c>
      <c r="G2887" t="s">
        <v>8223</v>
      </c>
      <c r="H2887" t="s">
        <v>8245</v>
      </c>
      <c r="I2887">
        <v>1407883811</v>
      </c>
      <c r="J2887">
        <v>1405291811</v>
      </c>
      <c r="K2887" t="b">
        <v>0</v>
      </c>
      <c r="L2887">
        <v>4</v>
      </c>
      <c r="M2887" t="b">
        <v>0</v>
      </c>
      <c r="N2887" t="s">
        <v>8269</v>
      </c>
      <c r="O2887" s="31">
        <f t="shared" si="180"/>
        <v>1</v>
      </c>
      <c r="P2887" s="8" t="s">
        <v>8322</v>
      </c>
      <c r="Q2887" t="s">
        <v>8325</v>
      </c>
      <c r="R2887" s="12">
        <f t="shared" si="181"/>
        <v>41863.951516203706</v>
      </c>
      <c r="S2887" s="12">
        <f t="shared" si="182"/>
        <v>41833.951516203706</v>
      </c>
      <c r="T2887" s="12">
        <f t="shared" si="183"/>
        <v>2014</v>
      </c>
    </row>
    <row r="2888" spans="1:20" ht="48" x14ac:dyDescent="0.2">
      <c r="A2888">
        <v>4062</v>
      </c>
      <c r="B2888" s="3" t="s">
        <v>4058</v>
      </c>
      <c r="C2888" s="3" t="s">
        <v>8166</v>
      </c>
      <c r="D2888" s="33">
        <v>20000</v>
      </c>
      <c r="E2888" s="6">
        <v>490</v>
      </c>
      <c r="F2888" t="s">
        <v>8220</v>
      </c>
      <c r="G2888" t="s">
        <v>8223</v>
      </c>
      <c r="H2888" t="s">
        <v>8245</v>
      </c>
      <c r="I2888">
        <v>1467481468</v>
      </c>
      <c r="J2888">
        <v>1464889468</v>
      </c>
      <c r="K2888" t="b">
        <v>0</v>
      </c>
      <c r="L2888">
        <v>3</v>
      </c>
      <c r="M2888" t="b">
        <v>0</v>
      </c>
      <c r="N2888" t="s">
        <v>8269</v>
      </c>
      <c r="O2888" s="31">
        <f t="shared" si="180"/>
        <v>2</v>
      </c>
      <c r="P2888" s="8" t="s">
        <v>8322</v>
      </c>
      <c r="Q2888" t="s">
        <v>8325</v>
      </c>
      <c r="R2888" s="12">
        <f t="shared" si="181"/>
        <v>42553.739212962959</v>
      </c>
      <c r="S2888" s="12">
        <f t="shared" si="182"/>
        <v>42523.739212962959</v>
      </c>
      <c r="T2888" s="12">
        <f t="shared" si="183"/>
        <v>2016</v>
      </c>
    </row>
    <row r="2889" spans="1:20" ht="32" x14ac:dyDescent="0.2">
      <c r="A2889">
        <v>4061</v>
      </c>
      <c r="B2889" s="3" t="s">
        <v>4057</v>
      </c>
      <c r="C2889" s="3" t="s">
        <v>8165</v>
      </c>
      <c r="D2889" s="33">
        <v>525</v>
      </c>
      <c r="E2889" s="6">
        <v>0</v>
      </c>
      <c r="F2889" t="s">
        <v>8220</v>
      </c>
      <c r="G2889" t="s">
        <v>8223</v>
      </c>
      <c r="H2889" t="s">
        <v>8245</v>
      </c>
      <c r="I2889">
        <v>1461205423</v>
      </c>
      <c r="J2889">
        <v>1456025023</v>
      </c>
      <c r="K2889" t="b">
        <v>0</v>
      </c>
      <c r="L2889">
        <v>0</v>
      </c>
      <c r="M2889" t="b">
        <v>0</v>
      </c>
      <c r="N2889" t="s">
        <v>8269</v>
      </c>
      <c r="O2889" s="31">
        <f t="shared" si="180"/>
        <v>0</v>
      </c>
      <c r="P2889" s="8" t="s">
        <v>8322</v>
      </c>
      <c r="Q2889" t="s">
        <v>8325</v>
      </c>
      <c r="R2889" s="12">
        <f t="shared" si="181"/>
        <v>42481.099803240737</v>
      </c>
      <c r="S2889" s="12">
        <f t="shared" si="182"/>
        <v>42421.141469907408</v>
      </c>
      <c r="T2889" s="12">
        <f t="shared" si="183"/>
        <v>2016</v>
      </c>
    </row>
    <row r="2890" spans="1:20" ht="48" x14ac:dyDescent="0.2">
      <c r="A2890">
        <v>4058</v>
      </c>
      <c r="B2890" s="3" t="s">
        <v>4054</v>
      </c>
      <c r="C2890" s="3" t="s">
        <v>8162</v>
      </c>
      <c r="D2890" s="33">
        <v>3750</v>
      </c>
      <c r="E2890" s="6">
        <v>95</v>
      </c>
      <c r="F2890" t="s">
        <v>8220</v>
      </c>
      <c r="G2890" t="s">
        <v>8223</v>
      </c>
      <c r="H2890" t="s">
        <v>8245</v>
      </c>
      <c r="I2890">
        <v>1459483140</v>
      </c>
      <c r="J2890">
        <v>1458178044</v>
      </c>
      <c r="K2890" t="b">
        <v>0</v>
      </c>
      <c r="L2890">
        <v>4</v>
      </c>
      <c r="M2890" t="b">
        <v>0</v>
      </c>
      <c r="N2890" t="s">
        <v>8269</v>
      </c>
      <c r="O2890" s="31">
        <f t="shared" si="180"/>
        <v>3</v>
      </c>
      <c r="P2890" s="8" t="s">
        <v>8322</v>
      </c>
      <c r="Q2890" t="s">
        <v>8325</v>
      </c>
      <c r="R2890" s="12">
        <f t="shared" si="181"/>
        <v>42461.165972222225</v>
      </c>
      <c r="S2890" s="12">
        <f t="shared" si="182"/>
        <v>42446.060694444444</v>
      </c>
      <c r="T2890" s="12">
        <f t="shared" si="183"/>
        <v>2016</v>
      </c>
    </row>
    <row r="2891" spans="1:20" ht="48" x14ac:dyDescent="0.2">
      <c r="A2891">
        <v>4056</v>
      </c>
      <c r="B2891" s="3" t="s">
        <v>4052</v>
      </c>
      <c r="C2891" s="3" t="s">
        <v>8160</v>
      </c>
      <c r="D2891" s="33">
        <v>1500</v>
      </c>
      <c r="E2891" s="6">
        <v>795</v>
      </c>
      <c r="F2891" t="s">
        <v>8220</v>
      </c>
      <c r="G2891" t="s">
        <v>8223</v>
      </c>
      <c r="H2891" t="s">
        <v>8245</v>
      </c>
      <c r="I2891">
        <v>1467575940</v>
      </c>
      <c r="J2891">
        <v>1465856639</v>
      </c>
      <c r="K2891" t="b">
        <v>0</v>
      </c>
      <c r="L2891">
        <v>9</v>
      </c>
      <c r="M2891" t="b">
        <v>0</v>
      </c>
      <c r="N2891" t="s">
        <v>8269</v>
      </c>
      <c r="O2891" s="31">
        <f t="shared" si="180"/>
        <v>53</v>
      </c>
      <c r="P2891" s="8" t="s">
        <v>8322</v>
      </c>
      <c r="Q2891" t="s">
        <v>8325</v>
      </c>
      <c r="R2891" s="12">
        <f t="shared" si="181"/>
        <v>42554.832638888889</v>
      </c>
      <c r="S2891" s="12">
        <f t="shared" si="182"/>
        <v>42534.933321759265</v>
      </c>
      <c r="T2891" s="12">
        <f t="shared" si="183"/>
        <v>2016</v>
      </c>
    </row>
    <row r="2892" spans="1:20" ht="48" x14ac:dyDescent="0.2">
      <c r="A2892">
        <v>4054</v>
      </c>
      <c r="B2892" s="3" t="s">
        <v>4050</v>
      </c>
      <c r="C2892" s="3" t="s">
        <v>8158</v>
      </c>
      <c r="D2892" s="33">
        <v>8880</v>
      </c>
      <c r="E2892" s="6">
        <v>0</v>
      </c>
      <c r="F2892" t="s">
        <v>8220</v>
      </c>
      <c r="G2892" t="s">
        <v>8223</v>
      </c>
      <c r="H2892" t="s">
        <v>8245</v>
      </c>
      <c r="I2892">
        <v>1475294400</v>
      </c>
      <c r="J2892">
        <v>1472674285</v>
      </c>
      <c r="K2892" t="b">
        <v>0</v>
      </c>
      <c r="L2892">
        <v>0</v>
      </c>
      <c r="M2892" t="b">
        <v>0</v>
      </c>
      <c r="N2892" t="s">
        <v>8269</v>
      </c>
      <c r="O2892" s="31">
        <f t="shared" si="180"/>
        <v>0</v>
      </c>
      <c r="P2892" s="8" t="s">
        <v>8322</v>
      </c>
      <c r="Q2892" t="s">
        <v>8325</v>
      </c>
      <c r="R2892" s="12">
        <f t="shared" si="181"/>
        <v>42644.166666666672</v>
      </c>
      <c r="S2892" s="12">
        <f t="shared" si="182"/>
        <v>42613.841261574074</v>
      </c>
      <c r="T2892" s="12">
        <f t="shared" si="183"/>
        <v>2016</v>
      </c>
    </row>
    <row r="2893" spans="1:20" ht="64" x14ac:dyDescent="0.2">
      <c r="A2893">
        <v>4052</v>
      </c>
      <c r="B2893" s="3" t="s">
        <v>4048</v>
      </c>
      <c r="C2893" s="3" t="s">
        <v>8156</v>
      </c>
      <c r="D2893" s="33">
        <v>3000</v>
      </c>
      <c r="E2893" s="6">
        <v>1126</v>
      </c>
      <c r="F2893" t="s">
        <v>8220</v>
      </c>
      <c r="G2893" t="s">
        <v>8223</v>
      </c>
      <c r="H2893" t="s">
        <v>8245</v>
      </c>
      <c r="I2893">
        <v>1413234316</v>
      </c>
      <c r="J2893">
        <v>1408050316</v>
      </c>
      <c r="K2893" t="b">
        <v>0</v>
      </c>
      <c r="L2893">
        <v>13</v>
      </c>
      <c r="M2893" t="b">
        <v>0</v>
      </c>
      <c r="N2893" t="s">
        <v>8269</v>
      </c>
      <c r="O2893" s="31">
        <f t="shared" si="180"/>
        <v>38</v>
      </c>
      <c r="P2893" s="8" t="s">
        <v>8322</v>
      </c>
      <c r="Q2893" t="s">
        <v>8325</v>
      </c>
      <c r="R2893" s="12">
        <f t="shared" si="181"/>
        <v>41925.878657407404</v>
      </c>
      <c r="S2893" s="12">
        <f t="shared" si="182"/>
        <v>41865.878657407404</v>
      </c>
      <c r="T2893" s="12">
        <f t="shared" si="183"/>
        <v>2014</v>
      </c>
    </row>
    <row r="2894" spans="1:20" ht="48" x14ac:dyDescent="0.2">
      <c r="A2894">
        <v>4051</v>
      </c>
      <c r="B2894" s="3" t="s">
        <v>4047</v>
      </c>
      <c r="C2894" s="3" t="s">
        <v>8155</v>
      </c>
      <c r="D2894" s="33">
        <v>500</v>
      </c>
      <c r="E2894" s="6">
        <v>0</v>
      </c>
      <c r="F2894" t="s">
        <v>8220</v>
      </c>
      <c r="G2894" t="s">
        <v>8223</v>
      </c>
      <c r="H2894" t="s">
        <v>8245</v>
      </c>
      <c r="I2894">
        <v>1399618380</v>
      </c>
      <c r="J2894">
        <v>1399058797</v>
      </c>
      <c r="K2894" t="b">
        <v>0</v>
      </c>
      <c r="L2894">
        <v>0</v>
      </c>
      <c r="M2894" t="b">
        <v>0</v>
      </c>
      <c r="N2894" t="s">
        <v>8269</v>
      </c>
      <c r="O2894" s="31">
        <f t="shared" si="180"/>
        <v>0</v>
      </c>
      <c r="P2894" s="8" t="s">
        <v>8322</v>
      </c>
      <c r="Q2894" t="s">
        <v>8325</v>
      </c>
      <c r="R2894" s="12">
        <f t="shared" si="181"/>
        <v>41768.286805555559</v>
      </c>
      <c r="S2894" s="12">
        <f t="shared" si="182"/>
        <v>41761.810150462967</v>
      </c>
      <c r="T2894" s="12">
        <f t="shared" si="183"/>
        <v>2014</v>
      </c>
    </row>
    <row r="2895" spans="1:20" ht="48" x14ac:dyDescent="0.2">
      <c r="A2895">
        <v>4050</v>
      </c>
      <c r="B2895" s="3" t="s">
        <v>4046</v>
      </c>
      <c r="C2895" s="3" t="s">
        <v>8154</v>
      </c>
      <c r="D2895" s="33">
        <v>1500</v>
      </c>
      <c r="E2895" s="6">
        <v>1</v>
      </c>
      <c r="F2895" t="s">
        <v>8220</v>
      </c>
      <c r="G2895" t="s">
        <v>8223</v>
      </c>
      <c r="H2895" t="s">
        <v>8245</v>
      </c>
      <c r="I2895">
        <v>1414077391</v>
      </c>
      <c r="J2895">
        <v>1411485391</v>
      </c>
      <c r="K2895" t="b">
        <v>0</v>
      </c>
      <c r="L2895">
        <v>1</v>
      </c>
      <c r="M2895" t="b">
        <v>0</v>
      </c>
      <c r="N2895" t="s">
        <v>8269</v>
      </c>
      <c r="O2895" s="31">
        <f t="shared" si="180"/>
        <v>0</v>
      </c>
      <c r="P2895" s="8" t="s">
        <v>8322</v>
      </c>
      <c r="Q2895" t="s">
        <v>8325</v>
      </c>
      <c r="R2895" s="12">
        <f t="shared" si="181"/>
        <v>41935.636469907404</v>
      </c>
      <c r="S2895" s="12">
        <f t="shared" si="182"/>
        <v>41905.636469907404</v>
      </c>
      <c r="T2895" s="12">
        <f t="shared" si="183"/>
        <v>2014</v>
      </c>
    </row>
    <row r="2896" spans="1:20" ht="48" x14ac:dyDescent="0.2">
      <c r="A2896">
        <v>4049</v>
      </c>
      <c r="B2896" s="3" t="s">
        <v>4045</v>
      </c>
      <c r="C2896" s="3" t="s">
        <v>8153</v>
      </c>
      <c r="D2896" s="33">
        <v>20000</v>
      </c>
      <c r="E2896" s="6">
        <v>16</v>
      </c>
      <c r="F2896" t="s">
        <v>8220</v>
      </c>
      <c r="G2896" t="s">
        <v>8223</v>
      </c>
      <c r="H2896" t="s">
        <v>8245</v>
      </c>
      <c r="I2896">
        <v>1436914815</v>
      </c>
      <c r="J2896">
        <v>1434322815</v>
      </c>
      <c r="K2896" t="b">
        <v>0</v>
      </c>
      <c r="L2896">
        <v>1</v>
      </c>
      <c r="M2896" t="b">
        <v>0</v>
      </c>
      <c r="N2896" t="s">
        <v>8269</v>
      </c>
      <c r="O2896" s="31">
        <f t="shared" si="180"/>
        <v>0</v>
      </c>
      <c r="P2896" s="8" t="s">
        <v>8322</v>
      </c>
      <c r="Q2896" t="s">
        <v>8325</v>
      </c>
      <c r="R2896" s="12">
        <f t="shared" si="181"/>
        <v>42199.958506944444</v>
      </c>
      <c r="S2896" s="12">
        <f t="shared" si="182"/>
        <v>42169.958506944444</v>
      </c>
      <c r="T2896" s="12">
        <f t="shared" si="183"/>
        <v>2015</v>
      </c>
    </row>
    <row r="2897" spans="1:20" ht="48" x14ac:dyDescent="0.2">
      <c r="A2897">
        <v>4047</v>
      </c>
      <c r="B2897" s="3" t="s">
        <v>4043</v>
      </c>
      <c r="C2897" s="3" t="s">
        <v>8151</v>
      </c>
      <c r="D2897" s="33">
        <v>5000</v>
      </c>
      <c r="E2897" s="6">
        <v>110</v>
      </c>
      <c r="F2897" t="s">
        <v>8220</v>
      </c>
      <c r="G2897" t="s">
        <v>8223</v>
      </c>
      <c r="H2897" t="s">
        <v>8245</v>
      </c>
      <c r="I2897">
        <v>1420938000</v>
      </c>
      <c r="J2897">
        <v>1418862743</v>
      </c>
      <c r="K2897" t="b">
        <v>0</v>
      </c>
      <c r="L2897">
        <v>4</v>
      </c>
      <c r="M2897" t="b">
        <v>0</v>
      </c>
      <c r="N2897" t="s">
        <v>8269</v>
      </c>
      <c r="O2897" s="31">
        <f t="shared" si="180"/>
        <v>2</v>
      </c>
      <c r="P2897" s="8" t="s">
        <v>8322</v>
      </c>
      <c r="Q2897" t="s">
        <v>8325</v>
      </c>
      <c r="R2897" s="12">
        <f t="shared" si="181"/>
        <v>42015.041666666672</v>
      </c>
      <c r="S2897" s="12">
        <f t="shared" si="182"/>
        <v>41991.022488425922</v>
      </c>
      <c r="T2897" s="12">
        <f t="shared" si="183"/>
        <v>2014</v>
      </c>
    </row>
    <row r="2898" spans="1:20" ht="48" x14ac:dyDescent="0.2">
      <c r="A2898">
        <v>4046</v>
      </c>
      <c r="B2898" s="3" t="s">
        <v>4042</v>
      </c>
      <c r="C2898" s="3" t="s">
        <v>8150</v>
      </c>
      <c r="D2898" s="33">
        <v>5600</v>
      </c>
      <c r="E2898" s="6">
        <v>460</v>
      </c>
      <c r="F2898" t="s">
        <v>8220</v>
      </c>
      <c r="G2898" t="s">
        <v>8223</v>
      </c>
      <c r="H2898" t="s">
        <v>8245</v>
      </c>
      <c r="I2898">
        <v>1413992210</v>
      </c>
      <c r="J2898">
        <v>1411400210</v>
      </c>
      <c r="K2898" t="b">
        <v>0</v>
      </c>
      <c r="L2898">
        <v>12</v>
      </c>
      <c r="M2898" t="b">
        <v>0</v>
      </c>
      <c r="N2898" t="s">
        <v>8269</v>
      </c>
      <c r="O2898" s="31">
        <f t="shared" si="180"/>
        <v>8</v>
      </c>
      <c r="P2898" s="8" t="s">
        <v>8322</v>
      </c>
      <c r="Q2898" t="s">
        <v>8325</v>
      </c>
      <c r="R2898" s="12">
        <f t="shared" si="181"/>
        <v>41934.650578703702</v>
      </c>
      <c r="S2898" s="12">
        <f t="shared" si="182"/>
        <v>41904.650578703702</v>
      </c>
      <c r="T2898" s="12">
        <f t="shared" si="183"/>
        <v>2014</v>
      </c>
    </row>
    <row r="2899" spans="1:20" ht="48" x14ac:dyDescent="0.2">
      <c r="A2899">
        <v>4044</v>
      </c>
      <c r="B2899" s="3" t="s">
        <v>4040</v>
      </c>
      <c r="C2899" s="3" t="s">
        <v>8148</v>
      </c>
      <c r="D2899" s="33">
        <v>600</v>
      </c>
      <c r="E2899" s="6">
        <v>225</v>
      </c>
      <c r="F2899" t="s">
        <v>8220</v>
      </c>
      <c r="G2899" t="s">
        <v>8223</v>
      </c>
      <c r="H2899" t="s">
        <v>8245</v>
      </c>
      <c r="I2899">
        <v>1428642000</v>
      </c>
      <c r="J2899">
        <v>1426050982</v>
      </c>
      <c r="K2899" t="b">
        <v>0</v>
      </c>
      <c r="L2899">
        <v>4</v>
      </c>
      <c r="M2899" t="b">
        <v>0</v>
      </c>
      <c r="N2899" t="s">
        <v>8269</v>
      </c>
      <c r="O2899" s="31">
        <f t="shared" si="180"/>
        <v>38</v>
      </c>
      <c r="P2899" s="8" t="s">
        <v>8322</v>
      </c>
      <c r="Q2899" t="s">
        <v>8325</v>
      </c>
      <c r="R2899" s="12">
        <f t="shared" si="181"/>
        <v>42104.208333333328</v>
      </c>
      <c r="S2899" s="12">
        <f t="shared" si="182"/>
        <v>42074.219699074078</v>
      </c>
      <c r="T2899" s="12">
        <f t="shared" si="183"/>
        <v>2015</v>
      </c>
    </row>
    <row r="2900" spans="1:20" ht="48" x14ac:dyDescent="0.2">
      <c r="A2900">
        <v>4042</v>
      </c>
      <c r="B2900" s="3" t="s">
        <v>4038</v>
      </c>
      <c r="C2900" s="3" t="s">
        <v>8146</v>
      </c>
      <c r="D2900" s="33">
        <v>10000</v>
      </c>
      <c r="E2900" s="6">
        <v>21</v>
      </c>
      <c r="F2900" t="s">
        <v>8220</v>
      </c>
      <c r="G2900" t="s">
        <v>8223</v>
      </c>
      <c r="H2900" t="s">
        <v>8245</v>
      </c>
      <c r="I2900">
        <v>1421781360</v>
      </c>
      <c r="J2900">
        <v>1419213664</v>
      </c>
      <c r="K2900" t="b">
        <v>0</v>
      </c>
      <c r="L2900">
        <v>3</v>
      </c>
      <c r="M2900" t="b">
        <v>0</v>
      </c>
      <c r="N2900" t="s">
        <v>8269</v>
      </c>
      <c r="O2900" s="31">
        <f t="shared" si="180"/>
        <v>0</v>
      </c>
      <c r="P2900" s="8" t="s">
        <v>8322</v>
      </c>
      <c r="Q2900" t="s">
        <v>8325</v>
      </c>
      <c r="R2900" s="12">
        <f t="shared" si="181"/>
        <v>42024.802777777775</v>
      </c>
      <c r="S2900" s="12">
        <f t="shared" si="182"/>
        <v>41995.084074074075</v>
      </c>
      <c r="T2900" s="12">
        <f t="shared" si="183"/>
        <v>2014</v>
      </c>
    </row>
    <row r="2901" spans="1:20" ht="48" x14ac:dyDescent="0.2">
      <c r="A2901">
        <v>4040</v>
      </c>
      <c r="B2901" s="3" t="s">
        <v>4036</v>
      </c>
      <c r="C2901" s="3" t="s">
        <v>8144</v>
      </c>
      <c r="D2901" s="33">
        <v>8000</v>
      </c>
      <c r="E2901" s="6">
        <v>2500</v>
      </c>
      <c r="F2901" t="s">
        <v>8220</v>
      </c>
      <c r="G2901" t="s">
        <v>8223</v>
      </c>
      <c r="H2901" t="s">
        <v>8245</v>
      </c>
      <c r="I2901">
        <v>1437188400</v>
      </c>
      <c r="J2901">
        <v>1432100004</v>
      </c>
      <c r="K2901" t="b">
        <v>0</v>
      </c>
      <c r="L2901">
        <v>2</v>
      </c>
      <c r="M2901" t="b">
        <v>0</v>
      </c>
      <c r="N2901" t="s">
        <v>8269</v>
      </c>
      <c r="O2901" s="31">
        <f t="shared" si="180"/>
        <v>31</v>
      </c>
      <c r="P2901" s="8" t="s">
        <v>8322</v>
      </c>
      <c r="Q2901" t="s">
        <v>8325</v>
      </c>
      <c r="R2901" s="12">
        <f t="shared" si="181"/>
        <v>42203.125</v>
      </c>
      <c r="S2901" s="12">
        <f t="shared" si="182"/>
        <v>42144.231527777782</v>
      </c>
      <c r="T2901" s="12">
        <f t="shared" si="183"/>
        <v>2015</v>
      </c>
    </row>
    <row r="2902" spans="1:20" ht="32" x14ac:dyDescent="0.2">
      <c r="A2902">
        <v>4039</v>
      </c>
      <c r="B2902" s="3" t="s">
        <v>4035</v>
      </c>
      <c r="C2902" s="3" t="s">
        <v>8143</v>
      </c>
      <c r="D2902" s="33">
        <v>500</v>
      </c>
      <c r="E2902" s="6">
        <v>300</v>
      </c>
      <c r="F2902" t="s">
        <v>8220</v>
      </c>
      <c r="G2902" t="s">
        <v>8223</v>
      </c>
      <c r="H2902" t="s">
        <v>8245</v>
      </c>
      <c r="I2902">
        <v>1448949540</v>
      </c>
      <c r="J2902">
        <v>1446048367</v>
      </c>
      <c r="K2902" t="b">
        <v>0</v>
      </c>
      <c r="L2902">
        <v>5</v>
      </c>
      <c r="M2902" t="b">
        <v>0</v>
      </c>
      <c r="N2902" t="s">
        <v>8269</v>
      </c>
      <c r="O2902" s="31">
        <f t="shared" si="180"/>
        <v>60</v>
      </c>
      <c r="P2902" s="8" t="s">
        <v>8322</v>
      </c>
      <c r="Q2902" t="s">
        <v>8325</v>
      </c>
      <c r="R2902" s="12">
        <f t="shared" si="181"/>
        <v>42339.249305555553</v>
      </c>
      <c r="S2902" s="12">
        <f t="shared" si="182"/>
        <v>42305.670914351853</v>
      </c>
      <c r="T2902" s="12">
        <f t="shared" si="183"/>
        <v>2015</v>
      </c>
    </row>
    <row r="2903" spans="1:20" ht="48" x14ac:dyDescent="0.2">
      <c r="A2903">
        <v>4038</v>
      </c>
      <c r="B2903" s="3" t="s">
        <v>4034</v>
      </c>
      <c r="C2903" s="3" t="s">
        <v>8142</v>
      </c>
      <c r="D2903" s="33">
        <v>2500</v>
      </c>
      <c r="E2903" s="6">
        <v>301</v>
      </c>
      <c r="F2903" t="s">
        <v>8220</v>
      </c>
      <c r="G2903" t="s">
        <v>8223</v>
      </c>
      <c r="H2903" t="s">
        <v>8245</v>
      </c>
      <c r="I2903">
        <v>1413573010</v>
      </c>
      <c r="J2903">
        <v>1408389010</v>
      </c>
      <c r="K2903" t="b">
        <v>0</v>
      </c>
      <c r="L2903">
        <v>4</v>
      </c>
      <c r="M2903" t="b">
        <v>0</v>
      </c>
      <c r="N2903" t="s">
        <v>8269</v>
      </c>
      <c r="O2903" s="31">
        <f t="shared" si="180"/>
        <v>12</v>
      </c>
      <c r="P2903" s="8" t="s">
        <v>8322</v>
      </c>
      <c r="Q2903" t="s">
        <v>8325</v>
      </c>
      <c r="R2903" s="12">
        <f t="shared" si="181"/>
        <v>41929.798726851855</v>
      </c>
      <c r="S2903" s="12">
        <f t="shared" si="182"/>
        <v>41869.798726851855</v>
      </c>
      <c r="T2903" s="12">
        <f t="shared" si="183"/>
        <v>2014</v>
      </c>
    </row>
    <row r="2904" spans="1:20" ht="48" x14ac:dyDescent="0.2">
      <c r="A2904">
        <v>4037</v>
      </c>
      <c r="B2904" s="3" t="s">
        <v>4033</v>
      </c>
      <c r="C2904" s="3" t="s">
        <v>8141</v>
      </c>
      <c r="D2904" s="33">
        <v>700</v>
      </c>
      <c r="E2904" s="6">
        <v>80</v>
      </c>
      <c r="F2904" t="s">
        <v>8220</v>
      </c>
      <c r="G2904" t="s">
        <v>8223</v>
      </c>
      <c r="H2904" t="s">
        <v>8245</v>
      </c>
      <c r="I2904">
        <v>1464099900</v>
      </c>
      <c r="J2904">
        <v>1462585315</v>
      </c>
      <c r="K2904" t="b">
        <v>0</v>
      </c>
      <c r="L2904">
        <v>2</v>
      </c>
      <c r="M2904" t="b">
        <v>0</v>
      </c>
      <c r="N2904" t="s">
        <v>8269</v>
      </c>
      <c r="O2904" s="31">
        <f t="shared" si="180"/>
        <v>11</v>
      </c>
      <c r="P2904" s="8" t="s">
        <v>8322</v>
      </c>
      <c r="Q2904" t="s">
        <v>8325</v>
      </c>
      <c r="R2904" s="12">
        <f t="shared" si="181"/>
        <v>42514.600694444445</v>
      </c>
      <c r="S2904" s="12">
        <f t="shared" si="182"/>
        <v>42497.070775462969</v>
      </c>
      <c r="T2904" s="12">
        <f t="shared" si="183"/>
        <v>2016</v>
      </c>
    </row>
    <row r="2905" spans="1:20" ht="48" x14ac:dyDescent="0.2">
      <c r="A2905">
        <v>4036</v>
      </c>
      <c r="B2905" s="3" t="s">
        <v>4032</v>
      </c>
      <c r="C2905" s="3" t="s">
        <v>7438</v>
      </c>
      <c r="D2905" s="33">
        <v>6000</v>
      </c>
      <c r="E2905" s="6">
        <v>2823</v>
      </c>
      <c r="F2905" t="s">
        <v>8220</v>
      </c>
      <c r="G2905" t="s">
        <v>8223</v>
      </c>
      <c r="H2905" t="s">
        <v>8245</v>
      </c>
      <c r="I2905">
        <v>1404253800</v>
      </c>
      <c r="J2905">
        <v>1402784964</v>
      </c>
      <c r="K2905" t="b">
        <v>0</v>
      </c>
      <c r="L2905">
        <v>17</v>
      </c>
      <c r="M2905" t="b">
        <v>0</v>
      </c>
      <c r="N2905" t="s">
        <v>8269</v>
      </c>
      <c r="O2905" s="31">
        <f t="shared" si="180"/>
        <v>47</v>
      </c>
      <c r="P2905" s="8" t="s">
        <v>8322</v>
      </c>
      <c r="Q2905" t="s">
        <v>8325</v>
      </c>
      <c r="R2905" s="12">
        <f t="shared" si="181"/>
        <v>41821.9375</v>
      </c>
      <c r="S2905" s="12">
        <f t="shared" si="182"/>
        <v>41804.937083333331</v>
      </c>
      <c r="T2905" s="12">
        <f t="shared" si="183"/>
        <v>2014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33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30">
        <f t="shared" si="180"/>
        <v>5</v>
      </c>
      <c r="P2906" s="8" t="s">
        <v>8322</v>
      </c>
      <c r="Q2906" t="s">
        <v>8325</v>
      </c>
      <c r="R2906" s="12">
        <f t="shared" si="181"/>
        <v>41952.5</v>
      </c>
      <c r="S2906" s="12">
        <f t="shared" si="182"/>
        <v>41940.967951388891</v>
      </c>
      <c r="T2906" s="12">
        <f t="shared" si="183"/>
        <v>2014</v>
      </c>
    </row>
    <row r="2907" spans="1:20" ht="32" x14ac:dyDescent="0.2">
      <c r="A2907">
        <v>4035</v>
      </c>
      <c r="B2907" s="3" t="s">
        <v>4031</v>
      </c>
      <c r="C2907" s="3" t="s">
        <v>8140</v>
      </c>
      <c r="D2907" s="33">
        <v>10000</v>
      </c>
      <c r="E2907" s="6">
        <v>3685</v>
      </c>
      <c r="F2907" t="s">
        <v>8220</v>
      </c>
      <c r="G2907" t="s">
        <v>8223</v>
      </c>
      <c r="H2907" t="s">
        <v>8245</v>
      </c>
      <c r="I2907">
        <v>1413925887</v>
      </c>
      <c r="J2907">
        <v>1411333887</v>
      </c>
      <c r="K2907" t="b">
        <v>0</v>
      </c>
      <c r="L2907">
        <v>25</v>
      </c>
      <c r="M2907" t="b">
        <v>0</v>
      </c>
      <c r="N2907" t="s">
        <v>8269</v>
      </c>
      <c r="O2907" s="31">
        <f t="shared" si="180"/>
        <v>37</v>
      </c>
      <c r="P2907" s="8" t="s">
        <v>8322</v>
      </c>
      <c r="Q2907" t="s">
        <v>8325</v>
      </c>
      <c r="R2907" s="12">
        <f t="shared" si="181"/>
        <v>41933.882951388885</v>
      </c>
      <c r="S2907" s="12">
        <f t="shared" si="182"/>
        <v>41903.882951388885</v>
      </c>
      <c r="T2907" s="12">
        <f t="shared" si="183"/>
        <v>2014</v>
      </c>
    </row>
    <row r="2908" spans="1:20" ht="48" x14ac:dyDescent="0.2">
      <c r="A2908">
        <v>4034</v>
      </c>
      <c r="B2908" s="3" t="s">
        <v>4030</v>
      </c>
      <c r="C2908" s="3" t="s">
        <v>8139</v>
      </c>
      <c r="D2908" s="33">
        <v>13500</v>
      </c>
      <c r="E2908" s="6">
        <v>200</v>
      </c>
      <c r="F2908" t="s">
        <v>8220</v>
      </c>
      <c r="G2908" t="s">
        <v>8223</v>
      </c>
      <c r="H2908" t="s">
        <v>8245</v>
      </c>
      <c r="I2908">
        <v>1428097450</v>
      </c>
      <c r="J2908">
        <v>1425509050</v>
      </c>
      <c r="K2908" t="b">
        <v>0</v>
      </c>
      <c r="L2908">
        <v>2</v>
      </c>
      <c r="M2908" t="b">
        <v>0</v>
      </c>
      <c r="N2908" t="s">
        <v>8269</v>
      </c>
      <c r="O2908" s="31">
        <f t="shared" si="180"/>
        <v>1</v>
      </c>
      <c r="P2908" s="8" t="s">
        <v>8322</v>
      </c>
      <c r="Q2908" t="s">
        <v>8325</v>
      </c>
      <c r="R2908" s="12">
        <f t="shared" si="181"/>
        <v>42097.905671296292</v>
      </c>
      <c r="S2908" s="12">
        <f t="shared" si="182"/>
        <v>42067.947337962964</v>
      </c>
      <c r="T2908" s="12">
        <f t="shared" si="183"/>
        <v>2015</v>
      </c>
    </row>
    <row r="2909" spans="1:20" ht="48" x14ac:dyDescent="0.2">
      <c r="A2909">
        <v>4032</v>
      </c>
      <c r="B2909" s="3" t="s">
        <v>4028</v>
      </c>
      <c r="C2909" s="3" t="s">
        <v>8137</v>
      </c>
      <c r="D2909" s="33">
        <v>6048</v>
      </c>
      <c r="E2909" s="6">
        <v>413</v>
      </c>
      <c r="F2909" t="s">
        <v>8220</v>
      </c>
      <c r="G2909" t="s">
        <v>8223</v>
      </c>
      <c r="H2909" t="s">
        <v>8245</v>
      </c>
      <c r="I2909">
        <v>1450211116</v>
      </c>
      <c r="J2909">
        <v>1445023516</v>
      </c>
      <c r="K2909" t="b">
        <v>0</v>
      </c>
      <c r="L2909">
        <v>7</v>
      </c>
      <c r="M2909" t="b">
        <v>0</v>
      </c>
      <c r="N2909" t="s">
        <v>8269</v>
      </c>
      <c r="O2909" s="31">
        <f t="shared" si="180"/>
        <v>7</v>
      </c>
      <c r="P2909" s="8" t="s">
        <v>8322</v>
      </c>
      <c r="Q2909" t="s">
        <v>8325</v>
      </c>
      <c r="R2909" s="12">
        <f t="shared" si="181"/>
        <v>42353.85087962963</v>
      </c>
      <c r="S2909" s="12">
        <f t="shared" si="182"/>
        <v>42293.809212962966</v>
      </c>
      <c r="T2909" s="12">
        <f t="shared" si="183"/>
        <v>2015</v>
      </c>
    </row>
    <row r="2910" spans="1:20" ht="48" x14ac:dyDescent="0.2">
      <c r="A2910">
        <v>4031</v>
      </c>
      <c r="B2910" s="3" t="s">
        <v>4027</v>
      </c>
      <c r="C2910" s="3" t="s">
        <v>8136</v>
      </c>
      <c r="D2910" s="33">
        <v>5000</v>
      </c>
      <c r="E2910" s="6">
        <v>0</v>
      </c>
      <c r="F2910" t="s">
        <v>8220</v>
      </c>
      <c r="G2910" t="s">
        <v>8223</v>
      </c>
      <c r="H2910" t="s">
        <v>8245</v>
      </c>
      <c r="I2910">
        <v>1418914964</v>
      </c>
      <c r="J2910">
        <v>1414591364</v>
      </c>
      <c r="K2910" t="b">
        <v>0</v>
      </c>
      <c r="L2910">
        <v>0</v>
      </c>
      <c r="M2910" t="b">
        <v>0</v>
      </c>
      <c r="N2910" t="s">
        <v>8269</v>
      </c>
      <c r="O2910" s="31">
        <f t="shared" si="180"/>
        <v>0</v>
      </c>
      <c r="P2910" s="8" t="s">
        <v>8322</v>
      </c>
      <c r="Q2910" t="s">
        <v>8325</v>
      </c>
      <c r="R2910" s="12">
        <f t="shared" si="181"/>
        <v>41991.626898148148</v>
      </c>
      <c r="S2910" s="12">
        <f t="shared" si="182"/>
        <v>41941.585231481484</v>
      </c>
      <c r="T2910" s="12">
        <f t="shared" si="183"/>
        <v>2014</v>
      </c>
    </row>
    <row r="2911" spans="1:20" ht="48" x14ac:dyDescent="0.2">
      <c r="A2911">
        <v>4030</v>
      </c>
      <c r="B2911" s="3" t="s">
        <v>4026</v>
      </c>
      <c r="C2911" s="3" t="s">
        <v>8135</v>
      </c>
      <c r="D2911" s="33">
        <v>2500</v>
      </c>
      <c r="E2911" s="6">
        <v>400</v>
      </c>
      <c r="F2911" t="s">
        <v>8220</v>
      </c>
      <c r="G2911" t="s">
        <v>8223</v>
      </c>
      <c r="H2911" t="s">
        <v>8245</v>
      </c>
      <c r="I2911">
        <v>1454525340</v>
      </c>
      <c r="J2911">
        <v>1452008599</v>
      </c>
      <c r="K2911" t="b">
        <v>0</v>
      </c>
      <c r="L2911">
        <v>6</v>
      </c>
      <c r="M2911" t="b">
        <v>0</v>
      </c>
      <c r="N2911" t="s">
        <v>8269</v>
      </c>
      <c r="O2911" s="31">
        <f t="shared" si="180"/>
        <v>16</v>
      </c>
      <c r="P2911" s="8" t="s">
        <v>8322</v>
      </c>
      <c r="Q2911" t="s">
        <v>8325</v>
      </c>
      <c r="R2911" s="12">
        <f t="shared" si="181"/>
        <v>42403.784027777772</v>
      </c>
      <c r="S2911" s="12">
        <f t="shared" si="182"/>
        <v>42374.655081018514</v>
      </c>
      <c r="T2911" s="12">
        <f t="shared" si="183"/>
        <v>2016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33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30">
        <f t="shared" si="180"/>
        <v>0</v>
      </c>
      <c r="P2912" s="8" t="s">
        <v>8322</v>
      </c>
      <c r="Q2912" t="s">
        <v>8325</v>
      </c>
      <c r="R2912" s="12">
        <f t="shared" si="181"/>
        <v>42167.841284722221</v>
      </c>
      <c r="S2912" s="12">
        <f t="shared" si="182"/>
        <v>42107.841284722221</v>
      </c>
      <c r="T2912" s="12">
        <f t="shared" si="183"/>
        <v>2015</v>
      </c>
    </row>
    <row r="2913" spans="1:20" ht="48" x14ac:dyDescent="0.2">
      <c r="A2913">
        <v>4029</v>
      </c>
      <c r="B2913" s="3" t="s">
        <v>4025</v>
      </c>
      <c r="C2913" s="3" t="s">
        <v>8134</v>
      </c>
      <c r="D2913" s="33">
        <v>20000</v>
      </c>
      <c r="E2913" s="6">
        <v>0</v>
      </c>
      <c r="F2913" t="s">
        <v>8220</v>
      </c>
      <c r="G2913" t="s">
        <v>8223</v>
      </c>
      <c r="H2913" t="s">
        <v>8245</v>
      </c>
      <c r="I2913">
        <v>1450053370</v>
      </c>
      <c r="J2913">
        <v>1447461370</v>
      </c>
      <c r="K2913" t="b">
        <v>0</v>
      </c>
      <c r="L2913">
        <v>0</v>
      </c>
      <c r="M2913" t="b">
        <v>0</v>
      </c>
      <c r="N2913" t="s">
        <v>8269</v>
      </c>
      <c r="O2913" s="31">
        <f t="shared" si="180"/>
        <v>0</v>
      </c>
      <c r="P2913" s="8" t="s">
        <v>8322</v>
      </c>
      <c r="Q2913" t="s">
        <v>8325</v>
      </c>
      <c r="R2913" s="12">
        <f t="shared" si="181"/>
        <v>42352.025115740747</v>
      </c>
      <c r="S2913" s="12">
        <f t="shared" si="182"/>
        <v>42322.025115740747</v>
      </c>
      <c r="T2913" s="12">
        <f t="shared" si="183"/>
        <v>2015</v>
      </c>
    </row>
    <row r="2914" spans="1:20" ht="48" x14ac:dyDescent="0.2">
      <c r="A2914">
        <v>4028</v>
      </c>
      <c r="B2914" s="3" t="s">
        <v>4024</v>
      </c>
      <c r="C2914" s="3" t="s">
        <v>8133</v>
      </c>
      <c r="D2914" s="33">
        <v>2000</v>
      </c>
      <c r="E2914" s="6">
        <v>561</v>
      </c>
      <c r="F2914" t="s">
        <v>8220</v>
      </c>
      <c r="G2914" t="s">
        <v>8223</v>
      </c>
      <c r="H2914" t="s">
        <v>8245</v>
      </c>
      <c r="I2914">
        <v>1402007500</v>
      </c>
      <c r="J2914">
        <v>1399415500</v>
      </c>
      <c r="K2914" t="b">
        <v>0</v>
      </c>
      <c r="L2914">
        <v>11</v>
      </c>
      <c r="M2914" t="b">
        <v>0</v>
      </c>
      <c r="N2914" t="s">
        <v>8269</v>
      </c>
      <c r="O2914" s="31">
        <f t="shared" si="180"/>
        <v>28</v>
      </c>
      <c r="P2914" s="8" t="s">
        <v>8322</v>
      </c>
      <c r="Q2914" t="s">
        <v>8325</v>
      </c>
      <c r="R2914" s="12">
        <f t="shared" si="181"/>
        <v>41795.938657407409</v>
      </c>
      <c r="S2914" s="12">
        <f t="shared" si="182"/>
        <v>41765.938657407409</v>
      </c>
      <c r="T2914" s="12">
        <f t="shared" si="183"/>
        <v>2014</v>
      </c>
    </row>
    <row r="2915" spans="1:20" ht="48" x14ac:dyDescent="0.2">
      <c r="A2915">
        <v>4027</v>
      </c>
      <c r="B2915" s="3" t="s">
        <v>4023</v>
      </c>
      <c r="C2915" s="3" t="s">
        <v>8132</v>
      </c>
      <c r="D2915" s="33">
        <v>3000</v>
      </c>
      <c r="E2915" s="6">
        <v>215</v>
      </c>
      <c r="F2915" t="s">
        <v>8220</v>
      </c>
      <c r="G2915" t="s">
        <v>8223</v>
      </c>
      <c r="H2915" t="s">
        <v>8245</v>
      </c>
      <c r="I2915">
        <v>1487811600</v>
      </c>
      <c r="J2915">
        <v>1486077481</v>
      </c>
      <c r="K2915" t="b">
        <v>0</v>
      </c>
      <c r="L2915">
        <v>7</v>
      </c>
      <c r="M2915" t="b">
        <v>0</v>
      </c>
      <c r="N2915" t="s">
        <v>8269</v>
      </c>
      <c r="O2915" s="31">
        <f t="shared" si="180"/>
        <v>7</v>
      </c>
      <c r="P2915" s="8" t="s">
        <v>8322</v>
      </c>
      <c r="Q2915" t="s">
        <v>8325</v>
      </c>
      <c r="R2915" s="12">
        <f t="shared" si="181"/>
        <v>42789.041666666672</v>
      </c>
      <c r="S2915" s="12">
        <f t="shared" si="182"/>
        <v>42768.97084490741</v>
      </c>
      <c r="T2915" s="12">
        <f t="shared" si="183"/>
        <v>2017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33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30">
        <f t="shared" si="180"/>
        <v>0</v>
      </c>
      <c r="P2916" s="8" t="s">
        <v>8322</v>
      </c>
      <c r="Q2916" t="s">
        <v>8325</v>
      </c>
      <c r="R2916" s="12">
        <f t="shared" si="181"/>
        <v>42077.865671296298</v>
      </c>
      <c r="S2916" s="12">
        <f t="shared" si="182"/>
        <v>42017.907337962963</v>
      </c>
      <c r="T2916" s="12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33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30">
        <f t="shared" si="180"/>
        <v>61</v>
      </c>
      <c r="P2917" s="8" t="s">
        <v>8322</v>
      </c>
      <c r="Q2917" t="s">
        <v>8325</v>
      </c>
      <c r="R2917" s="12">
        <f t="shared" si="181"/>
        <v>42445.356365740736</v>
      </c>
      <c r="S2917" s="12">
        <f t="shared" si="182"/>
        <v>42415.398032407407</v>
      </c>
      <c r="T2917" s="12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33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30">
        <f t="shared" si="180"/>
        <v>8</v>
      </c>
      <c r="P2918" s="8" t="s">
        <v>8322</v>
      </c>
      <c r="Q2918" t="s">
        <v>8325</v>
      </c>
      <c r="R2918" s="12">
        <f t="shared" si="181"/>
        <v>41778.476724537039</v>
      </c>
      <c r="S2918" s="12">
        <f t="shared" si="182"/>
        <v>41755.476724537039</v>
      </c>
      <c r="T2918" s="12">
        <f t="shared" si="183"/>
        <v>2014</v>
      </c>
    </row>
    <row r="2919" spans="1:20" ht="48" x14ac:dyDescent="0.2">
      <c r="A2919">
        <v>4026</v>
      </c>
      <c r="B2919" s="3" t="s">
        <v>4022</v>
      </c>
      <c r="C2919" s="3" t="s">
        <v>8131</v>
      </c>
      <c r="D2919" s="33">
        <v>4000</v>
      </c>
      <c r="E2919" s="6">
        <v>0</v>
      </c>
      <c r="F2919" t="s">
        <v>8220</v>
      </c>
      <c r="G2919" t="s">
        <v>8223</v>
      </c>
      <c r="H2919" t="s">
        <v>8245</v>
      </c>
      <c r="I2919">
        <v>1449247439</v>
      </c>
      <c r="J2919">
        <v>1444059839</v>
      </c>
      <c r="K2919" t="b">
        <v>0</v>
      </c>
      <c r="L2919">
        <v>0</v>
      </c>
      <c r="M2919" t="b">
        <v>0</v>
      </c>
      <c r="N2919" t="s">
        <v>8269</v>
      </c>
      <c r="O2919" s="31">
        <f t="shared" si="180"/>
        <v>0</v>
      </c>
      <c r="P2919" s="8" t="s">
        <v>8322</v>
      </c>
      <c r="Q2919" t="s">
        <v>8325</v>
      </c>
      <c r="R2919" s="12">
        <f t="shared" si="181"/>
        <v>42342.697210648148</v>
      </c>
      <c r="S2919" s="12">
        <f t="shared" si="182"/>
        <v>42282.655543981484</v>
      </c>
      <c r="T2919" s="12">
        <f t="shared" si="183"/>
        <v>2015</v>
      </c>
    </row>
    <row r="2920" spans="1:20" ht="48" x14ac:dyDescent="0.2">
      <c r="A2920">
        <v>4024</v>
      </c>
      <c r="B2920" s="3" t="s">
        <v>4020</v>
      </c>
      <c r="C2920" s="3" t="s">
        <v>8129</v>
      </c>
      <c r="D2920" s="33">
        <v>800</v>
      </c>
      <c r="E2920" s="6">
        <v>10</v>
      </c>
      <c r="F2920" t="s">
        <v>8220</v>
      </c>
      <c r="G2920" t="s">
        <v>8223</v>
      </c>
      <c r="H2920" t="s">
        <v>8245</v>
      </c>
      <c r="I2920">
        <v>1441037097</v>
      </c>
      <c r="J2920">
        <v>1438445097</v>
      </c>
      <c r="K2920" t="b">
        <v>0</v>
      </c>
      <c r="L2920">
        <v>1</v>
      </c>
      <c r="M2920" t="b">
        <v>0</v>
      </c>
      <c r="N2920" t="s">
        <v>8269</v>
      </c>
      <c r="O2920" s="31">
        <f t="shared" si="180"/>
        <v>1</v>
      </c>
      <c r="P2920" s="8" t="s">
        <v>8322</v>
      </c>
      <c r="Q2920" t="s">
        <v>8325</v>
      </c>
      <c r="R2920" s="12">
        <f t="shared" si="181"/>
        <v>42247.670104166667</v>
      </c>
      <c r="S2920" s="12">
        <f t="shared" si="182"/>
        <v>42217.670104166667</v>
      </c>
      <c r="T2920" s="12">
        <f t="shared" si="183"/>
        <v>2015</v>
      </c>
    </row>
    <row r="2921" spans="1:20" ht="48" x14ac:dyDescent="0.2">
      <c r="A2921">
        <v>4023</v>
      </c>
      <c r="B2921" s="3" t="s">
        <v>4019</v>
      </c>
      <c r="C2921" s="3" t="s">
        <v>8128</v>
      </c>
      <c r="D2921" s="33">
        <v>7000</v>
      </c>
      <c r="E2921" s="6">
        <v>0</v>
      </c>
      <c r="F2921" t="s">
        <v>8220</v>
      </c>
      <c r="G2921" t="s">
        <v>8223</v>
      </c>
      <c r="H2921" t="s">
        <v>8245</v>
      </c>
      <c r="I2921">
        <v>1458860363</v>
      </c>
      <c r="J2921">
        <v>1454975963</v>
      </c>
      <c r="K2921" t="b">
        <v>0</v>
      </c>
      <c r="L2921">
        <v>0</v>
      </c>
      <c r="M2921" t="b">
        <v>0</v>
      </c>
      <c r="N2921" t="s">
        <v>8269</v>
      </c>
      <c r="O2921" s="31">
        <f t="shared" si="180"/>
        <v>0</v>
      </c>
      <c r="P2921" s="8" t="s">
        <v>8322</v>
      </c>
      <c r="Q2921" t="s">
        <v>8325</v>
      </c>
      <c r="R2921" s="12">
        <f t="shared" si="181"/>
        <v>42453.957905092597</v>
      </c>
      <c r="S2921" s="12">
        <f t="shared" si="182"/>
        <v>42408.999571759254</v>
      </c>
      <c r="T2921" s="12">
        <f t="shared" si="183"/>
        <v>2016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33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30">
        <f t="shared" si="180"/>
        <v>27</v>
      </c>
      <c r="P2922" s="8" t="s">
        <v>8322</v>
      </c>
      <c r="Q2922" t="s">
        <v>8325</v>
      </c>
      <c r="R2922" s="12">
        <f t="shared" si="181"/>
        <v>42088.750810185185</v>
      </c>
      <c r="S2922" s="12">
        <f t="shared" si="182"/>
        <v>42058.792476851857</v>
      </c>
      <c r="T2922" s="12">
        <f t="shared" si="183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33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8" t="s">
        <v>8322</v>
      </c>
      <c r="Q2923" t="s">
        <v>8334</v>
      </c>
      <c r="R2923" s="12">
        <f t="shared" si="181"/>
        <v>41907.886620370373</v>
      </c>
      <c r="S2923" s="12">
        <f t="shared" si="182"/>
        <v>41877.886620370373</v>
      </c>
      <c r="T2923" s="12">
        <f t="shared" si="183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33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8" t="s">
        <v>8322</v>
      </c>
      <c r="Q2924" t="s">
        <v>8334</v>
      </c>
      <c r="R2924" s="12">
        <f t="shared" si="181"/>
        <v>42142.874155092592</v>
      </c>
      <c r="S2924" s="12">
        <f t="shared" si="182"/>
        <v>42097.874155092592</v>
      </c>
      <c r="T2924" s="12">
        <f t="shared" si="183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33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8" t="s">
        <v>8322</v>
      </c>
      <c r="Q2925" t="s">
        <v>8334</v>
      </c>
      <c r="R2925" s="12">
        <f t="shared" si="181"/>
        <v>42028.125</v>
      </c>
      <c r="S2925" s="12">
        <f t="shared" si="182"/>
        <v>42013.15253472222</v>
      </c>
      <c r="T2925" s="12">
        <f t="shared" si="183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33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8" t="s">
        <v>8322</v>
      </c>
      <c r="Q2926" t="s">
        <v>8334</v>
      </c>
      <c r="R2926" s="12">
        <f t="shared" si="181"/>
        <v>42133.165972222225</v>
      </c>
      <c r="S2926" s="12">
        <f t="shared" si="182"/>
        <v>42103.556828703702</v>
      </c>
      <c r="T2926" s="12">
        <f t="shared" si="183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33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8" t="s">
        <v>8322</v>
      </c>
      <c r="Q2927" t="s">
        <v>8334</v>
      </c>
      <c r="R2927" s="12">
        <f t="shared" si="181"/>
        <v>41893.584120370368</v>
      </c>
      <c r="S2927" s="12">
        <f t="shared" si="182"/>
        <v>41863.584120370368</v>
      </c>
      <c r="T2927" s="12">
        <f t="shared" si="183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33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8" t="s">
        <v>8322</v>
      </c>
      <c r="Q2928" t="s">
        <v>8334</v>
      </c>
      <c r="R2928" s="12">
        <f t="shared" si="181"/>
        <v>42058.765960648147</v>
      </c>
      <c r="S2928" s="12">
        <f t="shared" si="182"/>
        <v>42044.765960648147</v>
      </c>
      <c r="T2928" s="12">
        <f t="shared" si="183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33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8" t="s">
        <v>8322</v>
      </c>
      <c r="Q2929" t="s">
        <v>8334</v>
      </c>
      <c r="R2929" s="12">
        <f t="shared" si="181"/>
        <v>41835.208333333336</v>
      </c>
      <c r="S2929" s="12">
        <f t="shared" si="182"/>
        <v>41806.669317129628</v>
      </c>
      <c r="T2929" s="12">
        <f t="shared" si="183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33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8" t="s">
        <v>8322</v>
      </c>
      <c r="Q2930" t="s">
        <v>8334</v>
      </c>
      <c r="R2930" s="12">
        <f t="shared" si="181"/>
        <v>42433.998217592598</v>
      </c>
      <c r="S2930" s="12">
        <f t="shared" si="182"/>
        <v>42403.998217592598</v>
      </c>
      <c r="T2930" s="12">
        <f t="shared" si="183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33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8" t="s">
        <v>8322</v>
      </c>
      <c r="Q2931" t="s">
        <v>8334</v>
      </c>
      <c r="R2931" s="12">
        <f t="shared" si="181"/>
        <v>41784.564328703702</v>
      </c>
      <c r="S2931" s="12">
        <f t="shared" si="182"/>
        <v>41754.564328703702</v>
      </c>
      <c r="T2931" s="12">
        <f t="shared" si="183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33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8" t="s">
        <v>8322</v>
      </c>
      <c r="Q2932" t="s">
        <v>8334</v>
      </c>
      <c r="R2932" s="12">
        <f t="shared" si="181"/>
        <v>42131.584074074075</v>
      </c>
      <c r="S2932" s="12">
        <f t="shared" si="182"/>
        <v>42101.584074074075</v>
      </c>
      <c r="T2932" s="12">
        <f t="shared" si="183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33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8" t="s">
        <v>8322</v>
      </c>
      <c r="Q2933" t="s">
        <v>8334</v>
      </c>
      <c r="R2933" s="12">
        <f t="shared" si="181"/>
        <v>41897.255555555559</v>
      </c>
      <c r="S2933" s="12">
        <f t="shared" si="182"/>
        <v>41872.291238425925</v>
      </c>
      <c r="T2933" s="12">
        <f t="shared" si="183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33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8" t="s">
        <v>8322</v>
      </c>
      <c r="Q2934" t="s">
        <v>8334</v>
      </c>
      <c r="R2934" s="12">
        <f t="shared" si="181"/>
        <v>42056.458333333328</v>
      </c>
      <c r="S2934" s="12">
        <f t="shared" si="182"/>
        <v>42025.164780092593</v>
      </c>
      <c r="T2934" s="12">
        <f t="shared" si="183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33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8" t="s">
        <v>8322</v>
      </c>
      <c r="Q2935" t="s">
        <v>8334</v>
      </c>
      <c r="R2935" s="12">
        <f t="shared" si="181"/>
        <v>42525.956631944442</v>
      </c>
      <c r="S2935" s="12">
        <f t="shared" si="182"/>
        <v>42495.956631944442</v>
      </c>
      <c r="T2935" s="12">
        <f t="shared" si="183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33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8" t="s">
        <v>8322</v>
      </c>
      <c r="Q2936" t="s">
        <v>8334</v>
      </c>
      <c r="R2936" s="12">
        <f t="shared" si="181"/>
        <v>41805.636157407411</v>
      </c>
      <c r="S2936" s="12">
        <f t="shared" si="182"/>
        <v>41775.636157407411</v>
      </c>
      <c r="T2936" s="12">
        <f t="shared" si="183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33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8" t="s">
        <v>8322</v>
      </c>
      <c r="Q2937" t="s">
        <v>8334</v>
      </c>
      <c r="R2937" s="12">
        <f t="shared" si="181"/>
        <v>42611.708333333328</v>
      </c>
      <c r="S2937" s="12">
        <f t="shared" si="182"/>
        <v>42553.583425925928</v>
      </c>
      <c r="T2937" s="12">
        <f t="shared" si="183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33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8" t="s">
        <v>8322</v>
      </c>
      <c r="Q2938" t="s">
        <v>8334</v>
      </c>
      <c r="R2938" s="12">
        <f t="shared" si="181"/>
        <v>41925.207638888889</v>
      </c>
      <c r="S2938" s="12">
        <f t="shared" si="182"/>
        <v>41912.650729166664</v>
      </c>
      <c r="T2938" s="12">
        <f t="shared" si="183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33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8" t="s">
        <v>8322</v>
      </c>
      <c r="Q2939" t="s">
        <v>8334</v>
      </c>
      <c r="R2939" s="12">
        <f t="shared" si="181"/>
        <v>41833.457326388889</v>
      </c>
      <c r="S2939" s="12">
        <f t="shared" si="182"/>
        <v>41803.457326388889</v>
      </c>
      <c r="T2939" s="12">
        <f t="shared" si="183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33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8" t="s">
        <v>8322</v>
      </c>
      <c r="Q2940" t="s">
        <v>8334</v>
      </c>
      <c r="R2940" s="12">
        <f t="shared" si="181"/>
        <v>42034.703865740739</v>
      </c>
      <c r="S2940" s="12">
        <f t="shared" si="182"/>
        <v>42004.703865740739</v>
      </c>
      <c r="T2940" s="12">
        <f t="shared" si="183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33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8" t="s">
        <v>8322</v>
      </c>
      <c r="Q2941" t="s">
        <v>8334</v>
      </c>
      <c r="R2941" s="12">
        <f t="shared" si="181"/>
        <v>41879.041666666664</v>
      </c>
      <c r="S2941" s="12">
        <f t="shared" si="182"/>
        <v>41845.809166666666</v>
      </c>
      <c r="T2941" s="12">
        <f t="shared" si="183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33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8" t="s">
        <v>8322</v>
      </c>
      <c r="Q2942" t="s">
        <v>8334</v>
      </c>
      <c r="R2942" s="12">
        <f t="shared" si="181"/>
        <v>42022.773356481484</v>
      </c>
      <c r="S2942" s="12">
        <f t="shared" si="182"/>
        <v>41982.773356481484</v>
      </c>
      <c r="T2942" s="12">
        <f t="shared" si="183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33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8" t="s">
        <v>8322</v>
      </c>
      <c r="Q2943" t="s">
        <v>8323</v>
      </c>
      <c r="R2943" s="12">
        <f t="shared" si="181"/>
        <v>42064.960127314815</v>
      </c>
      <c r="S2943" s="12">
        <f t="shared" si="182"/>
        <v>42034.960127314815</v>
      </c>
      <c r="T2943" s="12">
        <f t="shared" si="183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33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8" t="s">
        <v>8322</v>
      </c>
      <c r="Q2944" t="s">
        <v>8323</v>
      </c>
      <c r="R2944" s="12">
        <f t="shared" si="181"/>
        <v>42354.845833333333</v>
      </c>
      <c r="S2944" s="12">
        <f t="shared" si="182"/>
        <v>42334.803923611107</v>
      </c>
      <c r="T2944" s="12">
        <f t="shared" si="183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33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8" t="s">
        <v>8322</v>
      </c>
      <c r="Q2945" t="s">
        <v>8323</v>
      </c>
      <c r="R2945" s="12">
        <f t="shared" si="181"/>
        <v>42107.129398148143</v>
      </c>
      <c r="S2945" s="12">
        <f t="shared" si="182"/>
        <v>42077.129398148143</v>
      </c>
      <c r="T2945" s="12">
        <f t="shared" si="183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33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8" t="s">
        <v>8322</v>
      </c>
      <c r="Q2946" t="s">
        <v>8323</v>
      </c>
      <c r="R2946" s="12">
        <f t="shared" ref="R2946:R3009" si="185">(((I2946/60)/60/24)+DATE(1970,1,1))</f>
        <v>42162.9143287037</v>
      </c>
      <c r="S2946" s="12">
        <f t="shared" ref="S2946:S3009" si="186">(((J2946/60)/60/24)+DATE(1970,1,1))</f>
        <v>42132.9143287037</v>
      </c>
      <c r="T2946" s="12">
        <f t="shared" si="183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33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8" t="s">
        <v>8322</v>
      </c>
      <c r="Q2947" t="s">
        <v>8323</v>
      </c>
      <c r="R2947" s="12">
        <f t="shared" si="185"/>
        <v>42148.139583333337</v>
      </c>
      <c r="S2947" s="12">
        <f t="shared" si="186"/>
        <v>42118.139583333337</v>
      </c>
      <c r="T2947" s="12">
        <f t="shared" ref="T2947:T3010" si="187">YEAR(S2947)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33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8" t="s">
        <v>8322</v>
      </c>
      <c r="Q2948" t="s">
        <v>8323</v>
      </c>
      <c r="R2948" s="12">
        <f t="shared" si="185"/>
        <v>42597.531157407408</v>
      </c>
      <c r="S2948" s="12">
        <f t="shared" si="186"/>
        <v>42567.531157407408</v>
      </c>
      <c r="T2948" s="12">
        <f t="shared" si="187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33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8" t="s">
        <v>8322</v>
      </c>
      <c r="Q2949" t="s">
        <v>8323</v>
      </c>
      <c r="R2949" s="12">
        <f t="shared" si="185"/>
        <v>42698.715972222228</v>
      </c>
      <c r="S2949" s="12">
        <f t="shared" si="186"/>
        <v>42649.562118055561</v>
      </c>
      <c r="T2949" s="12">
        <f t="shared" si="187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33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8" t="s">
        <v>8322</v>
      </c>
      <c r="Q2950" t="s">
        <v>8323</v>
      </c>
      <c r="R2950" s="12">
        <f t="shared" si="185"/>
        <v>42157.649224537032</v>
      </c>
      <c r="S2950" s="12">
        <f t="shared" si="186"/>
        <v>42097.649224537032</v>
      </c>
      <c r="T2950" s="12">
        <f t="shared" si="187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33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8" t="s">
        <v>8322</v>
      </c>
      <c r="Q2951" t="s">
        <v>8323</v>
      </c>
      <c r="R2951" s="12">
        <f t="shared" si="185"/>
        <v>42327.864780092597</v>
      </c>
      <c r="S2951" s="12">
        <f t="shared" si="186"/>
        <v>42297.823113425926</v>
      </c>
      <c r="T2951" s="12">
        <f t="shared" si="187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33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8" t="s">
        <v>8322</v>
      </c>
      <c r="Q2952" t="s">
        <v>8323</v>
      </c>
      <c r="R2952" s="12">
        <f t="shared" si="185"/>
        <v>42392.36518518519</v>
      </c>
      <c r="S2952" s="12">
        <f t="shared" si="186"/>
        <v>42362.36518518519</v>
      </c>
      <c r="T2952" s="12">
        <f t="shared" si="187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33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8" t="s">
        <v>8322</v>
      </c>
      <c r="Q2953" t="s">
        <v>8323</v>
      </c>
      <c r="R2953" s="12">
        <f t="shared" si="185"/>
        <v>41917.802928240737</v>
      </c>
      <c r="S2953" s="12">
        <f t="shared" si="186"/>
        <v>41872.802928240737</v>
      </c>
      <c r="T2953" s="12">
        <f t="shared" si="187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33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8" t="s">
        <v>8322</v>
      </c>
      <c r="Q2954" t="s">
        <v>8323</v>
      </c>
      <c r="R2954" s="12">
        <f t="shared" si="185"/>
        <v>42660.166666666672</v>
      </c>
      <c r="S2954" s="12">
        <f t="shared" si="186"/>
        <v>42628.690266203703</v>
      </c>
      <c r="T2954" s="12">
        <f t="shared" si="187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33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8" t="s">
        <v>8322</v>
      </c>
      <c r="Q2955" t="s">
        <v>8323</v>
      </c>
      <c r="R2955" s="12">
        <f t="shared" si="185"/>
        <v>42285.791909722218</v>
      </c>
      <c r="S2955" s="12">
        <f t="shared" si="186"/>
        <v>42255.791909722218</v>
      </c>
      <c r="T2955" s="12">
        <f t="shared" si="187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33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8" t="s">
        <v>8322</v>
      </c>
      <c r="Q2956" t="s">
        <v>8323</v>
      </c>
      <c r="R2956" s="12">
        <f t="shared" si="185"/>
        <v>42810.541701388895</v>
      </c>
      <c r="S2956" s="12">
        <f t="shared" si="186"/>
        <v>42790.583368055552</v>
      </c>
      <c r="T2956" s="12">
        <f t="shared" si="187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33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8" t="s">
        <v>8322</v>
      </c>
      <c r="Q2957" t="s">
        <v>8323</v>
      </c>
      <c r="R2957" s="12">
        <f t="shared" si="185"/>
        <v>42171.741307870368</v>
      </c>
      <c r="S2957" s="12">
        <f t="shared" si="186"/>
        <v>42141.741307870368</v>
      </c>
      <c r="T2957" s="12">
        <f t="shared" si="187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33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8" t="s">
        <v>8322</v>
      </c>
      <c r="Q2958" t="s">
        <v>8323</v>
      </c>
      <c r="R2958" s="12">
        <f t="shared" si="185"/>
        <v>42494.958912037036</v>
      </c>
      <c r="S2958" s="12">
        <f t="shared" si="186"/>
        <v>42464.958912037036</v>
      </c>
      <c r="T2958" s="12">
        <f t="shared" si="187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33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8" t="s">
        <v>8322</v>
      </c>
      <c r="Q2959" t="s">
        <v>8323</v>
      </c>
      <c r="R2959" s="12">
        <f t="shared" si="185"/>
        <v>42090.969583333332</v>
      </c>
      <c r="S2959" s="12">
        <f t="shared" si="186"/>
        <v>42031.011249999996</v>
      </c>
      <c r="T2959" s="12">
        <f t="shared" si="187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33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8" t="s">
        <v>8322</v>
      </c>
      <c r="Q2960" t="s">
        <v>8323</v>
      </c>
      <c r="R2960" s="12">
        <f t="shared" si="185"/>
        <v>42498.73746527778</v>
      </c>
      <c r="S2960" s="12">
        <f t="shared" si="186"/>
        <v>42438.779131944444</v>
      </c>
      <c r="T2960" s="12">
        <f t="shared" si="187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33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8" t="s">
        <v>8322</v>
      </c>
      <c r="Q2961" t="s">
        <v>8323</v>
      </c>
      <c r="R2961" s="12">
        <f t="shared" si="185"/>
        <v>42528.008391203708</v>
      </c>
      <c r="S2961" s="12">
        <f t="shared" si="186"/>
        <v>42498.008391203708</v>
      </c>
      <c r="T2961" s="12">
        <f t="shared" si="187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33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8" t="s">
        <v>8322</v>
      </c>
      <c r="Q2962" t="s">
        <v>8323</v>
      </c>
      <c r="R2962" s="12">
        <f t="shared" si="185"/>
        <v>41893.757210648146</v>
      </c>
      <c r="S2962" s="12">
        <f t="shared" si="186"/>
        <v>41863.757210648146</v>
      </c>
      <c r="T2962" s="12">
        <f t="shared" si="187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33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31">
        <f t="shared" si="184"/>
        <v>110</v>
      </c>
      <c r="P2963" s="8" t="s">
        <v>8322</v>
      </c>
      <c r="Q2963" t="s">
        <v>8325</v>
      </c>
      <c r="R2963" s="12">
        <f t="shared" si="185"/>
        <v>42089.166666666672</v>
      </c>
      <c r="S2963" s="12">
        <f t="shared" si="186"/>
        <v>42061.212488425925</v>
      </c>
      <c r="T2963" s="12">
        <f t="shared" si="187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33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31">
        <f t="shared" si="184"/>
        <v>122</v>
      </c>
      <c r="P2964" s="8" t="s">
        <v>8322</v>
      </c>
      <c r="Q2964" t="s">
        <v>8325</v>
      </c>
      <c r="R2964" s="12">
        <f t="shared" si="185"/>
        <v>42064.290972222225</v>
      </c>
      <c r="S2964" s="12">
        <f t="shared" si="186"/>
        <v>42036.24428240741</v>
      </c>
      <c r="T2964" s="12">
        <f t="shared" si="187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33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31">
        <f t="shared" si="184"/>
        <v>107</v>
      </c>
      <c r="P2965" s="8" t="s">
        <v>8322</v>
      </c>
      <c r="Q2965" t="s">
        <v>8325</v>
      </c>
      <c r="R2965" s="12">
        <f t="shared" si="185"/>
        <v>42187.470185185186</v>
      </c>
      <c r="S2965" s="12">
        <f t="shared" si="186"/>
        <v>42157.470185185186</v>
      </c>
      <c r="T2965" s="12">
        <f t="shared" si="187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33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31">
        <f t="shared" si="184"/>
        <v>101</v>
      </c>
      <c r="P2966" s="8" t="s">
        <v>8322</v>
      </c>
      <c r="Q2966" t="s">
        <v>8325</v>
      </c>
      <c r="R2966" s="12">
        <f t="shared" si="185"/>
        <v>41857.897222222222</v>
      </c>
      <c r="S2966" s="12">
        <f t="shared" si="186"/>
        <v>41827.909942129627</v>
      </c>
      <c r="T2966" s="12">
        <f t="shared" si="187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33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31">
        <f t="shared" si="184"/>
        <v>109</v>
      </c>
      <c r="P2967" s="8" t="s">
        <v>8322</v>
      </c>
      <c r="Q2967" t="s">
        <v>8325</v>
      </c>
      <c r="R2967" s="12">
        <f t="shared" si="185"/>
        <v>42192.729548611111</v>
      </c>
      <c r="S2967" s="12">
        <f t="shared" si="186"/>
        <v>42162.729548611111</v>
      </c>
      <c r="T2967" s="12">
        <f t="shared" si="187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33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31">
        <f t="shared" si="184"/>
        <v>114</v>
      </c>
      <c r="P2968" s="8" t="s">
        <v>8322</v>
      </c>
      <c r="Q2968" t="s">
        <v>8325</v>
      </c>
      <c r="R2968" s="12">
        <f t="shared" si="185"/>
        <v>42263.738564814819</v>
      </c>
      <c r="S2968" s="12">
        <f t="shared" si="186"/>
        <v>42233.738564814819</v>
      </c>
      <c r="T2968" s="12">
        <f t="shared" si="187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33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31">
        <f t="shared" si="184"/>
        <v>114</v>
      </c>
      <c r="P2969" s="8" t="s">
        <v>8322</v>
      </c>
      <c r="Q2969" t="s">
        <v>8325</v>
      </c>
      <c r="R2969" s="12">
        <f t="shared" si="185"/>
        <v>42072.156157407408</v>
      </c>
      <c r="S2969" s="12">
        <f t="shared" si="186"/>
        <v>42042.197824074072</v>
      </c>
      <c r="T2969" s="12">
        <f t="shared" si="187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33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31">
        <f t="shared" si="184"/>
        <v>106</v>
      </c>
      <c r="P2970" s="8" t="s">
        <v>8322</v>
      </c>
      <c r="Q2970" t="s">
        <v>8325</v>
      </c>
      <c r="R2970" s="12">
        <f t="shared" si="185"/>
        <v>42599.165972222225</v>
      </c>
      <c r="S2970" s="12">
        <f t="shared" si="186"/>
        <v>42585.523842592593</v>
      </c>
      <c r="T2970" s="12">
        <f t="shared" si="187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33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30">
        <f t="shared" si="184"/>
        <v>163</v>
      </c>
      <c r="P2971" s="8" t="s">
        <v>8322</v>
      </c>
      <c r="Q2971" t="s">
        <v>8325</v>
      </c>
      <c r="R2971" s="12">
        <f t="shared" si="185"/>
        <v>42127.952083333337</v>
      </c>
      <c r="S2971" s="12">
        <f t="shared" si="186"/>
        <v>42097.786493055552</v>
      </c>
      <c r="T2971" s="12">
        <f t="shared" si="187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33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31">
        <f t="shared" si="184"/>
        <v>106</v>
      </c>
      <c r="P2972" s="8" t="s">
        <v>8322</v>
      </c>
      <c r="Q2972" t="s">
        <v>8325</v>
      </c>
      <c r="R2972" s="12">
        <f t="shared" si="185"/>
        <v>41838.669571759259</v>
      </c>
      <c r="S2972" s="12">
        <f t="shared" si="186"/>
        <v>41808.669571759259</v>
      </c>
      <c r="T2972" s="12">
        <f t="shared" si="187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33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31">
        <f t="shared" si="184"/>
        <v>100</v>
      </c>
      <c r="P2973" s="8" t="s">
        <v>8322</v>
      </c>
      <c r="Q2973" t="s">
        <v>8325</v>
      </c>
      <c r="R2973" s="12">
        <f t="shared" si="185"/>
        <v>41882.658310185187</v>
      </c>
      <c r="S2973" s="12">
        <f t="shared" si="186"/>
        <v>41852.658310185187</v>
      </c>
      <c r="T2973" s="12">
        <f t="shared" si="187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33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31">
        <f t="shared" si="184"/>
        <v>105</v>
      </c>
      <c r="P2974" s="8" t="s">
        <v>8322</v>
      </c>
      <c r="Q2974" t="s">
        <v>8325</v>
      </c>
      <c r="R2974" s="12">
        <f t="shared" si="185"/>
        <v>42709.041666666672</v>
      </c>
      <c r="S2974" s="12">
        <f t="shared" si="186"/>
        <v>42694.110185185185</v>
      </c>
      <c r="T2974" s="12">
        <f t="shared" si="187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33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31">
        <f t="shared" si="184"/>
        <v>175</v>
      </c>
      <c r="P2975" s="8" t="s">
        <v>8322</v>
      </c>
      <c r="Q2975" t="s">
        <v>8325</v>
      </c>
      <c r="R2975" s="12">
        <f t="shared" si="185"/>
        <v>42370.166666666672</v>
      </c>
      <c r="S2975" s="12">
        <f t="shared" si="186"/>
        <v>42341.818379629629</v>
      </c>
      <c r="T2975" s="12">
        <f t="shared" si="187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33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31">
        <f t="shared" si="184"/>
        <v>102</v>
      </c>
      <c r="P2976" s="8" t="s">
        <v>8322</v>
      </c>
      <c r="Q2976" t="s">
        <v>8325</v>
      </c>
      <c r="R2976" s="12">
        <f t="shared" si="185"/>
        <v>41908.065972222219</v>
      </c>
      <c r="S2976" s="12">
        <f t="shared" si="186"/>
        <v>41880.061006944445</v>
      </c>
      <c r="T2976" s="12">
        <f t="shared" si="187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33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31">
        <f t="shared" si="184"/>
        <v>100</v>
      </c>
      <c r="P2977" s="8" t="s">
        <v>8322</v>
      </c>
      <c r="Q2977" t="s">
        <v>8325</v>
      </c>
      <c r="R2977" s="12">
        <f t="shared" si="185"/>
        <v>41970.125</v>
      </c>
      <c r="S2977" s="12">
        <f t="shared" si="186"/>
        <v>41941.683865740742</v>
      </c>
      <c r="T2977" s="12">
        <f t="shared" si="187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33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30">
        <f t="shared" si="184"/>
        <v>171</v>
      </c>
      <c r="P2978" s="8" t="s">
        <v>8322</v>
      </c>
      <c r="Q2978" t="s">
        <v>8325</v>
      </c>
      <c r="R2978" s="12">
        <f t="shared" si="185"/>
        <v>42442.5</v>
      </c>
      <c r="S2978" s="12">
        <f t="shared" si="186"/>
        <v>42425.730671296296</v>
      </c>
      <c r="T2978" s="12">
        <f t="shared" si="187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33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31">
        <f t="shared" si="184"/>
        <v>114</v>
      </c>
      <c r="P2979" s="8" t="s">
        <v>8322</v>
      </c>
      <c r="Q2979" t="s">
        <v>8325</v>
      </c>
      <c r="R2979" s="12">
        <f t="shared" si="185"/>
        <v>42086.093055555553</v>
      </c>
      <c r="S2979" s="12">
        <f t="shared" si="186"/>
        <v>42026.88118055556</v>
      </c>
      <c r="T2979" s="12">
        <f t="shared" si="187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33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31">
        <f t="shared" si="184"/>
        <v>129</v>
      </c>
      <c r="P2980" s="8" t="s">
        <v>8322</v>
      </c>
      <c r="Q2980" t="s">
        <v>8325</v>
      </c>
      <c r="R2980" s="12">
        <f t="shared" si="185"/>
        <v>41932.249305555553</v>
      </c>
      <c r="S2980" s="12">
        <f t="shared" si="186"/>
        <v>41922.640590277777</v>
      </c>
      <c r="T2980" s="12">
        <f t="shared" si="187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33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31">
        <f t="shared" si="184"/>
        <v>101</v>
      </c>
      <c r="P2981" s="8" t="s">
        <v>8322</v>
      </c>
      <c r="Q2981" t="s">
        <v>8325</v>
      </c>
      <c r="R2981" s="12">
        <f t="shared" si="185"/>
        <v>42010.25</v>
      </c>
      <c r="S2981" s="12">
        <f t="shared" si="186"/>
        <v>41993.824340277773</v>
      </c>
      <c r="T2981" s="12">
        <f t="shared" si="187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33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31">
        <f t="shared" si="184"/>
        <v>109</v>
      </c>
      <c r="P2982" s="8" t="s">
        <v>8322</v>
      </c>
      <c r="Q2982" t="s">
        <v>8325</v>
      </c>
      <c r="R2982" s="12">
        <f t="shared" si="185"/>
        <v>42240.083333333328</v>
      </c>
      <c r="S2982" s="12">
        <f t="shared" si="186"/>
        <v>42219.915856481486</v>
      </c>
      <c r="T2982" s="12">
        <f t="shared" si="187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33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8" t="s">
        <v>8322</v>
      </c>
      <c r="Q2983" t="s">
        <v>8323</v>
      </c>
      <c r="R2983" s="12">
        <f t="shared" si="185"/>
        <v>42270.559675925921</v>
      </c>
      <c r="S2983" s="12">
        <f t="shared" si="186"/>
        <v>42225.559675925921</v>
      </c>
      <c r="T2983" s="12">
        <f t="shared" si="187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33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8" t="s">
        <v>8322</v>
      </c>
      <c r="Q2984" t="s">
        <v>8323</v>
      </c>
      <c r="R2984" s="12">
        <f t="shared" si="185"/>
        <v>42411.686840277776</v>
      </c>
      <c r="S2984" s="12">
        <f t="shared" si="186"/>
        <v>42381.686840277776</v>
      </c>
      <c r="T2984" s="12">
        <f t="shared" si="187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33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8" t="s">
        <v>8322</v>
      </c>
      <c r="Q2985" t="s">
        <v>8323</v>
      </c>
      <c r="R2985" s="12">
        <f t="shared" si="185"/>
        <v>41954.674027777779</v>
      </c>
      <c r="S2985" s="12">
        <f t="shared" si="186"/>
        <v>41894.632361111115</v>
      </c>
      <c r="T2985" s="12">
        <f t="shared" si="187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33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8" t="s">
        <v>8322</v>
      </c>
      <c r="Q2986" t="s">
        <v>8323</v>
      </c>
      <c r="R2986" s="12">
        <f t="shared" si="185"/>
        <v>42606.278715277775</v>
      </c>
      <c r="S2986" s="12">
        <f t="shared" si="186"/>
        <v>42576.278715277775</v>
      </c>
      <c r="T2986" s="12">
        <f t="shared" si="187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33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8" t="s">
        <v>8322</v>
      </c>
      <c r="Q2987" t="s">
        <v>8323</v>
      </c>
      <c r="R2987" s="12">
        <f t="shared" si="185"/>
        <v>42674.166666666672</v>
      </c>
      <c r="S2987" s="12">
        <f t="shared" si="186"/>
        <v>42654.973703703698</v>
      </c>
      <c r="T2987" s="12">
        <f t="shared" si="187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33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8" t="s">
        <v>8322</v>
      </c>
      <c r="Q2988" t="s">
        <v>8323</v>
      </c>
      <c r="R2988" s="12">
        <f t="shared" si="185"/>
        <v>42491.458402777775</v>
      </c>
      <c r="S2988" s="12">
        <f t="shared" si="186"/>
        <v>42431.500069444446</v>
      </c>
      <c r="T2988" s="12">
        <f t="shared" si="187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33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8" t="s">
        <v>8322</v>
      </c>
      <c r="Q2989" t="s">
        <v>8323</v>
      </c>
      <c r="R2989" s="12">
        <f t="shared" si="185"/>
        <v>42656</v>
      </c>
      <c r="S2989" s="12">
        <f t="shared" si="186"/>
        <v>42627.307303240741</v>
      </c>
      <c r="T2989" s="12">
        <f t="shared" si="187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33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8" t="s">
        <v>8322</v>
      </c>
      <c r="Q2990" t="s">
        <v>8323</v>
      </c>
      <c r="R2990" s="12">
        <f t="shared" si="185"/>
        <v>42541.362048611118</v>
      </c>
      <c r="S2990" s="12">
        <f t="shared" si="186"/>
        <v>42511.362048611118</v>
      </c>
      <c r="T2990" s="12">
        <f t="shared" si="187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33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8" t="s">
        <v>8322</v>
      </c>
      <c r="Q2991" t="s">
        <v>8323</v>
      </c>
      <c r="R2991" s="12">
        <f t="shared" si="185"/>
        <v>42359.207638888889</v>
      </c>
      <c r="S2991" s="12">
        <f t="shared" si="186"/>
        <v>42337.02039351852</v>
      </c>
      <c r="T2991" s="12">
        <f t="shared" si="187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33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8" t="s">
        <v>8322</v>
      </c>
      <c r="Q2992" t="s">
        <v>8323</v>
      </c>
      <c r="R2992" s="12">
        <f t="shared" si="185"/>
        <v>42376.57430555555</v>
      </c>
      <c r="S2992" s="12">
        <f t="shared" si="186"/>
        <v>42341.57430555555</v>
      </c>
      <c r="T2992" s="12">
        <f t="shared" si="187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33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8" t="s">
        <v>8322</v>
      </c>
      <c r="Q2993" t="s">
        <v>8323</v>
      </c>
      <c r="R2993" s="12">
        <f t="shared" si="185"/>
        <v>42762.837152777778</v>
      </c>
      <c r="S2993" s="12">
        <f t="shared" si="186"/>
        <v>42740.837152777778</v>
      </c>
      <c r="T2993" s="12">
        <f t="shared" si="187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33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8" t="s">
        <v>8322</v>
      </c>
      <c r="Q2994" t="s">
        <v>8323</v>
      </c>
      <c r="R2994" s="12">
        <f t="shared" si="185"/>
        <v>42652.767476851848</v>
      </c>
      <c r="S2994" s="12">
        <f t="shared" si="186"/>
        <v>42622.767476851848</v>
      </c>
      <c r="T2994" s="12">
        <f t="shared" si="187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33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8" t="s">
        <v>8322</v>
      </c>
      <c r="Q2995" t="s">
        <v>8323</v>
      </c>
      <c r="R2995" s="12">
        <f t="shared" si="185"/>
        <v>42420.838738425926</v>
      </c>
      <c r="S2995" s="12">
        <f t="shared" si="186"/>
        <v>42390.838738425926</v>
      </c>
      <c r="T2995" s="12">
        <f t="shared" si="187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33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8" t="s">
        <v>8322</v>
      </c>
      <c r="Q2996" t="s">
        <v>8323</v>
      </c>
      <c r="R2996" s="12">
        <f t="shared" si="185"/>
        <v>41915.478842592594</v>
      </c>
      <c r="S2996" s="12">
        <f t="shared" si="186"/>
        <v>41885.478842592594</v>
      </c>
      <c r="T2996" s="12">
        <f t="shared" si="187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33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8" t="s">
        <v>8322</v>
      </c>
      <c r="Q2997" t="s">
        <v>8323</v>
      </c>
      <c r="R2997" s="12">
        <f t="shared" si="185"/>
        <v>42754.665173611109</v>
      </c>
      <c r="S2997" s="12">
        <f t="shared" si="186"/>
        <v>42724.665173611109</v>
      </c>
      <c r="T2997" s="12">
        <f t="shared" si="187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33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8" t="s">
        <v>8322</v>
      </c>
      <c r="Q2998" t="s">
        <v>8323</v>
      </c>
      <c r="R2998" s="12">
        <f t="shared" si="185"/>
        <v>42150.912500000006</v>
      </c>
      <c r="S2998" s="12">
        <f t="shared" si="186"/>
        <v>42090.912500000006</v>
      </c>
      <c r="T2998" s="12">
        <f t="shared" si="187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33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8" t="s">
        <v>8322</v>
      </c>
      <c r="Q2999" t="s">
        <v>8323</v>
      </c>
      <c r="R2999" s="12">
        <f t="shared" si="185"/>
        <v>42793.207638888889</v>
      </c>
      <c r="S2999" s="12">
        <f t="shared" si="186"/>
        <v>42775.733715277776</v>
      </c>
      <c r="T2999" s="12">
        <f t="shared" si="187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33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8" t="s">
        <v>8322</v>
      </c>
      <c r="Q3000" t="s">
        <v>8323</v>
      </c>
      <c r="R3000" s="12">
        <f t="shared" si="185"/>
        <v>41806.184027777781</v>
      </c>
      <c r="S3000" s="12">
        <f t="shared" si="186"/>
        <v>41778.193622685183</v>
      </c>
      <c r="T3000" s="12">
        <f t="shared" si="187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33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8" t="s">
        <v>8322</v>
      </c>
      <c r="Q3001" t="s">
        <v>8323</v>
      </c>
      <c r="R3001" s="12">
        <f t="shared" si="185"/>
        <v>42795.083333333328</v>
      </c>
      <c r="S3001" s="12">
        <f t="shared" si="186"/>
        <v>42780.740277777775</v>
      </c>
      <c r="T3001" s="12">
        <f t="shared" si="187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33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8" t="s">
        <v>8322</v>
      </c>
      <c r="Q3002" t="s">
        <v>8323</v>
      </c>
      <c r="R3002" s="12">
        <f t="shared" si="185"/>
        <v>42766.75</v>
      </c>
      <c r="S3002" s="12">
        <f t="shared" si="186"/>
        <v>42752.827199074076</v>
      </c>
      <c r="T3002" s="12">
        <f t="shared" si="187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33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8" t="s">
        <v>8322</v>
      </c>
      <c r="Q3003" t="s">
        <v>8323</v>
      </c>
      <c r="R3003" s="12">
        <f t="shared" si="185"/>
        <v>42564.895625000005</v>
      </c>
      <c r="S3003" s="12">
        <f t="shared" si="186"/>
        <v>42534.895625000005</v>
      </c>
      <c r="T3003" s="12">
        <f t="shared" si="187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33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8" t="s">
        <v>8322</v>
      </c>
      <c r="Q3004" t="s">
        <v>8323</v>
      </c>
      <c r="R3004" s="12">
        <f t="shared" si="185"/>
        <v>41269.83625</v>
      </c>
      <c r="S3004" s="12">
        <f t="shared" si="186"/>
        <v>41239.83625</v>
      </c>
      <c r="T3004" s="12">
        <f t="shared" si="187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33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8" t="s">
        <v>8322</v>
      </c>
      <c r="Q3005" t="s">
        <v>8323</v>
      </c>
      <c r="R3005" s="12">
        <f t="shared" si="185"/>
        <v>42430.249305555553</v>
      </c>
      <c r="S3005" s="12">
        <f t="shared" si="186"/>
        <v>42398.849259259259</v>
      </c>
      <c r="T3005" s="12">
        <f t="shared" si="187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33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8" t="s">
        <v>8322</v>
      </c>
      <c r="Q3006" t="s">
        <v>8323</v>
      </c>
      <c r="R3006" s="12">
        <f t="shared" si="185"/>
        <v>41958.922731481478</v>
      </c>
      <c r="S3006" s="12">
        <f t="shared" si="186"/>
        <v>41928.881064814814</v>
      </c>
      <c r="T3006" s="12">
        <f t="shared" si="187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33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8" t="s">
        <v>8322</v>
      </c>
      <c r="Q3007" t="s">
        <v>8323</v>
      </c>
      <c r="R3007" s="12">
        <f t="shared" si="185"/>
        <v>41918.674826388888</v>
      </c>
      <c r="S3007" s="12">
        <f t="shared" si="186"/>
        <v>41888.674826388888</v>
      </c>
      <c r="T3007" s="12">
        <f t="shared" si="187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33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8" t="s">
        <v>8322</v>
      </c>
      <c r="Q3008" t="s">
        <v>8323</v>
      </c>
      <c r="R3008" s="12">
        <f t="shared" si="185"/>
        <v>41987.756840277783</v>
      </c>
      <c r="S3008" s="12">
        <f t="shared" si="186"/>
        <v>41957.756840277783</v>
      </c>
      <c r="T3008" s="12">
        <f t="shared" si="187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33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8" t="s">
        <v>8322</v>
      </c>
      <c r="Q3009" t="s">
        <v>8323</v>
      </c>
      <c r="R3009" s="12">
        <f t="shared" si="185"/>
        <v>42119.216238425928</v>
      </c>
      <c r="S3009" s="12">
        <f t="shared" si="186"/>
        <v>42098.216238425928</v>
      </c>
      <c r="T3009" s="12">
        <f t="shared" si="187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33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8" t="s">
        <v>8322</v>
      </c>
      <c r="Q3010" t="s">
        <v>8323</v>
      </c>
      <c r="R3010" s="12">
        <f t="shared" ref="R3010:R3073" si="189">(((I3010/60)/60/24)+DATE(1970,1,1))</f>
        <v>42390.212025462963</v>
      </c>
      <c r="S3010" s="12">
        <f t="shared" ref="S3010:S3073" si="190">(((J3010/60)/60/24)+DATE(1970,1,1))</f>
        <v>42360.212025462963</v>
      </c>
      <c r="T3010" s="12">
        <f t="shared" si="187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33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8" t="s">
        <v>8322</v>
      </c>
      <c r="Q3011" t="s">
        <v>8323</v>
      </c>
      <c r="R3011" s="12">
        <f t="shared" si="189"/>
        <v>41969.611574074079</v>
      </c>
      <c r="S3011" s="12">
        <f t="shared" si="190"/>
        <v>41939.569907407407</v>
      </c>
      <c r="T3011" s="12">
        <f t="shared" ref="T3011:T3074" si="191">YEAR(S3011)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33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8" t="s">
        <v>8322</v>
      </c>
      <c r="Q3012" t="s">
        <v>8323</v>
      </c>
      <c r="R3012" s="12">
        <f t="shared" si="189"/>
        <v>42056.832395833335</v>
      </c>
      <c r="S3012" s="12">
        <f t="shared" si="190"/>
        <v>41996.832395833335</v>
      </c>
      <c r="T3012" s="12">
        <f t="shared" si="191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33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8" t="s">
        <v>8322</v>
      </c>
      <c r="Q3013" t="s">
        <v>8323</v>
      </c>
      <c r="R3013" s="12">
        <f t="shared" si="189"/>
        <v>42361.957638888889</v>
      </c>
      <c r="S3013" s="12">
        <f t="shared" si="190"/>
        <v>42334.468935185185</v>
      </c>
      <c r="T3013" s="12">
        <f t="shared" si="191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33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8" t="s">
        <v>8322</v>
      </c>
      <c r="Q3014" t="s">
        <v>8323</v>
      </c>
      <c r="R3014" s="12">
        <f t="shared" si="189"/>
        <v>42045.702893518523</v>
      </c>
      <c r="S3014" s="12">
        <f t="shared" si="190"/>
        <v>42024.702893518523</v>
      </c>
      <c r="T3014" s="12">
        <f t="shared" si="191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33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8" t="s">
        <v>8322</v>
      </c>
      <c r="Q3015" t="s">
        <v>8323</v>
      </c>
      <c r="R3015" s="12">
        <f t="shared" si="189"/>
        <v>42176.836215277777</v>
      </c>
      <c r="S3015" s="12">
        <f t="shared" si="190"/>
        <v>42146.836215277777</v>
      </c>
      <c r="T3015" s="12">
        <f t="shared" si="191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33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8" t="s">
        <v>8322</v>
      </c>
      <c r="Q3016" t="s">
        <v>8323</v>
      </c>
      <c r="R3016" s="12">
        <f t="shared" si="189"/>
        <v>41948.208333333336</v>
      </c>
      <c r="S3016" s="12">
        <f t="shared" si="190"/>
        <v>41920.123611111114</v>
      </c>
      <c r="T3016" s="12">
        <f t="shared" si="191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33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8" t="s">
        <v>8322</v>
      </c>
      <c r="Q3017" t="s">
        <v>8323</v>
      </c>
      <c r="R3017" s="12">
        <f t="shared" si="189"/>
        <v>41801.166666666664</v>
      </c>
      <c r="S3017" s="12">
        <f t="shared" si="190"/>
        <v>41785.72729166667</v>
      </c>
      <c r="T3017" s="12">
        <f t="shared" si="191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33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8" t="s">
        <v>8322</v>
      </c>
      <c r="Q3018" t="s">
        <v>8323</v>
      </c>
      <c r="R3018" s="12">
        <f t="shared" si="189"/>
        <v>41838.548055555555</v>
      </c>
      <c r="S3018" s="12">
        <f t="shared" si="190"/>
        <v>41778.548055555555</v>
      </c>
      <c r="T3018" s="12">
        <f t="shared" si="191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33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8" t="s">
        <v>8322</v>
      </c>
      <c r="Q3019" t="s">
        <v>8323</v>
      </c>
      <c r="R3019" s="12">
        <f t="shared" si="189"/>
        <v>41871.850034722222</v>
      </c>
      <c r="S3019" s="12">
        <f t="shared" si="190"/>
        <v>41841.850034722222</v>
      </c>
      <c r="T3019" s="12">
        <f t="shared" si="191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33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8" t="s">
        <v>8322</v>
      </c>
      <c r="Q3020" t="s">
        <v>8323</v>
      </c>
      <c r="R3020" s="12">
        <f t="shared" si="189"/>
        <v>42205.916666666672</v>
      </c>
      <c r="S3020" s="12">
        <f t="shared" si="190"/>
        <v>42163.29833333334</v>
      </c>
      <c r="T3020" s="12">
        <f t="shared" si="191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33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8" t="s">
        <v>8322</v>
      </c>
      <c r="Q3021" t="s">
        <v>8323</v>
      </c>
      <c r="R3021" s="12">
        <f t="shared" si="189"/>
        <v>41786.125</v>
      </c>
      <c r="S3021" s="12">
        <f t="shared" si="190"/>
        <v>41758.833564814813</v>
      </c>
      <c r="T3021" s="12">
        <f t="shared" si="191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33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8" t="s">
        <v>8322</v>
      </c>
      <c r="Q3022" t="s">
        <v>8323</v>
      </c>
      <c r="R3022" s="12">
        <f t="shared" si="189"/>
        <v>42230.846446759257</v>
      </c>
      <c r="S3022" s="12">
        <f t="shared" si="190"/>
        <v>42170.846446759257</v>
      </c>
      <c r="T3022" s="12">
        <f t="shared" si="191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33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8" t="s">
        <v>8322</v>
      </c>
      <c r="Q3023" t="s">
        <v>8323</v>
      </c>
      <c r="R3023" s="12">
        <f t="shared" si="189"/>
        <v>42696.249305555553</v>
      </c>
      <c r="S3023" s="12">
        <f t="shared" si="190"/>
        <v>42660.618854166663</v>
      </c>
      <c r="T3023" s="12">
        <f t="shared" si="191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33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8" t="s">
        <v>8322</v>
      </c>
      <c r="Q3024" t="s">
        <v>8323</v>
      </c>
      <c r="R3024" s="12">
        <f t="shared" si="189"/>
        <v>42609.95380787037</v>
      </c>
      <c r="S3024" s="12">
        <f t="shared" si="190"/>
        <v>42564.95380787037</v>
      </c>
      <c r="T3024" s="12">
        <f t="shared" si="191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33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8" t="s">
        <v>8322</v>
      </c>
      <c r="Q3025" t="s">
        <v>8323</v>
      </c>
      <c r="R3025" s="12">
        <f t="shared" si="189"/>
        <v>42166.675763888896</v>
      </c>
      <c r="S3025" s="12">
        <f t="shared" si="190"/>
        <v>42121.675763888896</v>
      </c>
      <c r="T3025" s="12">
        <f t="shared" si="191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33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8" t="s">
        <v>8322</v>
      </c>
      <c r="Q3026" t="s">
        <v>8323</v>
      </c>
      <c r="R3026" s="12">
        <f t="shared" si="189"/>
        <v>41188.993923611109</v>
      </c>
      <c r="S3026" s="12">
        <f t="shared" si="190"/>
        <v>41158.993923611109</v>
      </c>
      <c r="T3026" s="12">
        <f t="shared" si="191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33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8" t="s">
        <v>8322</v>
      </c>
      <c r="Q3027" t="s">
        <v>8323</v>
      </c>
      <c r="R3027" s="12">
        <f t="shared" si="189"/>
        <v>41789.666666666664</v>
      </c>
      <c r="S3027" s="12">
        <f t="shared" si="190"/>
        <v>41761.509409722225</v>
      </c>
      <c r="T3027" s="12">
        <f t="shared" si="191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33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8" t="s">
        <v>8322</v>
      </c>
      <c r="Q3028" t="s">
        <v>8323</v>
      </c>
      <c r="R3028" s="12">
        <f t="shared" si="189"/>
        <v>42797.459398148145</v>
      </c>
      <c r="S3028" s="12">
        <f t="shared" si="190"/>
        <v>42783.459398148145</v>
      </c>
      <c r="T3028" s="12">
        <f t="shared" si="191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33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8" t="s">
        <v>8322</v>
      </c>
      <c r="Q3029" t="s">
        <v>8323</v>
      </c>
      <c r="R3029" s="12">
        <f t="shared" si="189"/>
        <v>42083.662627314814</v>
      </c>
      <c r="S3029" s="12">
        <f t="shared" si="190"/>
        <v>42053.704293981486</v>
      </c>
      <c r="T3029" s="12">
        <f t="shared" si="191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33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8" t="s">
        <v>8322</v>
      </c>
      <c r="Q3030" t="s">
        <v>8323</v>
      </c>
      <c r="R3030" s="12">
        <f t="shared" si="189"/>
        <v>42597.264178240745</v>
      </c>
      <c r="S3030" s="12">
        <f t="shared" si="190"/>
        <v>42567.264178240745</v>
      </c>
      <c r="T3030" s="12">
        <f t="shared" si="191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33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8" t="s">
        <v>8322</v>
      </c>
      <c r="Q3031" t="s">
        <v>8323</v>
      </c>
      <c r="R3031" s="12">
        <f t="shared" si="189"/>
        <v>41961.190972222219</v>
      </c>
      <c r="S3031" s="12">
        <f t="shared" si="190"/>
        <v>41932.708877314813</v>
      </c>
      <c r="T3031" s="12">
        <f t="shared" si="191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33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8" t="s">
        <v>8322</v>
      </c>
      <c r="Q3032" t="s">
        <v>8323</v>
      </c>
      <c r="R3032" s="12">
        <f t="shared" si="189"/>
        <v>42263.747349537036</v>
      </c>
      <c r="S3032" s="12">
        <f t="shared" si="190"/>
        <v>42233.747349537036</v>
      </c>
      <c r="T3032" s="12">
        <f t="shared" si="191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33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8" t="s">
        <v>8322</v>
      </c>
      <c r="Q3033" t="s">
        <v>8323</v>
      </c>
      <c r="R3033" s="12">
        <f t="shared" si="189"/>
        <v>42657.882488425923</v>
      </c>
      <c r="S3033" s="12">
        <f t="shared" si="190"/>
        <v>42597.882488425923</v>
      </c>
      <c r="T3033" s="12">
        <f t="shared" si="191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33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8" t="s">
        <v>8322</v>
      </c>
      <c r="Q3034" t="s">
        <v>8323</v>
      </c>
      <c r="R3034" s="12">
        <f t="shared" si="189"/>
        <v>42258.044664351852</v>
      </c>
      <c r="S3034" s="12">
        <f t="shared" si="190"/>
        <v>42228.044664351852</v>
      </c>
      <c r="T3034" s="12">
        <f t="shared" si="191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33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8" t="s">
        <v>8322</v>
      </c>
      <c r="Q3035" t="s">
        <v>8323</v>
      </c>
      <c r="R3035" s="12">
        <f t="shared" si="189"/>
        <v>42600.110243055555</v>
      </c>
      <c r="S3035" s="12">
        <f t="shared" si="190"/>
        <v>42570.110243055555</v>
      </c>
      <c r="T3035" s="12">
        <f t="shared" si="191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33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8" t="s">
        <v>8322</v>
      </c>
      <c r="Q3036" t="s">
        <v>8323</v>
      </c>
      <c r="R3036" s="12">
        <f t="shared" si="189"/>
        <v>42675.165972222225</v>
      </c>
      <c r="S3036" s="12">
        <f t="shared" si="190"/>
        <v>42644.535358796296</v>
      </c>
      <c r="T3036" s="12">
        <f t="shared" si="191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33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8" t="s">
        <v>8322</v>
      </c>
      <c r="Q3037" t="s">
        <v>8323</v>
      </c>
      <c r="R3037" s="12">
        <f t="shared" si="189"/>
        <v>41398.560289351852</v>
      </c>
      <c r="S3037" s="12">
        <f t="shared" si="190"/>
        <v>41368.560289351852</v>
      </c>
      <c r="T3037" s="12">
        <f t="shared" si="191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33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8" t="s">
        <v>8322</v>
      </c>
      <c r="Q3038" t="s">
        <v>8323</v>
      </c>
      <c r="R3038" s="12">
        <f t="shared" si="189"/>
        <v>41502.499305555553</v>
      </c>
      <c r="S3038" s="12">
        <f t="shared" si="190"/>
        <v>41466.785231481481</v>
      </c>
      <c r="T3038" s="12">
        <f t="shared" si="191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33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8" t="s">
        <v>8322</v>
      </c>
      <c r="Q3039" t="s">
        <v>8323</v>
      </c>
      <c r="R3039" s="12">
        <f t="shared" si="189"/>
        <v>40453.207638888889</v>
      </c>
      <c r="S3039" s="12">
        <f t="shared" si="190"/>
        <v>40378.893206018518</v>
      </c>
      <c r="T3039" s="12">
        <f t="shared" si="191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33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8" t="s">
        <v>8322</v>
      </c>
      <c r="Q3040" t="s">
        <v>8323</v>
      </c>
      <c r="R3040" s="12">
        <f t="shared" si="189"/>
        <v>42433.252280092594</v>
      </c>
      <c r="S3040" s="12">
        <f t="shared" si="190"/>
        <v>42373.252280092594</v>
      </c>
      <c r="T3040" s="12">
        <f t="shared" si="191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33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8" t="s">
        <v>8322</v>
      </c>
      <c r="Q3041" t="s">
        <v>8323</v>
      </c>
      <c r="R3041" s="12">
        <f t="shared" si="189"/>
        <v>41637.332638888889</v>
      </c>
      <c r="S3041" s="12">
        <f t="shared" si="190"/>
        <v>41610.794421296298</v>
      </c>
      <c r="T3041" s="12">
        <f t="shared" si="191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33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8" t="s">
        <v>8322</v>
      </c>
      <c r="Q3042" t="s">
        <v>8323</v>
      </c>
      <c r="R3042" s="12">
        <f t="shared" si="189"/>
        <v>42181.958333333328</v>
      </c>
      <c r="S3042" s="12">
        <f t="shared" si="190"/>
        <v>42177.791909722218</v>
      </c>
      <c r="T3042" s="12">
        <f t="shared" si="191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33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8" t="s">
        <v>8322</v>
      </c>
      <c r="Q3043" t="s">
        <v>8323</v>
      </c>
      <c r="R3043" s="12">
        <f t="shared" si="189"/>
        <v>42389.868611111116</v>
      </c>
      <c r="S3043" s="12">
        <f t="shared" si="190"/>
        <v>42359.868611111116</v>
      </c>
      <c r="T3043" s="12">
        <f t="shared" si="191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33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8" t="s">
        <v>8322</v>
      </c>
      <c r="Q3044" t="s">
        <v>8323</v>
      </c>
      <c r="R3044" s="12">
        <f t="shared" si="189"/>
        <v>42283.688043981485</v>
      </c>
      <c r="S3044" s="12">
        <f t="shared" si="190"/>
        <v>42253.688043981485</v>
      </c>
      <c r="T3044" s="12">
        <f t="shared" si="191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33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8" t="s">
        <v>8322</v>
      </c>
      <c r="Q3045" t="s">
        <v>8323</v>
      </c>
      <c r="R3045" s="12">
        <f t="shared" si="189"/>
        <v>42110.118055555555</v>
      </c>
      <c r="S3045" s="12">
        <f t="shared" si="190"/>
        <v>42083.070590277777</v>
      </c>
      <c r="T3045" s="12">
        <f t="shared" si="191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33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8" t="s">
        <v>8322</v>
      </c>
      <c r="Q3046" t="s">
        <v>8323</v>
      </c>
      <c r="R3046" s="12">
        <f t="shared" si="189"/>
        <v>42402.7268287037</v>
      </c>
      <c r="S3046" s="12">
        <f t="shared" si="190"/>
        <v>42387.7268287037</v>
      </c>
      <c r="T3046" s="12">
        <f t="shared" si="191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33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8" t="s">
        <v>8322</v>
      </c>
      <c r="Q3047" t="s">
        <v>8323</v>
      </c>
      <c r="R3047" s="12">
        <f t="shared" si="189"/>
        <v>41873.155729166669</v>
      </c>
      <c r="S3047" s="12">
        <f t="shared" si="190"/>
        <v>41843.155729166669</v>
      </c>
      <c r="T3047" s="12">
        <f t="shared" si="191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33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8" t="s">
        <v>8322</v>
      </c>
      <c r="Q3048" t="s">
        <v>8323</v>
      </c>
      <c r="R3048" s="12">
        <f t="shared" si="189"/>
        <v>41892.202777777777</v>
      </c>
      <c r="S3048" s="12">
        <f t="shared" si="190"/>
        <v>41862.803078703706</v>
      </c>
      <c r="T3048" s="12">
        <f t="shared" si="191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33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8" t="s">
        <v>8322</v>
      </c>
      <c r="Q3049" t="s">
        <v>8323</v>
      </c>
      <c r="R3049" s="12">
        <f t="shared" si="189"/>
        <v>42487.552777777775</v>
      </c>
      <c r="S3049" s="12">
        <f t="shared" si="190"/>
        <v>42443.989050925928</v>
      </c>
      <c r="T3049" s="12">
        <f t="shared" si="191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33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8" t="s">
        <v>8322</v>
      </c>
      <c r="Q3050" t="s">
        <v>8323</v>
      </c>
      <c r="R3050" s="12">
        <f t="shared" si="189"/>
        <v>42004.890277777777</v>
      </c>
      <c r="S3050" s="12">
        <f t="shared" si="190"/>
        <v>41975.901180555549</v>
      </c>
      <c r="T3050" s="12">
        <f t="shared" si="191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33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8" t="s">
        <v>8322</v>
      </c>
      <c r="Q3051" t="s">
        <v>8323</v>
      </c>
      <c r="R3051" s="12">
        <f t="shared" si="189"/>
        <v>42169.014525462961</v>
      </c>
      <c r="S3051" s="12">
        <f t="shared" si="190"/>
        <v>42139.014525462961</v>
      </c>
      <c r="T3051" s="12">
        <f t="shared" si="191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33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8" t="s">
        <v>8322</v>
      </c>
      <c r="Q3052" t="s">
        <v>8323</v>
      </c>
      <c r="R3052" s="12">
        <f t="shared" si="189"/>
        <v>42495.16851851852</v>
      </c>
      <c r="S3052" s="12">
        <f t="shared" si="190"/>
        <v>42465.16851851852</v>
      </c>
      <c r="T3052" s="12">
        <f t="shared" si="191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33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8" t="s">
        <v>8322</v>
      </c>
      <c r="Q3053" t="s">
        <v>8323</v>
      </c>
      <c r="R3053" s="12">
        <f t="shared" si="189"/>
        <v>42774.416030092587</v>
      </c>
      <c r="S3053" s="12">
        <f t="shared" si="190"/>
        <v>42744.416030092587</v>
      </c>
      <c r="T3053" s="12">
        <f t="shared" si="191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33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8" t="s">
        <v>8322</v>
      </c>
      <c r="Q3054" t="s">
        <v>8323</v>
      </c>
      <c r="R3054" s="12">
        <f t="shared" si="189"/>
        <v>42152.665972222225</v>
      </c>
      <c r="S3054" s="12">
        <f t="shared" si="190"/>
        <v>42122.670069444444</v>
      </c>
      <c r="T3054" s="12">
        <f t="shared" si="191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33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8" t="s">
        <v>8322</v>
      </c>
      <c r="Q3055" t="s">
        <v>8323</v>
      </c>
      <c r="R3055" s="12">
        <f t="shared" si="189"/>
        <v>41914.165972222225</v>
      </c>
      <c r="S3055" s="12">
        <f t="shared" si="190"/>
        <v>41862.761724537035</v>
      </c>
      <c r="T3055" s="12">
        <f t="shared" si="191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33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8" t="s">
        <v>8322</v>
      </c>
      <c r="Q3056" t="s">
        <v>8323</v>
      </c>
      <c r="R3056" s="12">
        <f t="shared" si="189"/>
        <v>42065.044444444444</v>
      </c>
      <c r="S3056" s="12">
        <f t="shared" si="190"/>
        <v>42027.832800925928</v>
      </c>
      <c r="T3056" s="12">
        <f t="shared" si="191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33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8" t="s">
        <v>8322</v>
      </c>
      <c r="Q3057" t="s">
        <v>8323</v>
      </c>
      <c r="R3057" s="12">
        <f t="shared" si="189"/>
        <v>42013.95821759259</v>
      </c>
      <c r="S3057" s="12">
        <f t="shared" si="190"/>
        <v>41953.95821759259</v>
      </c>
      <c r="T3057" s="12">
        <f t="shared" si="191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33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8" t="s">
        <v>8322</v>
      </c>
      <c r="Q3058" t="s">
        <v>8323</v>
      </c>
      <c r="R3058" s="12">
        <f t="shared" si="189"/>
        <v>41911.636388888888</v>
      </c>
      <c r="S3058" s="12">
        <f t="shared" si="190"/>
        <v>41851.636388888888</v>
      </c>
      <c r="T3058" s="12">
        <f t="shared" si="191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33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8" t="s">
        <v>8322</v>
      </c>
      <c r="Q3059" t="s">
        <v>8323</v>
      </c>
      <c r="R3059" s="12">
        <f t="shared" si="189"/>
        <v>42463.608923611115</v>
      </c>
      <c r="S3059" s="12">
        <f t="shared" si="190"/>
        <v>42433.650590277779</v>
      </c>
      <c r="T3059" s="12">
        <f t="shared" si="191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33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8" t="s">
        <v>8322</v>
      </c>
      <c r="Q3060" t="s">
        <v>8323</v>
      </c>
      <c r="R3060" s="12">
        <f t="shared" si="189"/>
        <v>42510.374305555553</v>
      </c>
      <c r="S3060" s="12">
        <f t="shared" si="190"/>
        <v>42460.374305555553</v>
      </c>
      <c r="T3060" s="12">
        <f t="shared" si="191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33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8" t="s">
        <v>8322</v>
      </c>
      <c r="Q3061" t="s">
        <v>8323</v>
      </c>
      <c r="R3061" s="12">
        <f t="shared" si="189"/>
        <v>41859.935717592591</v>
      </c>
      <c r="S3061" s="12">
        <f t="shared" si="190"/>
        <v>41829.935717592591</v>
      </c>
      <c r="T3061" s="12">
        <f t="shared" si="191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33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8" t="s">
        <v>8322</v>
      </c>
      <c r="Q3062" t="s">
        <v>8323</v>
      </c>
      <c r="R3062" s="12">
        <f t="shared" si="189"/>
        <v>42275.274699074071</v>
      </c>
      <c r="S3062" s="12">
        <f t="shared" si="190"/>
        <v>42245.274699074071</v>
      </c>
      <c r="T3062" s="12">
        <f t="shared" si="191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33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8" t="s">
        <v>8322</v>
      </c>
      <c r="Q3063" t="s">
        <v>8323</v>
      </c>
      <c r="R3063" s="12">
        <f t="shared" si="189"/>
        <v>41864.784120370372</v>
      </c>
      <c r="S3063" s="12">
        <f t="shared" si="190"/>
        <v>41834.784120370372</v>
      </c>
      <c r="T3063" s="12">
        <f t="shared" si="191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33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8" t="s">
        <v>8322</v>
      </c>
      <c r="Q3064" t="s">
        <v>8323</v>
      </c>
      <c r="R3064" s="12">
        <f t="shared" si="189"/>
        <v>42277.75</v>
      </c>
      <c r="S3064" s="12">
        <f t="shared" si="190"/>
        <v>42248.535787037035</v>
      </c>
      <c r="T3064" s="12">
        <f t="shared" si="191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33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8" t="s">
        <v>8322</v>
      </c>
      <c r="Q3065" t="s">
        <v>8323</v>
      </c>
      <c r="R3065" s="12">
        <f t="shared" si="189"/>
        <v>42665.922893518517</v>
      </c>
      <c r="S3065" s="12">
        <f t="shared" si="190"/>
        <v>42630.922893518517</v>
      </c>
      <c r="T3065" s="12">
        <f t="shared" si="191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33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8" t="s">
        <v>8322</v>
      </c>
      <c r="Q3066" t="s">
        <v>8323</v>
      </c>
      <c r="R3066" s="12">
        <f t="shared" si="189"/>
        <v>42330.290972222225</v>
      </c>
      <c r="S3066" s="12">
        <f t="shared" si="190"/>
        <v>42299.130162037036</v>
      </c>
      <c r="T3066" s="12">
        <f t="shared" si="191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33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8" t="s">
        <v>8322</v>
      </c>
      <c r="Q3067" t="s">
        <v>8323</v>
      </c>
      <c r="R3067" s="12">
        <f t="shared" si="189"/>
        <v>41850.055231481485</v>
      </c>
      <c r="S3067" s="12">
        <f t="shared" si="190"/>
        <v>41825.055231481485</v>
      </c>
      <c r="T3067" s="12">
        <f t="shared" si="191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33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8" t="s">
        <v>8322</v>
      </c>
      <c r="Q3068" t="s">
        <v>8323</v>
      </c>
      <c r="R3068" s="12">
        <f t="shared" si="189"/>
        <v>42561.228437500002</v>
      </c>
      <c r="S3068" s="12">
        <f t="shared" si="190"/>
        <v>42531.228437500002</v>
      </c>
      <c r="T3068" s="12">
        <f t="shared" si="191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33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8" t="s">
        <v>8322</v>
      </c>
      <c r="Q3069" t="s">
        <v>8323</v>
      </c>
      <c r="R3069" s="12">
        <f t="shared" si="189"/>
        <v>42256.938414351855</v>
      </c>
      <c r="S3069" s="12">
        <f t="shared" si="190"/>
        <v>42226.938414351855</v>
      </c>
      <c r="T3069" s="12">
        <f t="shared" si="191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33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8" t="s">
        <v>8322</v>
      </c>
      <c r="Q3070" t="s">
        <v>8323</v>
      </c>
      <c r="R3070" s="12">
        <f t="shared" si="189"/>
        <v>42293.691574074073</v>
      </c>
      <c r="S3070" s="12">
        <f t="shared" si="190"/>
        <v>42263.691574074073</v>
      </c>
      <c r="T3070" s="12">
        <f t="shared" si="191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33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8" t="s">
        <v>8322</v>
      </c>
      <c r="Q3071" t="s">
        <v>8323</v>
      </c>
      <c r="R3071" s="12">
        <f t="shared" si="189"/>
        <v>41987.833726851852</v>
      </c>
      <c r="S3071" s="12">
        <f t="shared" si="190"/>
        <v>41957.833726851852</v>
      </c>
      <c r="T3071" s="12">
        <f t="shared" si="191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33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8" t="s">
        <v>8322</v>
      </c>
      <c r="Q3072" t="s">
        <v>8323</v>
      </c>
      <c r="R3072" s="12">
        <f t="shared" si="189"/>
        <v>42711.733437499999</v>
      </c>
      <c r="S3072" s="12">
        <f t="shared" si="190"/>
        <v>42690.733437499999</v>
      </c>
      <c r="T3072" s="12">
        <f t="shared" si="191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33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8" t="s">
        <v>8322</v>
      </c>
      <c r="Q3073" t="s">
        <v>8323</v>
      </c>
      <c r="R3073" s="12">
        <f t="shared" si="189"/>
        <v>42115.249305555553</v>
      </c>
      <c r="S3073" s="12">
        <f t="shared" si="190"/>
        <v>42097.732418981483</v>
      </c>
      <c r="T3073" s="12">
        <f t="shared" si="191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33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8" t="s">
        <v>8322</v>
      </c>
      <c r="Q3074" t="s">
        <v>8323</v>
      </c>
      <c r="R3074" s="12">
        <f t="shared" ref="R3074:R3137" si="193">(((I3074/60)/60/24)+DATE(1970,1,1))</f>
        <v>42673.073611111111</v>
      </c>
      <c r="S3074" s="12">
        <f t="shared" ref="S3074:S3137" si="194">(((J3074/60)/60/24)+DATE(1970,1,1))</f>
        <v>42658.690532407403</v>
      </c>
      <c r="T3074" s="12">
        <f t="shared" si="191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33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8" t="s">
        <v>8322</v>
      </c>
      <c r="Q3075" t="s">
        <v>8323</v>
      </c>
      <c r="R3075" s="12">
        <f t="shared" si="193"/>
        <v>42169.804861111115</v>
      </c>
      <c r="S3075" s="12">
        <f t="shared" si="194"/>
        <v>42111.684027777781</v>
      </c>
      <c r="T3075" s="12">
        <f t="shared" ref="T3075:T3138" si="195">YEAR(S3075)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33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8" t="s">
        <v>8322</v>
      </c>
      <c r="Q3076" t="s">
        <v>8323</v>
      </c>
      <c r="R3076" s="12">
        <f t="shared" si="193"/>
        <v>42439.571284722217</v>
      </c>
      <c r="S3076" s="12">
        <f t="shared" si="194"/>
        <v>42409.571284722217</v>
      </c>
      <c r="T3076" s="12">
        <f t="shared" si="195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33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 t="s">
        <v>8322</v>
      </c>
      <c r="Q3077" t="s">
        <v>8323</v>
      </c>
      <c r="R3077" s="12">
        <f t="shared" si="193"/>
        <v>42601.102314814809</v>
      </c>
      <c r="S3077" s="12">
        <f t="shared" si="194"/>
        <v>42551.102314814809</v>
      </c>
      <c r="T3077" s="12">
        <f t="shared" si="195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33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8" t="s">
        <v>8322</v>
      </c>
      <c r="Q3078" t="s">
        <v>8323</v>
      </c>
      <c r="R3078" s="12">
        <f t="shared" si="193"/>
        <v>42286.651886574073</v>
      </c>
      <c r="S3078" s="12">
        <f t="shared" si="194"/>
        <v>42226.651886574073</v>
      </c>
      <c r="T3078" s="12">
        <f t="shared" si="195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33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8" t="s">
        <v>8322</v>
      </c>
      <c r="Q3079" t="s">
        <v>8323</v>
      </c>
      <c r="R3079" s="12">
        <f t="shared" si="193"/>
        <v>42796.956921296296</v>
      </c>
      <c r="S3079" s="12">
        <f t="shared" si="194"/>
        <v>42766.956921296296</v>
      </c>
      <c r="T3079" s="12">
        <f t="shared" si="195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33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8" t="s">
        <v>8322</v>
      </c>
      <c r="Q3080" t="s">
        <v>8323</v>
      </c>
      <c r="R3080" s="12">
        <f t="shared" si="193"/>
        <v>42061.138831018514</v>
      </c>
      <c r="S3080" s="12">
        <f t="shared" si="194"/>
        <v>42031.138831018514</v>
      </c>
      <c r="T3080" s="12">
        <f t="shared" si="195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33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8" t="s">
        <v>8322</v>
      </c>
      <c r="Q3081" t="s">
        <v>8323</v>
      </c>
      <c r="R3081" s="12">
        <f t="shared" si="193"/>
        <v>42085.671701388885</v>
      </c>
      <c r="S3081" s="12">
        <f t="shared" si="194"/>
        <v>42055.713368055556</v>
      </c>
      <c r="T3081" s="12">
        <f t="shared" si="195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33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8" t="s">
        <v>8322</v>
      </c>
      <c r="Q3082" t="s">
        <v>8323</v>
      </c>
      <c r="R3082" s="12">
        <f t="shared" si="193"/>
        <v>42000.0699537037</v>
      </c>
      <c r="S3082" s="12">
        <f t="shared" si="194"/>
        <v>41940.028287037036</v>
      </c>
      <c r="T3082" s="12">
        <f t="shared" si="195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33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8" t="s">
        <v>8322</v>
      </c>
      <c r="Q3083" t="s">
        <v>8323</v>
      </c>
      <c r="R3083" s="12">
        <f t="shared" si="193"/>
        <v>42267.181608796294</v>
      </c>
      <c r="S3083" s="12">
        <f t="shared" si="194"/>
        <v>42237.181608796294</v>
      </c>
      <c r="T3083" s="12">
        <f t="shared" si="195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33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8" t="s">
        <v>8322</v>
      </c>
      <c r="Q3084" t="s">
        <v>8323</v>
      </c>
      <c r="R3084" s="12">
        <f t="shared" si="193"/>
        <v>42323.96465277778</v>
      </c>
      <c r="S3084" s="12">
        <f t="shared" si="194"/>
        <v>42293.922986111109</v>
      </c>
      <c r="T3084" s="12">
        <f t="shared" si="195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33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8" t="s">
        <v>8322</v>
      </c>
      <c r="Q3085" t="s">
        <v>8323</v>
      </c>
      <c r="R3085" s="12">
        <f t="shared" si="193"/>
        <v>41883.208333333336</v>
      </c>
      <c r="S3085" s="12">
        <f t="shared" si="194"/>
        <v>41853.563402777778</v>
      </c>
      <c r="T3085" s="12">
        <f t="shared" si="195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33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8" t="s">
        <v>8322</v>
      </c>
      <c r="Q3086" t="s">
        <v>8323</v>
      </c>
      <c r="R3086" s="12">
        <f t="shared" si="193"/>
        <v>42129.783333333333</v>
      </c>
      <c r="S3086" s="12">
        <f t="shared" si="194"/>
        <v>42100.723738425921</v>
      </c>
      <c r="T3086" s="12">
        <f t="shared" si="195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33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8" t="s">
        <v>8322</v>
      </c>
      <c r="Q3087" t="s">
        <v>8323</v>
      </c>
      <c r="R3087" s="12">
        <f t="shared" si="193"/>
        <v>42276.883784722217</v>
      </c>
      <c r="S3087" s="12">
        <f t="shared" si="194"/>
        <v>42246.883784722217</v>
      </c>
      <c r="T3087" s="12">
        <f t="shared" si="195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33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8" t="s">
        <v>8322</v>
      </c>
      <c r="Q3088" t="s">
        <v>8323</v>
      </c>
      <c r="R3088" s="12">
        <f t="shared" si="193"/>
        <v>42233.67082175926</v>
      </c>
      <c r="S3088" s="12">
        <f t="shared" si="194"/>
        <v>42173.67082175926</v>
      </c>
      <c r="T3088" s="12">
        <f t="shared" si="195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33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8" t="s">
        <v>8322</v>
      </c>
      <c r="Q3089" t="s">
        <v>8323</v>
      </c>
      <c r="R3089" s="12">
        <f t="shared" si="193"/>
        <v>42725.192013888889</v>
      </c>
      <c r="S3089" s="12">
        <f t="shared" si="194"/>
        <v>42665.150347222225</v>
      </c>
      <c r="T3089" s="12">
        <f t="shared" si="195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33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8" t="s">
        <v>8322</v>
      </c>
      <c r="Q3090" t="s">
        <v>8323</v>
      </c>
      <c r="R3090" s="12">
        <f t="shared" si="193"/>
        <v>42012.570138888885</v>
      </c>
      <c r="S3090" s="12">
        <f t="shared" si="194"/>
        <v>41981.57230324074</v>
      </c>
      <c r="T3090" s="12">
        <f t="shared" si="195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33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8" t="s">
        <v>8322</v>
      </c>
      <c r="Q3091" t="s">
        <v>8323</v>
      </c>
      <c r="R3091" s="12">
        <f t="shared" si="193"/>
        <v>42560.082638888889</v>
      </c>
      <c r="S3091" s="12">
        <f t="shared" si="194"/>
        <v>42528.542627314819</v>
      </c>
      <c r="T3091" s="12">
        <f t="shared" si="195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33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8" t="s">
        <v>8322</v>
      </c>
      <c r="Q3092" t="s">
        <v>8323</v>
      </c>
      <c r="R3092" s="12">
        <f t="shared" si="193"/>
        <v>42125.777141203704</v>
      </c>
      <c r="S3092" s="12">
        <f t="shared" si="194"/>
        <v>42065.818807870368</v>
      </c>
      <c r="T3092" s="12">
        <f t="shared" si="195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33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8" t="s">
        <v>8322</v>
      </c>
      <c r="Q3093" t="s">
        <v>8323</v>
      </c>
      <c r="R3093" s="12">
        <f t="shared" si="193"/>
        <v>42596.948414351849</v>
      </c>
      <c r="S3093" s="12">
        <f t="shared" si="194"/>
        <v>42566.948414351849</v>
      </c>
      <c r="T3093" s="12">
        <f t="shared" si="195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33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8" t="s">
        <v>8322</v>
      </c>
      <c r="Q3094" t="s">
        <v>8323</v>
      </c>
      <c r="R3094" s="12">
        <f t="shared" si="193"/>
        <v>42292.916666666672</v>
      </c>
      <c r="S3094" s="12">
        <f t="shared" si="194"/>
        <v>42255.619351851856</v>
      </c>
      <c r="T3094" s="12">
        <f t="shared" si="195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33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8" t="s">
        <v>8322</v>
      </c>
      <c r="Q3095" t="s">
        <v>8323</v>
      </c>
      <c r="R3095" s="12">
        <f t="shared" si="193"/>
        <v>41791.165972222225</v>
      </c>
      <c r="S3095" s="12">
        <f t="shared" si="194"/>
        <v>41760.909039351849</v>
      </c>
      <c r="T3095" s="12">
        <f t="shared" si="195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33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8" t="s">
        <v>8322</v>
      </c>
      <c r="Q3096" t="s">
        <v>8323</v>
      </c>
      <c r="R3096" s="12">
        <f t="shared" si="193"/>
        <v>42267.795787037037</v>
      </c>
      <c r="S3096" s="12">
        <f t="shared" si="194"/>
        <v>42207.795787037037</v>
      </c>
      <c r="T3096" s="12">
        <f t="shared" si="195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33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8" t="s">
        <v>8322</v>
      </c>
      <c r="Q3097" t="s">
        <v>8323</v>
      </c>
      <c r="R3097" s="12">
        <f t="shared" si="193"/>
        <v>42583.025231481486</v>
      </c>
      <c r="S3097" s="12">
        <f t="shared" si="194"/>
        <v>42523.025231481486</v>
      </c>
      <c r="T3097" s="12">
        <f t="shared" si="195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33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8" t="s">
        <v>8322</v>
      </c>
      <c r="Q3098" t="s">
        <v>8323</v>
      </c>
      <c r="R3098" s="12">
        <f t="shared" si="193"/>
        <v>42144.825532407413</v>
      </c>
      <c r="S3098" s="12">
        <f t="shared" si="194"/>
        <v>42114.825532407413</v>
      </c>
      <c r="T3098" s="12">
        <f t="shared" si="195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33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8" t="s">
        <v>8322</v>
      </c>
      <c r="Q3099" t="s">
        <v>8323</v>
      </c>
      <c r="R3099" s="12">
        <f t="shared" si="193"/>
        <v>42650.583333333328</v>
      </c>
      <c r="S3099" s="12">
        <f t="shared" si="194"/>
        <v>42629.503483796296</v>
      </c>
      <c r="T3099" s="12">
        <f t="shared" si="195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33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8" t="s">
        <v>8322</v>
      </c>
      <c r="Q3100" t="s">
        <v>8323</v>
      </c>
      <c r="R3100" s="12">
        <f t="shared" si="193"/>
        <v>42408.01180555555</v>
      </c>
      <c r="S3100" s="12">
        <f t="shared" si="194"/>
        <v>42359.792233796295</v>
      </c>
      <c r="T3100" s="12">
        <f t="shared" si="195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33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8" t="s">
        <v>8322</v>
      </c>
      <c r="Q3101" t="s">
        <v>8323</v>
      </c>
      <c r="R3101" s="12">
        <f t="shared" si="193"/>
        <v>42412.189710648148</v>
      </c>
      <c r="S3101" s="12">
        <f t="shared" si="194"/>
        <v>42382.189710648148</v>
      </c>
      <c r="T3101" s="12">
        <f t="shared" si="195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33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8" t="s">
        <v>8322</v>
      </c>
      <c r="Q3102" t="s">
        <v>8323</v>
      </c>
      <c r="R3102" s="12">
        <f t="shared" si="193"/>
        <v>41932.622395833336</v>
      </c>
      <c r="S3102" s="12">
        <f t="shared" si="194"/>
        <v>41902.622395833336</v>
      </c>
      <c r="T3102" s="12">
        <f t="shared" si="195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33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8" t="s">
        <v>8322</v>
      </c>
      <c r="Q3103" t="s">
        <v>8323</v>
      </c>
      <c r="R3103" s="12">
        <f t="shared" si="193"/>
        <v>42201.330555555556</v>
      </c>
      <c r="S3103" s="12">
        <f t="shared" si="194"/>
        <v>42171.383530092593</v>
      </c>
      <c r="T3103" s="12">
        <f t="shared" si="195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33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8" t="s">
        <v>8322</v>
      </c>
      <c r="Q3104" t="s">
        <v>8323</v>
      </c>
      <c r="R3104" s="12">
        <f t="shared" si="193"/>
        <v>42605.340486111112</v>
      </c>
      <c r="S3104" s="12">
        <f t="shared" si="194"/>
        <v>42555.340486111112</v>
      </c>
      <c r="T3104" s="12">
        <f t="shared" si="195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33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8" t="s">
        <v>8322</v>
      </c>
      <c r="Q3105" t="s">
        <v>8323</v>
      </c>
      <c r="R3105" s="12">
        <f t="shared" si="193"/>
        <v>42167.156319444446</v>
      </c>
      <c r="S3105" s="12">
        <f t="shared" si="194"/>
        <v>42107.156319444446</v>
      </c>
      <c r="T3105" s="12">
        <f t="shared" si="195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33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8" t="s">
        <v>8322</v>
      </c>
      <c r="Q3106" t="s">
        <v>8323</v>
      </c>
      <c r="R3106" s="12">
        <f t="shared" si="193"/>
        <v>42038.083333333328</v>
      </c>
      <c r="S3106" s="12">
        <f t="shared" si="194"/>
        <v>42006.908692129626</v>
      </c>
      <c r="T3106" s="12">
        <f t="shared" si="195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33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8" t="s">
        <v>8322</v>
      </c>
      <c r="Q3107" t="s">
        <v>8323</v>
      </c>
      <c r="R3107" s="12">
        <f t="shared" si="193"/>
        <v>41931.208333333336</v>
      </c>
      <c r="S3107" s="12">
        <f t="shared" si="194"/>
        <v>41876.718935185185</v>
      </c>
      <c r="T3107" s="12">
        <f t="shared" si="195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33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8" t="s">
        <v>8322</v>
      </c>
      <c r="Q3108" t="s">
        <v>8323</v>
      </c>
      <c r="R3108" s="12">
        <f t="shared" si="193"/>
        <v>42263.916666666672</v>
      </c>
      <c r="S3108" s="12">
        <f t="shared" si="194"/>
        <v>42241.429120370376</v>
      </c>
      <c r="T3108" s="12">
        <f t="shared" si="195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33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8" t="s">
        <v>8322</v>
      </c>
      <c r="Q3109" t="s">
        <v>8323</v>
      </c>
      <c r="R3109" s="12">
        <f t="shared" si="193"/>
        <v>42135.814247685179</v>
      </c>
      <c r="S3109" s="12">
        <f t="shared" si="194"/>
        <v>42128.814247685179</v>
      </c>
      <c r="T3109" s="12">
        <f t="shared" si="195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33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8" t="s">
        <v>8322</v>
      </c>
      <c r="Q3110" t="s">
        <v>8323</v>
      </c>
      <c r="R3110" s="12">
        <f t="shared" si="193"/>
        <v>42122.638819444444</v>
      </c>
      <c r="S3110" s="12">
        <f t="shared" si="194"/>
        <v>42062.680486111116</v>
      </c>
      <c r="T3110" s="12">
        <f t="shared" si="195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33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8" t="s">
        <v>8322</v>
      </c>
      <c r="Q3111" t="s">
        <v>8323</v>
      </c>
      <c r="R3111" s="12">
        <f t="shared" si="193"/>
        <v>41879.125115740739</v>
      </c>
      <c r="S3111" s="12">
        <f t="shared" si="194"/>
        <v>41844.125115740739</v>
      </c>
      <c r="T3111" s="12">
        <f t="shared" si="195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33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8" t="s">
        <v>8322</v>
      </c>
      <c r="Q3112" t="s">
        <v>8323</v>
      </c>
      <c r="R3112" s="12">
        <f t="shared" si="193"/>
        <v>42785.031469907408</v>
      </c>
      <c r="S3112" s="12">
        <f t="shared" si="194"/>
        <v>42745.031469907408</v>
      </c>
      <c r="T3112" s="12">
        <f t="shared" si="195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33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8" t="s">
        <v>8322</v>
      </c>
      <c r="Q3113" t="s">
        <v>8323</v>
      </c>
      <c r="R3113" s="12">
        <f t="shared" si="193"/>
        <v>41916.595138888886</v>
      </c>
      <c r="S3113" s="12">
        <f t="shared" si="194"/>
        <v>41885.595138888886</v>
      </c>
      <c r="T3113" s="12">
        <f t="shared" si="195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33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8" t="s">
        <v>8322</v>
      </c>
      <c r="Q3114" t="s">
        <v>8323</v>
      </c>
      <c r="R3114" s="12">
        <f t="shared" si="193"/>
        <v>42675.121921296297</v>
      </c>
      <c r="S3114" s="12">
        <f t="shared" si="194"/>
        <v>42615.121921296297</v>
      </c>
      <c r="T3114" s="12">
        <f t="shared" si="195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33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8" t="s">
        <v>8322</v>
      </c>
      <c r="Q3115" t="s">
        <v>8323</v>
      </c>
      <c r="R3115" s="12">
        <f t="shared" si="193"/>
        <v>42111.731273148151</v>
      </c>
      <c r="S3115" s="12">
        <f t="shared" si="194"/>
        <v>42081.731273148151</v>
      </c>
      <c r="T3115" s="12">
        <f t="shared" si="195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33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8" t="s">
        <v>8322</v>
      </c>
      <c r="Q3116" t="s">
        <v>8323</v>
      </c>
      <c r="R3116" s="12">
        <f t="shared" si="193"/>
        <v>41903.632523148146</v>
      </c>
      <c r="S3116" s="12">
        <f t="shared" si="194"/>
        <v>41843.632523148146</v>
      </c>
      <c r="T3116" s="12">
        <f t="shared" si="195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33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8" t="s">
        <v>8322</v>
      </c>
      <c r="Q3117" t="s">
        <v>8323</v>
      </c>
      <c r="R3117" s="12">
        <f t="shared" si="193"/>
        <v>42526.447071759263</v>
      </c>
      <c r="S3117" s="12">
        <f t="shared" si="194"/>
        <v>42496.447071759263</v>
      </c>
      <c r="T3117" s="12">
        <f t="shared" si="195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33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8" t="s">
        <v>8322</v>
      </c>
      <c r="Q3118" t="s">
        <v>8323</v>
      </c>
      <c r="R3118" s="12">
        <f t="shared" si="193"/>
        <v>42095.515335648146</v>
      </c>
      <c r="S3118" s="12">
        <f t="shared" si="194"/>
        <v>42081.515335648146</v>
      </c>
      <c r="T3118" s="12">
        <f t="shared" si="195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33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8" t="s">
        <v>8322</v>
      </c>
      <c r="Q3119" t="s">
        <v>8323</v>
      </c>
      <c r="R3119" s="12">
        <f t="shared" si="193"/>
        <v>42517.55</v>
      </c>
      <c r="S3119" s="12">
        <f t="shared" si="194"/>
        <v>42509.374537037031</v>
      </c>
      <c r="T3119" s="12">
        <f t="shared" si="195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33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8" t="s">
        <v>8322</v>
      </c>
      <c r="Q3120" t="s">
        <v>8323</v>
      </c>
      <c r="R3120" s="12">
        <f t="shared" si="193"/>
        <v>42553.649571759262</v>
      </c>
      <c r="S3120" s="12">
        <f t="shared" si="194"/>
        <v>42534.649571759262</v>
      </c>
      <c r="T3120" s="12">
        <f t="shared" si="195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33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8" t="s">
        <v>8322</v>
      </c>
      <c r="Q3121" t="s">
        <v>8323</v>
      </c>
      <c r="R3121" s="12">
        <f t="shared" si="193"/>
        <v>42090.003842592589</v>
      </c>
      <c r="S3121" s="12">
        <f t="shared" si="194"/>
        <v>42060.04550925926</v>
      </c>
      <c r="T3121" s="12">
        <f t="shared" si="195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33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8" t="s">
        <v>8322</v>
      </c>
      <c r="Q3122" t="s">
        <v>8323</v>
      </c>
      <c r="R3122" s="12">
        <f t="shared" si="193"/>
        <v>42495.900416666671</v>
      </c>
      <c r="S3122" s="12">
        <f t="shared" si="194"/>
        <v>42435.942083333335</v>
      </c>
      <c r="T3122" s="12">
        <f t="shared" si="195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33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8" t="s">
        <v>8322</v>
      </c>
      <c r="Q3123" t="s">
        <v>8323</v>
      </c>
      <c r="R3123" s="12">
        <f t="shared" si="193"/>
        <v>41908.679803240739</v>
      </c>
      <c r="S3123" s="12">
        <f t="shared" si="194"/>
        <v>41848.679803240739</v>
      </c>
      <c r="T3123" s="12">
        <f t="shared" si="195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33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8" t="s">
        <v>8322</v>
      </c>
      <c r="Q3124" t="s">
        <v>8323</v>
      </c>
      <c r="R3124" s="12">
        <f t="shared" si="193"/>
        <v>42683.973750000005</v>
      </c>
      <c r="S3124" s="12">
        <f t="shared" si="194"/>
        <v>42678.932083333333</v>
      </c>
      <c r="T3124" s="12">
        <f t="shared" si="195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33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8" t="s">
        <v>8322</v>
      </c>
      <c r="Q3125" t="s">
        <v>8323</v>
      </c>
      <c r="R3125" s="12">
        <f t="shared" si="193"/>
        <v>42560.993032407408</v>
      </c>
      <c r="S3125" s="12">
        <f t="shared" si="194"/>
        <v>42530.993032407408</v>
      </c>
      <c r="T3125" s="12">
        <f t="shared" si="195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33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8" t="s">
        <v>8322</v>
      </c>
      <c r="Q3126" t="s">
        <v>8323</v>
      </c>
      <c r="R3126" s="12">
        <f t="shared" si="193"/>
        <v>42037.780104166668</v>
      </c>
      <c r="S3126" s="12">
        <f t="shared" si="194"/>
        <v>41977.780104166668</v>
      </c>
      <c r="T3126" s="12">
        <f t="shared" si="195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33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8" t="s">
        <v>8322</v>
      </c>
      <c r="Q3127" t="s">
        <v>8323</v>
      </c>
      <c r="R3127" s="12">
        <f t="shared" si="193"/>
        <v>42376.20685185185</v>
      </c>
      <c r="S3127" s="12">
        <f t="shared" si="194"/>
        <v>42346.20685185185</v>
      </c>
      <c r="T3127" s="12">
        <f t="shared" si="195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33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8" t="s">
        <v>8322</v>
      </c>
      <c r="Q3128" t="s">
        <v>8323</v>
      </c>
      <c r="R3128" s="12">
        <f t="shared" si="193"/>
        <v>42456.976412037038</v>
      </c>
      <c r="S3128" s="12">
        <f t="shared" si="194"/>
        <v>42427.01807870371</v>
      </c>
      <c r="T3128" s="12">
        <f t="shared" si="195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33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8" t="s">
        <v>8322</v>
      </c>
      <c r="Q3129" t="s">
        <v>8323</v>
      </c>
      <c r="R3129" s="12">
        <f t="shared" si="193"/>
        <v>42064.856817129628</v>
      </c>
      <c r="S3129" s="12">
        <f t="shared" si="194"/>
        <v>42034.856817129628</v>
      </c>
      <c r="T3129" s="12">
        <f t="shared" si="195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33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31">
        <f t="shared" si="192"/>
        <v>109</v>
      </c>
      <c r="P3130" s="8" t="s">
        <v>8322</v>
      </c>
      <c r="Q3130" t="s">
        <v>8325</v>
      </c>
      <c r="R3130" s="12">
        <f t="shared" si="193"/>
        <v>42810.784039351856</v>
      </c>
      <c r="S3130" s="12">
        <f t="shared" si="194"/>
        <v>42780.825706018513</v>
      </c>
      <c r="T3130" s="12">
        <f t="shared" si="195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33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31">
        <f t="shared" si="192"/>
        <v>1</v>
      </c>
      <c r="P3131" s="8" t="s">
        <v>8322</v>
      </c>
      <c r="Q3131" t="s">
        <v>8325</v>
      </c>
      <c r="R3131" s="12">
        <f t="shared" si="193"/>
        <v>42843.801145833335</v>
      </c>
      <c r="S3131" s="12">
        <f t="shared" si="194"/>
        <v>42803.842812499999</v>
      </c>
      <c r="T3131" s="12">
        <f t="shared" si="195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33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31">
        <f t="shared" si="192"/>
        <v>4</v>
      </c>
      <c r="P3132" s="8" t="s">
        <v>8322</v>
      </c>
      <c r="Q3132" t="s">
        <v>8325</v>
      </c>
      <c r="R3132" s="12">
        <f t="shared" si="193"/>
        <v>42839.207638888889</v>
      </c>
      <c r="S3132" s="12">
        <f t="shared" si="194"/>
        <v>42808.640231481477</v>
      </c>
      <c r="T3132" s="12">
        <f t="shared" si="195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33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31">
        <f t="shared" si="192"/>
        <v>16</v>
      </c>
      <c r="P3133" s="8" t="s">
        <v>8322</v>
      </c>
      <c r="Q3133" t="s">
        <v>8325</v>
      </c>
      <c r="R3133" s="12">
        <f t="shared" si="193"/>
        <v>42833.537557870368</v>
      </c>
      <c r="S3133" s="12">
        <f t="shared" si="194"/>
        <v>42803.579224537039</v>
      </c>
      <c r="T3133" s="12">
        <f t="shared" si="195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33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31">
        <f t="shared" si="192"/>
        <v>0</v>
      </c>
      <c r="P3134" s="8" t="s">
        <v>8322</v>
      </c>
      <c r="Q3134" t="s">
        <v>8325</v>
      </c>
      <c r="R3134" s="12">
        <f t="shared" si="193"/>
        <v>42846.308564814812</v>
      </c>
      <c r="S3134" s="12">
        <f t="shared" si="194"/>
        <v>42786.350231481483</v>
      </c>
      <c r="T3134" s="12">
        <f t="shared" si="195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33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30">
        <f t="shared" si="192"/>
        <v>108</v>
      </c>
      <c r="P3135" s="8" t="s">
        <v>8322</v>
      </c>
      <c r="Q3135" t="s">
        <v>8325</v>
      </c>
      <c r="R3135" s="12">
        <f t="shared" si="193"/>
        <v>42818.523541666669</v>
      </c>
      <c r="S3135" s="12">
        <f t="shared" si="194"/>
        <v>42788.565208333333</v>
      </c>
      <c r="T3135" s="12">
        <f t="shared" si="195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33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30">
        <f t="shared" si="192"/>
        <v>23</v>
      </c>
      <c r="P3136" s="8" t="s">
        <v>8322</v>
      </c>
      <c r="Q3136" t="s">
        <v>8325</v>
      </c>
      <c r="R3136" s="12">
        <f t="shared" si="193"/>
        <v>42821.678460648152</v>
      </c>
      <c r="S3136" s="12">
        <f t="shared" si="194"/>
        <v>42800.720127314817</v>
      </c>
      <c r="T3136" s="12">
        <f t="shared" si="195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33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31">
        <f t="shared" si="192"/>
        <v>21</v>
      </c>
      <c r="P3137" s="8" t="s">
        <v>8322</v>
      </c>
      <c r="Q3137" t="s">
        <v>8325</v>
      </c>
      <c r="R3137" s="12">
        <f t="shared" si="193"/>
        <v>42829.151863425926</v>
      </c>
      <c r="S3137" s="12">
        <f t="shared" si="194"/>
        <v>42807.151863425926</v>
      </c>
      <c r="T3137" s="12">
        <f t="shared" si="195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33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30">
        <f t="shared" ref="O3138:O3201" si="196">ROUND(E3138/D3138*100,0)</f>
        <v>128</v>
      </c>
      <c r="P3138" s="8" t="s">
        <v>8322</v>
      </c>
      <c r="Q3138" t="s">
        <v>8325</v>
      </c>
      <c r="R3138" s="12">
        <f t="shared" ref="R3138:R3201" si="197">(((I3138/60)/60/24)+DATE(1970,1,1))</f>
        <v>42825.957638888889</v>
      </c>
      <c r="S3138" s="12">
        <f t="shared" ref="S3138:S3201" si="198">(((J3138/60)/60/24)+DATE(1970,1,1))</f>
        <v>42789.462430555555</v>
      </c>
      <c r="T3138" s="12">
        <f t="shared" si="195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33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31">
        <f t="shared" si="196"/>
        <v>3</v>
      </c>
      <c r="P3139" s="8" t="s">
        <v>8322</v>
      </c>
      <c r="Q3139" t="s">
        <v>8325</v>
      </c>
      <c r="R3139" s="12">
        <f t="shared" si="197"/>
        <v>42858.8</v>
      </c>
      <c r="S3139" s="12">
        <f t="shared" si="198"/>
        <v>42807.885057870371</v>
      </c>
      <c r="T3139" s="12">
        <f t="shared" ref="T3139:T3202" si="199">YEAR(S3139)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33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30">
        <f t="shared" si="196"/>
        <v>0</v>
      </c>
      <c r="P3140" s="8" t="s">
        <v>8322</v>
      </c>
      <c r="Q3140" t="s">
        <v>8325</v>
      </c>
      <c r="R3140" s="12">
        <f t="shared" si="197"/>
        <v>42828.645914351851</v>
      </c>
      <c r="S3140" s="12">
        <f t="shared" si="198"/>
        <v>42809.645914351851</v>
      </c>
      <c r="T3140" s="12">
        <f t="shared" si="19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33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30">
        <f t="shared" si="196"/>
        <v>5</v>
      </c>
      <c r="P3141" s="8" t="s">
        <v>8322</v>
      </c>
      <c r="Q3141" t="s">
        <v>8325</v>
      </c>
      <c r="R3141" s="12">
        <f t="shared" si="197"/>
        <v>42819.189583333333</v>
      </c>
      <c r="S3141" s="12">
        <f t="shared" si="198"/>
        <v>42785.270370370374</v>
      </c>
      <c r="T3141" s="12">
        <f t="shared" si="19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33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30">
        <f t="shared" si="196"/>
        <v>1</v>
      </c>
      <c r="P3142" s="8" t="s">
        <v>8322</v>
      </c>
      <c r="Q3142" t="s">
        <v>8325</v>
      </c>
      <c r="R3142" s="12">
        <f t="shared" si="197"/>
        <v>42832.677118055552</v>
      </c>
      <c r="S3142" s="12">
        <f t="shared" si="198"/>
        <v>42802.718784722223</v>
      </c>
      <c r="T3142" s="12">
        <f t="shared" si="19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33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30">
        <f t="shared" si="196"/>
        <v>52</v>
      </c>
      <c r="P3143" s="8" t="s">
        <v>8322</v>
      </c>
      <c r="Q3143" t="s">
        <v>8325</v>
      </c>
      <c r="R3143" s="12">
        <f t="shared" si="197"/>
        <v>42841.833333333328</v>
      </c>
      <c r="S3143" s="12">
        <f t="shared" si="198"/>
        <v>42800.753333333334</v>
      </c>
      <c r="T3143" s="12">
        <f t="shared" si="19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33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30">
        <f t="shared" si="196"/>
        <v>2</v>
      </c>
      <c r="P3144" s="8" t="s">
        <v>8322</v>
      </c>
      <c r="Q3144" t="s">
        <v>8325</v>
      </c>
      <c r="R3144" s="12">
        <f t="shared" si="197"/>
        <v>42813.471516203703</v>
      </c>
      <c r="S3144" s="12">
        <f t="shared" si="198"/>
        <v>42783.513182870374</v>
      </c>
      <c r="T3144" s="12">
        <f t="shared" si="19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33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30">
        <f t="shared" si="196"/>
        <v>0</v>
      </c>
      <c r="P3145" s="8" t="s">
        <v>8322</v>
      </c>
      <c r="Q3145" t="s">
        <v>8325</v>
      </c>
      <c r="R3145" s="12">
        <f t="shared" si="197"/>
        <v>42834.358287037037</v>
      </c>
      <c r="S3145" s="12">
        <f t="shared" si="198"/>
        <v>42808.358287037037</v>
      </c>
      <c r="T3145" s="12">
        <f t="shared" si="19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33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31">
        <f t="shared" si="196"/>
        <v>75</v>
      </c>
      <c r="P3146" s="8" t="s">
        <v>8322</v>
      </c>
      <c r="Q3146" t="s">
        <v>8325</v>
      </c>
      <c r="R3146" s="12">
        <f t="shared" si="197"/>
        <v>42813.25</v>
      </c>
      <c r="S3146" s="12">
        <f t="shared" si="198"/>
        <v>42796.538275462968</v>
      </c>
      <c r="T3146" s="12">
        <f t="shared" si="19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33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31">
        <f t="shared" si="196"/>
        <v>0</v>
      </c>
      <c r="P3147" s="8" t="s">
        <v>8322</v>
      </c>
      <c r="Q3147" t="s">
        <v>8325</v>
      </c>
      <c r="R3147" s="12">
        <f t="shared" si="197"/>
        <v>42821.999236111107</v>
      </c>
      <c r="S3147" s="12">
        <f t="shared" si="198"/>
        <v>42762.040902777779</v>
      </c>
      <c r="T3147" s="12">
        <f t="shared" si="19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33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30">
        <f t="shared" si="196"/>
        <v>11</v>
      </c>
      <c r="P3148" s="8" t="s">
        <v>8322</v>
      </c>
      <c r="Q3148" t="s">
        <v>8325</v>
      </c>
      <c r="R3148" s="12">
        <f t="shared" si="197"/>
        <v>42841.640810185185</v>
      </c>
      <c r="S3148" s="12">
        <f t="shared" si="198"/>
        <v>42796.682476851856</v>
      </c>
      <c r="T3148" s="12">
        <f t="shared" si="19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33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31">
        <f t="shared" si="196"/>
        <v>118</v>
      </c>
      <c r="P3149" s="8" t="s">
        <v>8322</v>
      </c>
      <c r="Q3149" t="s">
        <v>8325</v>
      </c>
      <c r="R3149" s="12">
        <f t="shared" si="197"/>
        <v>41950.011053240742</v>
      </c>
      <c r="S3149" s="12">
        <f t="shared" si="198"/>
        <v>41909.969386574077</v>
      </c>
      <c r="T3149" s="12">
        <f t="shared" si="19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33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31">
        <f t="shared" si="196"/>
        <v>131</v>
      </c>
      <c r="P3150" s="8" t="s">
        <v>8322</v>
      </c>
      <c r="Q3150" t="s">
        <v>8325</v>
      </c>
      <c r="R3150" s="12">
        <f t="shared" si="197"/>
        <v>41913.166666666664</v>
      </c>
      <c r="S3150" s="12">
        <f t="shared" si="198"/>
        <v>41891.665324074071</v>
      </c>
      <c r="T3150" s="12">
        <f t="shared" si="19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33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31">
        <f t="shared" si="196"/>
        <v>104</v>
      </c>
      <c r="P3151" s="8" t="s">
        <v>8322</v>
      </c>
      <c r="Q3151" t="s">
        <v>8325</v>
      </c>
      <c r="R3151" s="12">
        <f t="shared" si="197"/>
        <v>41250.083333333336</v>
      </c>
      <c r="S3151" s="12">
        <f t="shared" si="198"/>
        <v>41226.017361111109</v>
      </c>
      <c r="T3151" s="12">
        <f t="shared" si="19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33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31">
        <f t="shared" si="196"/>
        <v>101</v>
      </c>
      <c r="P3152" s="8" t="s">
        <v>8322</v>
      </c>
      <c r="Q3152" t="s">
        <v>8325</v>
      </c>
      <c r="R3152" s="12">
        <f t="shared" si="197"/>
        <v>40568.166666666664</v>
      </c>
      <c r="S3152" s="12">
        <f t="shared" si="198"/>
        <v>40478.263923611114</v>
      </c>
      <c r="T3152" s="12">
        <f t="shared" si="19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33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31">
        <f t="shared" si="196"/>
        <v>100</v>
      </c>
      <c r="P3153" s="8" t="s">
        <v>8322</v>
      </c>
      <c r="Q3153" t="s">
        <v>8325</v>
      </c>
      <c r="R3153" s="12">
        <f t="shared" si="197"/>
        <v>41892.83997685185</v>
      </c>
      <c r="S3153" s="12">
        <f t="shared" si="198"/>
        <v>41862.83997685185</v>
      </c>
      <c r="T3153" s="12">
        <f t="shared" si="19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33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30">
        <f t="shared" si="196"/>
        <v>106</v>
      </c>
      <c r="P3154" s="8" t="s">
        <v>8322</v>
      </c>
      <c r="Q3154" t="s">
        <v>8325</v>
      </c>
      <c r="R3154" s="12">
        <f t="shared" si="197"/>
        <v>41580.867673611108</v>
      </c>
      <c r="S3154" s="12">
        <f t="shared" si="198"/>
        <v>41550.867673611108</v>
      </c>
      <c r="T3154" s="12">
        <f t="shared" si="19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33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31">
        <f t="shared" si="196"/>
        <v>336</v>
      </c>
      <c r="P3155" s="8" t="s">
        <v>8322</v>
      </c>
      <c r="Q3155" t="s">
        <v>8325</v>
      </c>
      <c r="R3155" s="12">
        <f t="shared" si="197"/>
        <v>40664.207638888889</v>
      </c>
      <c r="S3155" s="12">
        <f t="shared" si="198"/>
        <v>40633.154363425929</v>
      </c>
      <c r="T3155" s="12">
        <f t="shared" si="19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33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31">
        <f t="shared" si="196"/>
        <v>113</v>
      </c>
      <c r="P3156" s="8" t="s">
        <v>8322</v>
      </c>
      <c r="Q3156" t="s">
        <v>8325</v>
      </c>
      <c r="R3156" s="12">
        <f t="shared" si="197"/>
        <v>41000.834004629629</v>
      </c>
      <c r="S3156" s="12">
        <f t="shared" si="198"/>
        <v>40970.875671296293</v>
      </c>
      <c r="T3156" s="12">
        <f t="shared" si="19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33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30">
        <f t="shared" si="196"/>
        <v>189</v>
      </c>
      <c r="P3157" s="8" t="s">
        <v>8322</v>
      </c>
      <c r="Q3157" t="s">
        <v>8325</v>
      </c>
      <c r="R3157" s="12">
        <f t="shared" si="197"/>
        <v>41263.499131944445</v>
      </c>
      <c r="S3157" s="12">
        <f t="shared" si="198"/>
        <v>41233.499131944445</v>
      </c>
      <c r="T3157" s="12">
        <f t="shared" si="19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33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31">
        <f t="shared" si="196"/>
        <v>102</v>
      </c>
      <c r="P3158" s="8" t="s">
        <v>8322</v>
      </c>
      <c r="Q3158" t="s">
        <v>8325</v>
      </c>
      <c r="R3158" s="12">
        <f t="shared" si="197"/>
        <v>41061.953055555554</v>
      </c>
      <c r="S3158" s="12">
        <f t="shared" si="198"/>
        <v>41026.953055555554</v>
      </c>
      <c r="T3158" s="12">
        <f t="shared" si="19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33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31">
        <f t="shared" si="196"/>
        <v>101</v>
      </c>
      <c r="P3159" s="8" t="s">
        <v>8322</v>
      </c>
      <c r="Q3159" t="s">
        <v>8325</v>
      </c>
      <c r="R3159" s="12">
        <f t="shared" si="197"/>
        <v>41839.208333333336</v>
      </c>
      <c r="S3159" s="12">
        <f t="shared" si="198"/>
        <v>41829.788252314815</v>
      </c>
      <c r="T3159" s="12">
        <f t="shared" si="19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33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31">
        <f t="shared" si="196"/>
        <v>114</v>
      </c>
      <c r="P3160" s="8" t="s">
        <v>8322</v>
      </c>
      <c r="Q3160" t="s">
        <v>8325</v>
      </c>
      <c r="R3160" s="12">
        <f t="shared" si="197"/>
        <v>41477.839722222219</v>
      </c>
      <c r="S3160" s="12">
        <f t="shared" si="198"/>
        <v>41447.839722222219</v>
      </c>
      <c r="T3160" s="12">
        <f t="shared" si="19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33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31">
        <f t="shared" si="196"/>
        <v>133</v>
      </c>
      <c r="P3161" s="8" t="s">
        <v>8322</v>
      </c>
      <c r="Q3161" t="s">
        <v>8325</v>
      </c>
      <c r="R3161" s="12">
        <f t="shared" si="197"/>
        <v>40926.958333333336</v>
      </c>
      <c r="S3161" s="12">
        <f t="shared" si="198"/>
        <v>40884.066678240742</v>
      </c>
      <c r="T3161" s="12">
        <f t="shared" si="19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33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31">
        <f t="shared" si="196"/>
        <v>102</v>
      </c>
      <c r="P3162" s="8" t="s">
        <v>8322</v>
      </c>
      <c r="Q3162" t="s">
        <v>8325</v>
      </c>
      <c r="R3162" s="12">
        <f t="shared" si="197"/>
        <v>41864.207638888889</v>
      </c>
      <c r="S3162" s="12">
        <f t="shared" si="198"/>
        <v>41841.26489583333</v>
      </c>
      <c r="T3162" s="12">
        <f t="shared" si="19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33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30">
        <f t="shared" si="196"/>
        <v>105</v>
      </c>
      <c r="P3163" s="8" t="s">
        <v>8322</v>
      </c>
      <c r="Q3163" t="s">
        <v>8325</v>
      </c>
      <c r="R3163" s="12">
        <f t="shared" si="197"/>
        <v>41927.536134259259</v>
      </c>
      <c r="S3163" s="12">
        <f t="shared" si="198"/>
        <v>41897.536134259259</v>
      </c>
      <c r="T3163" s="12">
        <f t="shared" si="19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33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31">
        <f t="shared" si="196"/>
        <v>127</v>
      </c>
      <c r="P3164" s="8" t="s">
        <v>8322</v>
      </c>
      <c r="Q3164" t="s">
        <v>8325</v>
      </c>
      <c r="R3164" s="12">
        <f t="shared" si="197"/>
        <v>41827.083333333336</v>
      </c>
      <c r="S3164" s="12">
        <f t="shared" si="198"/>
        <v>41799.685902777775</v>
      </c>
      <c r="T3164" s="12">
        <f t="shared" si="19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33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31">
        <f t="shared" si="196"/>
        <v>111</v>
      </c>
      <c r="P3165" s="8" t="s">
        <v>8322</v>
      </c>
      <c r="Q3165" t="s">
        <v>8325</v>
      </c>
      <c r="R3165" s="12">
        <f t="shared" si="197"/>
        <v>41805.753761574073</v>
      </c>
      <c r="S3165" s="12">
        <f t="shared" si="198"/>
        <v>41775.753761574073</v>
      </c>
      <c r="T3165" s="12">
        <f t="shared" si="19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33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31">
        <f t="shared" si="196"/>
        <v>107</v>
      </c>
      <c r="P3166" s="8" t="s">
        <v>8322</v>
      </c>
      <c r="Q3166" t="s">
        <v>8325</v>
      </c>
      <c r="R3166" s="12">
        <f t="shared" si="197"/>
        <v>41799.80572916667</v>
      </c>
      <c r="S3166" s="12">
        <f t="shared" si="198"/>
        <v>41766.80572916667</v>
      </c>
      <c r="T3166" s="12">
        <f t="shared" si="19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33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31">
        <f t="shared" si="196"/>
        <v>163</v>
      </c>
      <c r="P3167" s="8" t="s">
        <v>8322</v>
      </c>
      <c r="Q3167" t="s">
        <v>8325</v>
      </c>
      <c r="R3167" s="12">
        <f t="shared" si="197"/>
        <v>40666.165972222225</v>
      </c>
      <c r="S3167" s="12">
        <f t="shared" si="198"/>
        <v>40644.159259259257</v>
      </c>
      <c r="T3167" s="12">
        <f t="shared" si="19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33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31">
        <f t="shared" si="196"/>
        <v>160</v>
      </c>
      <c r="P3168" s="8" t="s">
        <v>8322</v>
      </c>
      <c r="Q3168" t="s">
        <v>8325</v>
      </c>
      <c r="R3168" s="12">
        <f t="shared" si="197"/>
        <v>41969.332638888889</v>
      </c>
      <c r="S3168" s="12">
        <f t="shared" si="198"/>
        <v>41940.69158564815</v>
      </c>
      <c r="T3168" s="12">
        <f t="shared" si="19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33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31">
        <f t="shared" si="196"/>
        <v>116</v>
      </c>
      <c r="P3169" s="8" t="s">
        <v>8322</v>
      </c>
      <c r="Q3169" t="s">
        <v>8325</v>
      </c>
      <c r="R3169" s="12">
        <f t="shared" si="197"/>
        <v>41853.175706018519</v>
      </c>
      <c r="S3169" s="12">
        <f t="shared" si="198"/>
        <v>41839.175706018519</v>
      </c>
      <c r="T3169" s="12">
        <f t="shared" si="19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33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31">
        <f t="shared" si="196"/>
        <v>124</v>
      </c>
      <c r="P3170" s="8" t="s">
        <v>8322</v>
      </c>
      <c r="Q3170" t="s">
        <v>8325</v>
      </c>
      <c r="R3170" s="12">
        <f t="shared" si="197"/>
        <v>41803.916666666664</v>
      </c>
      <c r="S3170" s="12">
        <f t="shared" si="198"/>
        <v>41772.105937500004</v>
      </c>
      <c r="T3170" s="12">
        <f t="shared" si="19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33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31">
        <f t="shared" si="196"/>
        <v>103</v>
      </c>
      <c r="P3171" s="8" t="s">
        <v>8322</v>
      </c>
      <c r="Q3171" t="s">
        <v>8325</v>
      </c>
      <c r="R3171" s="12">
        <f t="shared" si="197"/>
        <v>41621.207638888889</v>
      </c>
      <c r="S3171" s="12">
        <f t="shared" si="198"/>
        <v>41591.737974537034</v>
      </c>
      <c r="T3171" s="12">
        <f t="shared" si="19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33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31">
        <f t="shared" si="196"/>
        <v>112</v>
      </c>
      <c r="P3172" s="8" t="s">
        <v>8322</v>
      </c>
      <c r="Q3172" t="s">
        <v>8325</v>
      </c>
      <c r="R3172" s="12">
        <f t="shared" si="197"/>
        <v>41822.166666666664</v>
      </c>
      <c r="S3172" s="12">
        <f t="shared" si="198"/>
        <v>41789.080370370371</v>
      </c>
      <c r="T3172" s="12">
        <f t="shared" si="19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33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30">
        <f t="shared" si="196"/>
        <v>109</v>
      </c>
      <c r="P3173" s="8" t="s">
        <v>8322</v>
      </c>
      <c r="Q3173" t="s">
        <v>8325</v>
      </c>
      <c r="R3173" s="12">
        <f t="shared" si="197"/>
        <v>42496.608310185184</v>
      </c>
      <c r="S3173" s="12">
        <f t="shared" si="198"/>
        <v>42466.608310185184</v>
      </c>
      <c r="T3173" s="12">
        <f t="shared" si="19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33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31">
        <f t="shared" si="196"/>
        <v>115</v>
      </c>
      <c r="P3174" s="8" t="s">
        <v>8322</v>
      </c>
      <c r="Q3174" t="s">
        <v>8325</v>
      </c>
      <c r="R3174" s="12">
        <f t="shared" si="197"/>
        <v>40953.729953703703</v>
      </c>
      <c r="S3174" s="12">
        <f t="shared" si="198"/>
        <v>40923.729953703703</v>
      </c>
      <c r="T3174" s="12">
        <f t="shared" si="19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33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31">
        <f t="shared" si="196"/>
        <v>103</v>
      </c>
      <c r="P3175" s="8" t="s">
        <v>8322</v>
      </c>
      <c r="Q3175" t="s">
        <v>8325</v>
      </c>
      <c r="R3175" s="12">
        <f t="shared" si="197"/>
        <v>41908.878379629627</v>
      </c>
      <c r="S3175" s="12">
        <f t="shared" si="198"/>
        <v>41878.878379629627</v>
      </c>
      <c r="T3175" s="12">
        <f t="shared" si="19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33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31">
        <f t="shared" si="196"/>
        <v>101</v>
      </c>
      <c r="P3176" s="8" t="s">
        <v>8322</v>
      </c>
      <c r="Q3176" t="s">
        <v>8325</v>
      </c>
      <c r="R3176" s="12">
        <f t="shared" si="197"/>
        <v>41876.864675925928</v>
      </c>
      <c r="S3176" s="12">
        <f t="shared" si="198"/>
        <v>41862.864675925928</v>
      </c>
      <c r="T3176" s="12">
        <f t="shared" si="19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33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31">
        <f t="shared" si="196"/>
        <v>110</v>
      </c>
      <c r="P3177" s="8" t="s">
        <v>8322</v>
      </c>
      <c r="Q3177" t="s">
        <v>8325</v>
      </c>
      <c r="R3177" s="12">
        <f t="shared" si="197"/>
        <v>40591.886886574073</v>
      </c>
      <c r="S3177" s="12">
        <f t="shared" si="198"/>
        <v>40531.886886574073</v>
      </c>
      <c r="T3177" s="12">
        <f t="shared" si="19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33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31">
        <f t="shared" si="196"/>
        <v>115</v>
      </c>
      <c r="P3178" s="8" t="s">
        <v>8322</v>
      </c>
      <c r="Q3178" t="s">
        <v>8325</v>
      </c>
      <c r="R3178" s="12">
        <f t="shared" si="197"/>
        <v>41504.625</v>
      </c>
      <c r="S3178" s="12">
        <f t="shared" si="198"/>
        <v>41477.930914351848</v>
      </c>
      <c r="T3178" s="12">
        <f t="shared" si="19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33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31">
        <f t="shared" si="196"/>
        <v>117</v>
      </c>
      <c r="P3179" s="8" t="s">
        <v>8322</v>
      </c>
      <c r="Q3179" t="s">
        <v>8325</v>
      </c>
      <c r="R3179" s="12">
        <f t="shared" si="197"/>
        <v>41811.666770833333</v>
      </c>
      <c r="S3179" s="12">
        <f t="shared" si="198"/>
        <v>41781.666770833333</v>
      </c>
      <c r="T3179" s="12">
        <f t="shared" si="19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33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30">
        <f t="shared" si="196"/>
        <v>172</v>
      </c>
      <c r="P3180" s="8" t="s">
        <v>8322</v>
      </c>
      <c r="Q3180" t="s">
        <v>8325</v>
      </c>
      <c r="R3180" s="12">
        <f t="shared" si="197"/>
        <v>41836.605034722219</v>
      </c>
      <c r="S3180" s="12">
        <f t="shared" si="198"/>
        <v>41806.605034722219</v>
      </c>
      <c r="T3180" s="12">
        <f t="shared" si="19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33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31">
        <f t="shared" si="196"/>
        <v>114</v>
      </c>
      <c r="P3181" s="8" t="s">
        <v>8322</v>
      </c>
      <c r="Q3181" t="s">
        <v>8325</v>
      </c>
      <c r="R3181" s="12">
        <f t="shared" si="197"/>
        <v>41400.702210648145</v>
      </c>
      <c r="S3181" s="12">
        <f t="shared" si="198"/>
        <v>41375.702210648145</v>
      </c>
      <c r="T3181" s="12">
        <f t="shared" si="19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33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30">
        <f t="shared" si="196"/>
        <v>120</v>
      </c>
      <c r="P3182" s="8" t="s">
        <v>8322</v>
      </c>
      <c r="Q3182" t="s">
        <v>8325</v>
      </c>
      <c r="R3182" s="12">
        <f t="shared" si="197"/>
        <v>41810.412604166668</v>
      </c>
      <c r="S3182" s="12">
        <f t="shared" si="198"/>
        <v>41780.412604166668</v>
      </c>
      <c r="T3182" s="12">
        <f t="shared" si="19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33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30">
        <f t="shared" si="196"/>
        <v>109</v>
      </c>
      <c r="P3183" s="8" t="s">
        <v>8322</v>
      </c>
      <c r="Q3183" t="s">
        <v>8325</v>
      </c>
      <c r="R3183" s="12">
        <f t="shared" si="197"/>
        <v>41805.666666666664</v>
      </c>
      <c r="S3183" s="12">
        <f t="shared" si="198"/>
        <v>41779.310034722221</v>
      </c>
      <c r="T3183" s="12">
        <f t="shared" si="19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33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31">
        <f t="shared" si="196"/>
        <v>101</v>
      </c>
      <c r="P3184" s="8" t="s">
        <v>8322</v>
      </c>
      <c r="Q3184" t="s">
        <v>8325</v>
      </c>
      <c r="R3184" s="12">
        <f t="shared" si="197"/>
        <v>40939.708333333336</v>
      </c>
      <c r="S3184" s="12">
        <f t="shared" si="198"/>
        <v>40883.949317129627</v>
      </c>
      <c r="T3184" s="12">
        <f t="shared" si="19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33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31">
        <f t="shared" si="196"/>
        <v>109</v>
      </c>
      <c r="P3185" s="8" t="s">
        <v>8322</v>
      </c>
      <c r="Q3185" t="s">
        <v>8325</v>
      </c>
      <c r="R3185" s="12">
        <f t="shared" si="197"/>
        <v>41509.79478009259</v>
      </c>
      <c r="S3185" s="12">
        <f t="shared" si="198"/>
        <v>41491.79478009259</v>
      </c>
      <c r="T3185" s="12">
        <f t="shared" si="19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33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31">
        <f t="shared" si="196"/>
        <v>107</v>
      </c>
      <c r="P3186" s="8" t="s">
        <v>8322</v>
      </c>
      <c r="Q3186" t="s">
        <v>8325</v>
      </c>
      <c r="R3186" s="12">
        <f t="shared" si="197"/>
        <v>41821.993414351848</v>
      </c>
      <c r="S3186" s="12">
        <f t="shared" si="198"/>
        <v>41791.993414351848</v>
      </c>
      <c r="T3186" s="12">
        <f t="shared" si="19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33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30">
        <f t="shared" si="196"/>
        <v>100</v>
      </c>
      <c r="P3187" s="8" t="s">
        <v>8322</v>
      </c>
      <c r="Q3187" t="s">
        <v>8325</v>
      </c>
      <c r="R3187" s="12">
        <f t="shared" si="197"/>
        <v>41836.977326388893</v>
      </c>
      <c r="S3187" s="12">
        <f t="shared" si="198"/>
        <v>41829.977326388893</v>
      </c>
      <c r="T3187" s="12">
        <f t="shared" si="19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33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30">
        <f t="shared" si="196"/>
        <v>102</v>
      </c>
      <c r="P3188" s="8" t="s">
        <v>8322</v>
      </c>
      <c r="Q3188" t="s">
        <v>8325</v>
      </c>
      <c r="R3188" s="12">
        <f t="shared" si="197"/>
        <v>41898.875</v>
      </c>
      <c r="S3188" s="12">
        <f t="shared" si="198"/>
        <v>41868.924050925925</v>
      </c>
      <c r="T3188" s="12">
        <f t="shared" si="19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33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31">
        <f t="shared" si="196"/>
        <v>116</v>
      </c>
      <c r="P3189" s="8" t="s">
        <v>8322</v>
      </c>
      <c r="Q3189" t="s">
        <v>8325</v>
      </c>
      <c r="R3189" s="12">
        <f t="shared" si="197"/>
        <v>41855.666354166664</v>
      </c>
      <c r="S3189" s="12">
        <f t="shared" si="198"/>
        <v>41835.666354166664</v>
      </c>
      <c r="T3189" s="12">
        <f t="shared" si="19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33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8" t="s">
        <v>8322</v>
      </c>
      <c r="Q3190" t="s">
        <v>8334</v>
      </c>
      <c r="R3190" s="12">
        <f t="shared" si="197"/>
        <v>42165.415532407409</v>
      </c>
      <c r="S3190" s="12">
        <f t="shared" si="198"/>
        <v>42144.415532407409</v>
      </c>
      <c r="T3190" s="12">
        <f t="shared" si="19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33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8" t="s">
        <v>8322</v>
      </c>
      <c r="Q3191" t="s">
        <v>8334</v>
      </c>
      <c r="R3191" s="12">
        <f t="shared" si="197"/>
        <v>42148.346435185187</v>
      </c>
      <c r="S3191" s="12">
        <f t="shared" si="198"/>
        <v>42118.346435185187</v>
      </c>
      <c r="T3191" s="12">
        <f t="shared" si="19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33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8" t="s">
        <v>8322</v>
      </c>
      <c r="Q3192" t="s">
        <v>8334</v>
      </c>
      <c r="R3192" s="12">
        <f t="shared" si="197"/>
        <v>42713.192997685182</v>
      </c>
      <c r="S3192" s="12">
        <f t="shared" si="198"/>
        <v>42683.151331018518</v>
      </c>
      <c r="T3192" s="12">
        <f t="shared" si="19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33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8" t="s">
        <v>8322</v>
      </c>
      <c r="Q3193" t="s">
        <v>8334</v>
      </c>
      <c r="R3193" s="12">
        <f t="shared" si="197"/>
        <v>42598.755428240736</v>
      </c>
      <c r="S3193" s="12">
        <f t="shared" si="198"/>
        <v>42538.755428240736</v>
      </c>
      <c r="T3193" s="12">
        <f t="shared" si="19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33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8" t="s">
        <v>8322</v>
      </c>
      <c r="Q3194" t="s">
        <v>8334</v>
      </c>
      <c r="R3194" s="12">
        <f t="shared" si="197"/>
        <v>42063.916666666672</v>
      </c>
      <c r="S3194" s="12">
        <f t="shared" si="198"/>
        <v>42018.94049768518</v>
      </c>
      <c r="T3194" s="12">
        <f t="shared" si="19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33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8" t="s">
        <v>8322</v>
      </c>
      <c r="Q3195" t="s">
        <v>8334</v>
      </c>
      <c r="R3195" s="12">
        <f t="shared" si="197"/>
        <v>42055.968240740738</v>
      </c>
      <c r="S3195" s="12">
        <f t="shared" si="198"/>
        <v>42010.968240740738</v>
      </c>
      <c r="T3195" s="12">
        <f t="shared" si="19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33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8" t="s">
        <v>8322</v>
      </c>
      <c r="Q3196" t="s">
        <v>8334</v>
      </c>
      <c r="R3196" s="12">
        <f t="shared" si="197"/>
        <v>42212.062476851846</v>
      </c>
      <c r="S3196" s="12">
        <f t="shared" si="198"/>
        <v>42182.062476851846</v>
      </c>
      <c r="T3196" s="12">
        <f t="shared" si="19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33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8" t="s">
        <v>8322</v>
      </c>
      <c r="Q3197" t="s">
        <v>8334</v>
      </c>
      <c r="R3197" s="12">
        <f t="shared" si="197"/>
        <v>42047.594236111108</v>
      </c>
      <c r="S3197" s="12">
        <f t="shared" si="198"/>
        <v>42017.594236111108</v>
      </c>
      <c r="T3197" s="12">
        <f t="shared" si="19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33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8" t="s">
        <v>8322</v>
      </c>
      <c r="Q3198" t="s">
        <v>8334</v>
      </c>
      <c r="R3198" s="12">
        <f t="shared" si="197"/>
        <v>42217.583333333328</v>
      </c>
      <c r="S3198" s="12">
        <f t="shared" si="198"/>
        <v>42157.598090277781</v>
      </c>
      <c r="T3198" s="12">
        <f t="shared" si="19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33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8" t="s">
        <v>8322</v>
      </c>
      <c r="Q3199" t="s">
        <v>8334</v>
      </c>
      <c r="R3199" s="12">
        <f t="shared" si="197"/>
        <v>42039.493263888886</v>
      </c>
      <c r="S3199" s="12">
        <f t="shared" si="198"/>
        <v>42009.493263888886</v>
      </c>
      <c r="T3199" s="12">
        <f t="shared" si="19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33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8" t="s">
        <v>8322</v>
      </c>
      <c r="Q3200" t="s">
        <v>8334</v>
      </c>
      <c r="R3200" s="12">
        <f t="shared" si="197"/>
        <v>42051.424502314811</v>
      </c>
      <c r="S3200" s="12">
        <f t="shared" si="198"/>
        <v>42013.424502314811</v>
      </c>
      <c r="T3200" s="12">
        <f t="shared" si="19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33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8" t="s">
        <v>8322</v>
      </c>
      <c r="Q3201" t="s">
        <v>8334</v>
      </c>
      <c r="R3201" s="12">
        <f t="shared" si="197"/>
        <v>41888.875</v>
      </c>
      <c r="S3201" s="12">
        <f t="shared" si="198"/>
        <v>41858.761782407404</v>
      </c>
      <c r="T3201" s="12">
        <f t="shared" si="19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33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8" t="s">
        <v>8322</v>
      </c>
      <c r="Q3202" t="s">
        <v>8334</v>
      </c>
      <c r="R3202" s="12">
        <f t="shared" ref="R3202:R3265" si="201">(((I3202/60)/60/24)+DATE(1970,1,1))</f>
        <v>42490.231944444444</v>
      </c>
      <c r="S3202" s="12">
        <f t="shared" ref="S3202:S3265" si="202">(((J3202/60)/60/24)+DATE(1970,1,1))</f>
        <v>42460.320613425924</v>
      </c>
      <c r="T3202" s="12">
        <f t="shared" si="19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33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8" t="s">
        <v>8322</v>
      </c>
      <c r="Q3203" t="s">
        <v>8334</v>
      </c>
      <c r="R3203" s="12">
        <f t="shared" si="201"/>
        <v>41882.767094907409</v>
      </c>
      <c r="S3203" s="12">
        <f t="shared" si="202"/>
        <v>41861.767094907409</v>
      </c>
      <c r="T3203" s="12">
        <f t="shared" ref="T3203:T3266" si="203">YEAR(S3203)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33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8" t="s">
        <v>8322</v>
      </c>
      <c r="Q3204" t="s">
        <v>8334</v>
      </c>
      <c r="R3204" s="12">
        <f t="shared" si="201"/>
        <v>42352.249305555553</v>
      </c>
      <c r="S3204" s="12">
        <f t="shared" si="202"/>
        <v>42293.853541666671</v>
      </c>
      <c r="T3204" s="12">
        <f t="shared" si="203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33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8" t="s">
        <v>8322</v>
      </c>
      <c r="Q3205" t="s">
        <v>8334</v>
      </c>
      <c r="R3205" s="12">
        <f t="shared" si="201"/>
        <v>42272.988680555558</v>
      </c>
      <c r="S3205" s="12">
        <f t="shared" si="202"/>
        <v>42242.988680555558</v>
      </c>
      <c r="T3205" s="12">
        <f t="shared" si="203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33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8" t="s">
        <v>8322</v>
      </c>
      <c r="Q3206" t="s">
        <v>8334</v>
      </c>
      <c r="R3206" s="12">
        <f t="shared" si="201"/>
        <v>42202.676388888889</v>
      </c>
      <c r="S3206" s="12">
        <f t="shared" si="202"/>
        <v>42172.686099537037</v>
      </c>
      <c r="T3206" s="12">
        <f t="shared" si="203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33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8" t="s">
        <v>8322</v>
      </c>
      <c r="Q3207" t="s">
        <v>8334</v>
      </c>
      <c r="R3207" s="12">
        <f t="shared" si="201"/>
        <v>42125.374675925923</v>
      </c>
      <c r="S3207" s="12">
        <f t="shared" si="202"/>
        <v>42095.374675925923</v>
      </c>
      <c r="T3207" s="12">
        <f t="shared" si="203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33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8" t="s">
        <v>8322</v>
      </c>
      <c r="Q3208" t="s">
        <v>8334</v>
      </c>
      <c r="R3208" s="12">
        <f t="shared" si="201"/>
        <v>42266.276053240741</v>
      </c>
      <c r="S3208" s="12">
        <f t="shared" si="202"/>
        <v>42236.276053240741</v>
      </c>
      <c r="T3208" s="12">
        <f t="shared" si="203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33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8" t="s">
        <v>8322</v>
      </c>
      <c r="Q3209" t="s">
        <v>8334</v>
      </c>
      <c r="R3209" s="12">
        <f t="shared" si="201"/>
        <v>42117.236192129625</v>
      </c>
      <c r="S3209" s="12">
        <f t="shared" si="202"/>
        <v>42057.277858796297</v>
      </c>
      <c r="T3209" s="12">
        <f t="shared" si="203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33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31">
        <f t="shared" si="200"/>
        <v>104</v>
      </c>
      <c r="P3210" s="8" t="s">
        <v>8322</v>
      </c>
      <c r="Q3210" t="s">
        <v>8325</v>
      </c>
      <c r="R3210" s="12">
        <f t="shared" si="201"/>
        <v>41848.605057870373</v>
      </c>
      <c r="S3210" s="12">
        <f t="shared" si="202"/>
        <v>41827.605057870373</v>
      </c>
      <c r="T3210" s="12">
        <f t="shared" si="203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33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31">
        <f t="shared" si="200"/>
        <v>119</v>
      </c>
      <c r="P3211" s="8" t="s">
        <v>8322</v>
      </c>
      <c r="Q3211" t="s">
        <v>8325</v>
      </c>
      <c r="R3211" s="12">
        <f t="shared" si="201"/>
        <v>41810.958333333336</v>
      </c>
      <c r="S3211" s="12">
        <f t="shared" si="202"/>
        <v>41778.637245370373</v>
      </c>
      <c r="T3211" s="12">
        <f t="shared" si="203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33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31">
        <f t="shared" si="200"/>
        <v>126</v>
      </c>
      <c r="P3212" s="8" t="s">
        <v>8322</v>
      </c>
      <c r="Q3212" t="s">
        <v>8325</v>
      </c>
      <c r="R3212" s="12">
        <f t="shared" si="201"/>
        <v>41061.165972222225</v>
      </c>
      <c r="S3212" s="12">
        <f t="shared" si="202"/>
        <v>41013.936562499999</v>
      </c>
      <c r="T3212" s="12">
        <f t="shared" si="203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33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31">
        <f t="shared" si="200"/>
        <v>120</v>
      </c>
      <c r="P3213" s="8" t="s">
        <v>8322</v>
      </c>
      <c r="Q3213" t="s">
        <v>8325</v>
      </c>
      <c r="R3213" s="12">
        <f t="shared" si="201"/>
        <v>41866.083333333336</v>
      </c>
      <c r="S3213" s="12">
        <f t="shared" si="202"/>
        <v>41834.586574074077</v>
      </c>
      <c r="T3213" s="12">
        <f t="shared" si="203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33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31">
        <f t="shared" si="200"/>
        <v>126</v>
      </c>
      <c r="P3214" s="8" t="s">
        <v>8322</v>
      </c>
      <c r="Q3214" t="s">
        <v>8325</v>
      </c>
      <c r="R3214" s="12">
        <f t="shared" si="201"/>
        <v>41859.795729166668</v>
      </c>
      <c r="S3214" s="12">
        <f t="shared" si="202"/>
        <v>41829.795729166668</v>
      </c>
      <c r="T3214" s="12">
        <f t="shared" si="203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33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30">
        <f t="shared" si="200"/>
        <v>100</v>
      </c>
      <c r="P3215" s="8" t="s">
        <v>8322</v>
      </c>
      <c r="Q3215" t="s">
        <v>8325</v>
      </c>
      <c r="R3215" s="12">
        <f t="shared" si="201"/>
        <v>42211.763414351852</v>
      </c>
      <c r="S3215" s="12">
        <f t="shared" si="202"/>
        <v>42171.763414351852</v>
      </c>
      <c r="T3215" s="12">
        <f t="shared" si="203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33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30">
        <f t="shared" si="200"/>
        <v>102</v>
      </c>
      <c r="P3216" s="8" t="s">
        <v>8322</v>
      </c>
      <c r="Q3216" t="s">
        <v>8325</v>
      </c>
      <c r="R3216" s="12">
        <f t="shared" si="201"/>
        <v>42374.996527777781</v>
      </c>
      <c r="S3216" s="12">
        <f t="shared" si="202"/>
        <v>42337.792511574073</v>
      </c>
      <c r="T3216" s="12">
        <f t="shared" si="203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33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31">
        <f t="shared" si="200"/>
        <v>100</v>
      </c>
      <c r="P3217" s="8" t="s">
        <v>8322</v>
      </c>
      <c r="Q3217" t="s">
        <v>8325</v>
      </c>
      <c r="R3217" s="12">
        <f t="shared" si="201"/>
        <v>42257.165972222225</v>
      </c>
      <c r="S3217" s="12">
        <f t="shared" si="202"/>
        <v>42219.665173611109</v>
      </c>
      <c r="T3217" s="12">
        <f t="shared" si="203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33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30">
        <f t="shared" si="200"/>
        <v>100</v>
      </c>
      <c r="P3218" s="8" t="s">
        <v>8322</v>
      </c>
      <c r="Q3218" t="s">
        <v>8325</v>
      </c>
      <c r="R3218" s="12">
        <f t="shared" si="201"/>
        <v>42196.604166666672</v>
      </c>
      <c r="S3218" s="12">
        <f t="shared" si="202"/>
        <v>42165.462627314817</v>
      </c>
      <c r="T3218" s="12">
        <f t="shared" si="203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33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31">
        <f t="shared" si="200"/>
        <v>116</v>
      </c>
      <c r="P3219" s="8" t="s">
        <v>8322</v>
      </c>
      <c r="Q3219" t="s">
        <v>8325</v>
      </c>
      <c r="R3219" s="12">
        <f t="shared" si="201"/>
        <v>42678.546111111107</v>
      </c>
      <c r="S3219" s="12">
        <f t="shared" si="202"/>
        <v>42648.546111111107</v>
      </c>
      <c r="T3219" s="12">
        <f t="shared" si="203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33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30">
        <f t="shared" si="200"/>
        <v>102</v>
      </c>
      <c r="P3220" s="8" t="s">
        <v>8322</v>
      </c>
      <c r="Q3220" t="s">
        <v>8325</v>
      </c>
      <c r="R3220" s="12">
        <f t="shared" si="201"/>
        <v>42004</v>
      </c>
      <c r="S3220" s="12">
        <f t="shared" si="202"/>
        <v>41971.002152777779</v>
      </c>
      <c r="T3220" s="12">
        <f t="shared" si="203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33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31">
        <f t="shared" si="200"/>
        <v>100</v>
      </c>
      <c r="P3221" s="8" t="s">
        <v>8322</v>
      </c>
      <c r="Q3221" t="s">
        <v>8325</v>
      </c>
      <c r="R3221" s="12">
        <f t="shared" si="201"/>
        <v>42085.941516203704</v>
      </c>
      <c r="S3221" s="12">
        <f t="shared" si="202"/>
        <v>42050.983182870375</v>
      </c>
      <c r="T3221" s="12">
        <f t="shared" si="203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33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31">
        <f t="shared" si="200"/>
        <v>101</v>
      </c>
      <c r="P3222" s="8" t="s">
        <v>8322</v>
      </c>
      <c r="Q3222" t="s">
        <v>8325</v>
      </c>
      <c r="R3222" s="12">
        <f t="shared" si="201"/>
        <v>42806.875</v>
      </c>
      <c r="S3222" s="12">
        <f t="shared" si="202"/>
        <v>42772.833379629628</v>
      </c>
      <c r="T3222" s="12">
        <f t="shared" si="203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33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30">
        <f t="shared" si="200"/>
        <v>103</v>
      </c>
      <c r="P3223" s="8" t="s">
        <v>8322</v>
      </c>
      <c r="Q3223" t="s">
        <v>8325</v>
      </c>
      <c r="R3223" s="12">
        <f t="shared" si="201"/>
        <v>42190.696793981479</v>
      </c>
      <c r="S3223" s="12">
        <f t="shared" si="202"/>
        <v>42155.696793981479</v>
      </c>
      <c r="T3223" s="12">
        <f t="shared" si="203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33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31">
        <f t="shared" si="200"/>
        <v>125</v>
      </c>
      <c r="P3224" s="8" t="s">
        <v>8322</v>
      </c>
      <c r="Q3224" t="s">
        <v>8325</v>
      </c>
      <c r="R3224" s="12">
        <f t="shared" si="201"/>
        <v>42301.895138888889</v>
      </c>
      <c r="S3224" s="12">
        <f t="shared" si="202"/>
        <v>42270.582141203704</v>
      </c>
      <c r="T3224" s="12">
        <f t="shared" si="203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33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31">
        <f t="shared" si="200"/>
        <v>110</v>
      </c>
      <c r="P3225" s="8" t="s">
        <v>8322</v>
      </c>
      <c r="Q3225" t="s">
        <v>8325</v>
      </c>
      <c r="R3225" s="12">
        <f t="shared" si="201"/>
        <v>42236.835370370376</v>
      </c>
      <c r="S3225" s="12">
        <f t="shared" si="202"/>
        <v>42206.835370370376</v>
      </c>
      <c r="T3225" s="12">
        <f t="shared" si="203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33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31">
        <f t="shared" si="200"/>
        <v>102</v>
      </c>
      <c r="P3226" s="8" t="s">
        <v>8322</v>
      </c>
      <c r="Q3226" t="s">
        <v>8325</v>
      </c>
      <c r="R3226" s="12">
        <f t="shared" si="201"/>
        <v>42745.208333333328</v>
      </c>
      <c r="S3226" s="12">
        <f t="shared" si="202"/>
        <v>42697.850844907407</v>
      </c>
      <c r="T3226" s="12">
        <f t="shared" si="203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33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31">
        <f t="shared" si="200"/>
        <v>102</v>
      </c>
      <c r="P3227" s="8" t="s">
        <v>8322</v>
      </c>
      <c r="Q3227" t="s">
        <v>8325</v>
      </c>
      <c r="R3227" s="12">
        <f t="shared" si="201"/>
        <v>42524.875</v>
      </c>
      <c r="S3227" s="12">
        <f t="shared" si="202"/>
        <v>42503.559467592597</v>
      </c>
      <c r="T3227" s="12">
        <f t="shared" si="203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33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30">
        <f t="shared" si="200"/>
        <v>104</v>
      </c>
      <c r="P3228" s="8" t="s">
        <v>8322</v>
      </c>
      <c r="Q3228" t="s">
        <v>8325</v>
      </c>
      <c r="R3228" s="12">
        <f t="shared" si="201"/>
        <v>42307.583472222221</v>
      </c>
      <c r="S3228" s="12">
        <f t="shared" si="202"/>
        <v>42277.583472222221</v>
      </c>
      <c r="T3228" s="12">
        <f t="shared" si="203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33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30">
        <f t="shared" si="200"/>
        <v>125</v>
      </c>
      <c r="P3229" s="8" t="s">
        <v>8322</v>
      </c>
      <c r="Q3229" t="s">
        <v>8325</v>
      </c>
      <c r="R3229" s="12">
        <f t="shared" si="201"/>
        <v>42752.882361111115</v>
      </c>
      <c r="S3229" s="12">
        <f t="shared" si="202"/>
        <v>42722.882361111115</v>
      </c>
      <c r="T3229" s="12">
        <f t="shared" si="203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33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31">
        <f t="shared" si="200"/>
        <v>102</v>
      </c>
      <c r="P3230" s="8" t="s">
        <v>8322</v>
      </c>
      <c r="Q3230" t="s">
        <v>8325</v>
      </c>
      <c r="R3230" s="12">
        <f t="shared" si="201"/>
        <v>42355.207638888889</v>
      </c>
      <c r="S3230" s="12">
        <f t="shared" si="202"/>
        <v>42323.70930555556</v>
      </c>
      <c r="T3230" s="12">
        <f t="shared" si="203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33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31">
        <f t="shared" si="200"/>
        <v>108</v>
      </c>
      <c r="P3231" s="8" t="s">
        <v>8322</v>
      </c>
      <c r="Q3231" t="s">
        <v>8325</v>
      </c>
      <c r="R3231" s="12">
        <f t="shared" si="201"/>
        <v>41963.333310185189</v>
      </c>
      <c r="S3231" s="12">
        <f t="shared" si="202"/>
        <v>41933.291643518518</v>
      </c>
      <c r="T3231" s="12">
        <f t="shared" si="203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33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31">
        <f t="shared" si="200"/>
        <v>110</v>
      </c>
      <c r="P3232" s="8" t="s">
        <v>8322</v>
      </c>
      <c r="Q3232" t="s">
        <v>8325</v>
      </c>
      <c r="R3232" s="12">
        <f t="shared" si="201"/>
        <v>41913.165972222225</v>
      </c>
      <c r="S3232" s="12">
        <f t="shared" si="202"/>
        <v>41898.168125000004</v>
      </c>
      <c r="T3232" s="12">
        <f t="shared" si="203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33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31">
        <f t="shared" si="200"/>
        <v>161</v>
      </c>
      <c r="P3233" s="8" t="s">
        <v>8322</v>
      </c>
      <c r="Q3233" t="s">
        <v>8325</v>
      </c>
      <c r="R3233" s="12">
        <f t="shared" si="201"/>
        <v>42476.943831018521</v>
      </c>
      <c r="S3233" s="12">
        <f t="shared" si="202"/>
        <v>42446.943831018521</v>
      </c>
      <c r="T3233" s="12">
        <f t="shared" si="203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33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31">
        <f t="shared" si="200"/>
        <v>131</v>
      </c>
      <c r="P3234" s="8" t="s">
        <v>8322</v>
      </c>
      <c r="Q3234" t="s">
        <v>8325</v>
      </c>
      <c r="R3234" s="12">
        <f t="shared" si="201"/>
        <v>42494.165972222225</v>
      </c>
      <c r="S3234" s="12">
        <f t="shared" si="202"/>
        <v>42463.81385416667</v>
      </c>
      <c r="T3234" s="12">
        <f t="shared" si="203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33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31">
        <f t="shared" si="200"/>
        <v>119</v>
      </c>
      <c r="P3235" s="8" t="s">
        <v>8322</v>
      </c>
      <c r="Q3235" t="s">
        <v>8325</v>
      </c>
      <c r="R3235" s="12">
        <f t="shared" si="201"/>
        <v>42796.805034722223</v>
      </c>
      <c r="S3235" s="12">
        <f t="shared" si="202"/>
        <v>42766.805034722223</v>
      </c>
      <c r="T3235" s="12">
        <f t="shared" si="203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33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30">
        <f t="shared" si="200"/>
        <v>100</v>
      </c>
      <c r="P3236" s="8" t="s">
        <v>8322</v>
      </c>
      <c r="Q3236" t="s">
        <v>8325</v>
      </c>
      <c r="R3236" s="12">
        <f t="shared" si="201"/>
        <v>42767.979861111111</v>
      </c>
      <c r="S3236" s="12">
        <f t="shared" si="202"/>
        <v>42734.789444444439</v>
      </c>
      <c r="T3236" s="12">
        <f t="shared" si="203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33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31">
        <f t="shared" si="200"/>
        <v>103</v>
      </c>
      <c r="P3237" s="8" t="s">
        <v>8322</v>
      </c>
      <c r="Q3237" t="s">
        <v>8325</v>
      </c>
      <c r="R3237" s="12">
        <f t="shared" si="201"/>
        <v>42552.347812499997</v>
      </c>
      <c r="S3237" s="12">
        <f t="shared" si="202"/>
        <v>42522.347812499997</v>
      </c>
      <c r="T3237" s="12">
        <f t="shared" si="203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33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31">
        <f t="shared" si="200"/>
        <v>101</v>
      </c>
      <c r="P3238" s="8" t="s">
        <v>8322</v>
      </c>
      <c r="Q3238" t="s">
        <v>8325</v>
      </c>
      <c r="R3238" s="12">
        <f t="shared" si="201"/>
        <v>42732.917048611111</v>
      </c>
      <c r="S3238" s="12">
        <f t="shared" si="202"/>
        <v>42702.917048611111</v>
      </c>
      <c r="T3238" s="12">
        <f t="shared" si="203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33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31">
        <f t="shared" si="200"/>
        <v>101</v>
      </c>
      <c r="P3239" s="8" t="s">
        <v>8322</v>
      </c>
      <c r="Q3239" t="s">
        <v>8325</v>
      </c>
      <c r="R3239" s="12">
        <f t="shared" si="201"/>
        <v>42276.165972222225</v>
      </c>
      <c r="S3239" s="12">
        <f t="shared" si="202"/>
        <v>42252.474351851852</v>
      </c>
      <c r="T3239" s="12">
        <f t="shared" si="203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33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30">
        <f t="shared" si="200"/>
        <v>112</v>
      </c>
      <c r="P3240" s="8" t="s">
        <v>8322</v>
      </c>
      <c r="Q3240" t="s">
        <v>8325</v>
      </c>
      <c r="R3240" s="12">
        <f t="shared" si="201"/>
        <v>42186.510393518518</v>
      </c>
      <c r="S3240" s="12">
        <f t="shared" si="202"/>
        <v>42156.510393518518</v>
      </c>
      <c r="T3240" s="12">
        <f t="shared" si="203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33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30">
        <f t="shared" si="200"/>
        <v>106</v>
      </c>
      <c r="P3241" s="8" t="s">
        <v>8322</v>
      </c>
      <c r="Q3241" t="s">
        <v>8325</v>
      </c>
      <c r="R3241" s="12">
        <f t="shared" si="201"/>
        <v>42302.999305555553</v>
      </c>
      <c r="S3241" s="12">
        <f t="shared" si="202"/>
        <v>42278.089039351849</v>
      </c>
      <c r="T3241" s="12">
        <f t="shared" si="203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33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30">
        <f t="shared" si="200"/>
        <v>101</v>
      </c>
      <c r="P3242" s="8" t="s">
        <v>8322</v>
      </c>
      <c r="Q3242" t="s">
        <v>8325</v>
      </c>
      <c r="R3242" s="12">
        <f t="shared" si="201"/>
        <v>42782.958333333328</v>
      </c>
      <c r="S3242" s="12">
        <f t="shared" si="202"/>
        <v>42754.693842592591</v>
      </c>
      <c r="T3242" s="12">
        <f t="shared" si="203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33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31">
        <f t="shared" si="200"/>
        <v>115</v>
      </c>
      <c r="P3243" s="8" t="s">
        <v>8322</v>
      </c>
      <c r="Q3243" t="s">
        <v>8325</v>
      </c>
      <c r="R3243" s="12">
        <f t="shared" si="201"/>
        <v>41926.290972222225</v>
      </c>
      <c r="S3243" s="12">
        <f t="shared" si="202"/>
        <v>41893.324884259258</v>
      </c>
      <c r="T3243" s="12">
        <f t="shared" si="203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33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31">
        <f t="shared" si="200"/>
        <v>127</v>
      </c>
      <c r="P3244" s="8" t="s">
        <v>8322</v>
      </c>
      <c r="Q3244" t="s">
        <v>8325</v>
      </c>
      <c r="R3244" s="12">
        <f t="shared" si="201"/>
        <v>41901.755694444444</v>
      </c>
      <c r="S3244" s="12">
        <f t="shared" si="202"/>
        <v>41871.755694444444</v>
      </c>
      <c r="T3244" s="12">
        <f t="shared" si="203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33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31">
        <f t="shared" si="200"/>
        <v>103</v>
      </c>
      <c r="P3245" s="8" t="s">
        <v>8322</v>
      </c>
      <c r="Q3245" t="s">
        <v>8325</v>
      </c>
      <c r="R3245" s="12">
        <f t="shared" si="201"/>
        <v>42286</v>
      </c>
      <c r="S3245" s="12">
        <f t="shared" si="202"/>
        <v>42262.096782407403</v>
      </c>
      <c r="T3245" s="12">
        <f t="shared" si="203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33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30">
        <f t="shared" si="200"/>
        <v>103</v>
      </c>
      <c r="P3246" s="8" t="s">
        <v>8322</v>
      </c>
      <c r="Q3246" t="s">
        <v>8325</v>
      </c>
      <c r="R3246" s="12">
        <f t="shared" si="201"/>
        <v>42705.735902777778</v>
      </c>
      <c r="S3246" s="12">
        <f t="shared" si="202"/>
        <v>42675.694236111114</v>
      </c>
      <c r="T3246" s="12">
        <f t="shared" si="203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33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31">
        <f t="shared" si="200"/>
        <v>104</v>
      </c>
      <c r="P3247" s="8" t="s">
        <v>8322</v>
      </c>
      <c r="Q3247" t="s">
        <v>8325</v>
      </c>
      <c r="R3247" s="12">
        <f t="shared" si="201"/>
        <v>42167.083333333328</v>
      </c>
      <c r="S3247" s="12">
        <f t="shared" si="202"/>
        <v>42135.60020833333</v>
      </c>
      <c r="T3247" s="12">
        <f t="shared" si="203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33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31">
        <f t="shared" si="200"/>
        <v>111</v>
      </c>
      <c r="P3248" s="8" t="s">
        <v>8322</v>
      </c>
      <c r="Q3248" t="s">
        <v>8325</v>
      </c>
      <c r="R3248" s="12">
        <f t="shared" si="201"/>
        <v>42259.165972222225</v>
      </c>
      <c r="S3248" s="12">
        <f t="shared" si="202"/>
        <v>42230.472222222219</v>
      </c>
      <c r="T3248" s="12">
        <f t="shared" si="203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33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30">
        <f t="shared" si="200"/>
        <v>106</v>
      </c>
      <c r="P3249" s="8" t="s">
        <v>8322</v>
      </c>
      <c r="Q3249" t="s">
        <v>8325</v>
      </c>
      <c r="R3249" s="12">
        <f t="shared" si="201"/>
        <v>42197.434166666666</v>
      </c>
      <c r="S3249" s="12">
        <f t="shared" si="202"/>
        <v>42167.434166666666</v>
      </c>
      <c r="T3249" s="12">
        <f t="shared" si="203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33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31">
        <f t="shared" si="200"/>
        <v>101</v>
      </c>
      <c r="P3250" s="8" t="s">
        <v>8322</v>
      </c>
      <c r="Q3250" t="s">
        <v>8325</v>
      </c>
      <c r="R3250" s="12">
        <f t="shared" si="201"/>
        <v>42098.846724537041</v>
      </c>
      <c r="S3250" s="12">
        <f t="shared" si="202"/>
        <v>42068.888391203705</v>
      </c>
      <c r="T3250" s="12">
        <f t="shared" si="203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33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31">
        <f t="shared" si="200"/>
        <v>105</v>
      </c>
      <c r="P3251" s="8" t="s">
        <v>8322</v>
      </c>
      <c r="Q3251" t="s">
        <v>8325</v>
      </c>
      <c r="R3251" s="12">
        <f t="shared" si="201"/>
        <v>42175.746689814812</v>
      </c>
      <c r="S3251" s="12">
        <f t="shared" si="202"/>
        <v>42145.746689814812</v>
      </c>
      <c r="T3251" s="12">
        <f t="shared" si="203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33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31">
        <f t="shared" si="200"/>
        <v>102</v>
      </c>
      <c r="P3252" s="8" t="s">
        <v>8322</v>
      </c>
      <c r="Q3252" t="s">
        <v>8325</v>
      </c>
      <c r="R3252" s="12">
        <f t="shared" si="201"/>
        <v>41948.783842592595</v>
      </c>
      <c r="S3252" s="12">
        <f t="shared" si="202"/>
        <v>41918.742175925923</v>
      </c>
      <c r="T3252" s="12">
        <f t="shared" si="203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33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31">
        <f t="shared" si="200"/>
        <v>111</v>
      </c>
      <c r="P3253" s="8" t="s">
        <v>8322</v>
      </c>
      <c r="Q3253" t="s">
        <v>8325</v>
      </c>
      <c r="R3253" s="12">
        <f t="shared" si="201"/>
        <v>42176.731087962966</v>
      </c>
      <c r="S3253" s="12">
        <f t="shared" si="202"/>
        <v>42146.731087962966</v>
      </c>
      <c r="T3253" s="12">
        <f t="shared" si="203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33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30">
        <f t="shared" si="200"/>
        <v>128</v>
      </c>
      <c r="P3254" s="8" t="s">
        <v>8322</v>
      </c>
      <c r="Q3254" t="s">
        <v>8325</v>
      </c>
      <c r="R3254" s="12">
        <f t="shared" si="201"/>
        <v>42620.472685185188</v>
      </c>
      <c r="S3254" s="12">
        <f t="shared" si="202"/>
        <v>42590.472685185188</v>
      </c>
      <c r="T3254" s="12">
        <f t="shared" si="203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33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31">
        <f t="shared" si="200"/>
        <v>102</v>
      </c>
      <c r="P3255" s="8" t="s">
        <v>8322</v>
      </c>
      <c r="Q3255" t="s">
        <v>8325</v>
      </c>
      <c r="R3255" s="12">
        <f t="shared" si="201"/>
        <v>42621.15625</v>
      </c>
      <c r="S3255" s="12">
        <f t="shared" si="202"/>
        <v>42602.576712962968</v>
      </c>
      <c r="T3255" s="12">
        <f t="shared" si="203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33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30">
        <f t="shared" si="200"/>
        <v>101</v>
      </c>
      <c r="P3256" s="8" t="s">
        <v>8322</v>
      </c>
      <c r="Q3256" t="s">
        <v>8325</v>
      </c>
      <c r="R3256" s="12">
        <f t="shared" si="201"/>
        <v>42089.044085648144</v>
      </c>
      <c r="S3256" s="12">
        <f t="shared" si="202"/>
        <v>42059.085752314815</v>
      </c>
      <c r="T3256" s="12">
        <f t="shared" si="203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33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30">
        <f t="shared" si="200"/>
        <v>175</v>
      </c>
      <c r="P3257" s="8" t="s">
        <v>8322</v>
      </c>
      <c r="Q3257" t="s">
        <v>8325</v>
      </c>
      <c r="R3257" s="12">
        <f t="shared" si="201"/>
        <v>41919.768229166664</v>
      </c>
      <c r="S3257" s="12">
        <f t="shared" si="202"/>
        <v>41889.768229166664</v>
      </c>
      <c r="T3257" s="12">
        <f t="shared" si="203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33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31">
        <f t="shared" si="200"/>
        <v>128</v>
      </c>
      <c r="P3258" s="8" t="s">
        <v>8322</v>
      </c>
      <c r="Q3258" t="s">
        <v>8325</v>
      </c>
      <c r="R3258" s="12">
        <f t="shared" si="201"/>
        <v>42166.165972222225</v>
      </c>
      <c r="S3258" s="12">
        <f t="shared" si="202"/>
        <v>42144.573807870373</v>
      </c>
      <c r="T3258" s="12">
        <f t="shared" si="203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33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30">
        <f t="shared" si="200"/>
        <v>106</v>
      </c>
      <c r="P3259" s="8" t="s">
        <v>8322</v>
      </c>
      <c r="Q3259" t="s">
        <v>8325</v>
      </c>
      <c r="R3259" s="12">
        <f t="shared" si="201"/>
        <v>42788.559629629628</v>
      </c>
      <c r="S3259" s="12">
        <f t="shared" si="202"/>
        <v>42758.559629629628</v>
      </c>
      <c r="T3259" s="12">
        <f t="shared" si="203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33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31">
        <f t="shared" si="200"/>
        <v>105</v>
      </c>
      <c r="P3260" s="8" t="s">
        <v>8322</v>
      </c>
      <c r="Q3260" t="s">
        <v>8325</v>
      </c>
      <c r="R3260" s="12">
        <f t="shared" si="201"/>
        <v>42012.887280092589</v>
      </c>
      <c r="S3260" s="12">
        <f t="shared" si="202"/>
        <v>41982.887280092589</v>
      </c>
      <c r="T3260" s="12">
        <f t="shared" si="203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33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31">
        <f t="shared" si="200"/>
        <v>106</v>
      </c>
      <c r="P3261" s="8" t="s">
        <v>8322</v>
      </c>
      <c r="Q3261" t="s">
        <v>8325</v>
      </c>
      <c r="R3261" s="12">
        <f t="shared" si="201"/>
        <v>42644.165972222225</v>
      </c>
      <c r="S3261" s="12">
        <f t="shared" si="202"/>
        <v>42614.760937500003</v>
      </c>
      <c r="T3261" s="12">
        <f t="shared" si="203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33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31">
        <f t="shared" si="200"/>
        <v>109</v>
      </c>
      <c r="P3262" s="8" t="s">
        <v>8322</v>
      </c>
      <c r="Q3262" t="s">
        <v>8325</v>
      </c>
      <c r="R3262" s="12">
        <f t="shared" si="201"/>
        <v>42338.714328703703</v>
      </c>
      <c r="S3262" s="12">
        <f t="shared" si="202"/>
        <v>42303.672662037032</v>
      </c>
      <c r="T3262" s="12">
        <f t="shared" si="203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33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31">
        <f t="shared" si="200"/>
        <v>100</v>
      </c>
      <c r="P3263" s="8" t="s">
        <v>8322</v>
      </c>
      <c r="Q3263" t="s">
        <v>8325</v>
      </c>
      <c r="R3263" s="12">
        <f t="shared" si="201"/>
        <v>42201.725416666668</v>
      </c>
      <c r="S3263" s="12">
        <f t="shared" si="202"/>
        <v>42171.725416666668</v>
      </c>
      <c r="T3263" s="12">
        <f t="shared" si="203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33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31">
        <f t="shared" si="200"/>
        <v>103</v>
      </c>
      <c r="P3264" s="8" t="s">
        <v>8322</v>
      </c>
      <c r="Q3264" t="s">
        <v>8325</v>
      </c>
      <c r="R3264" s="12">
        <f t="shared" si="201"/>
        <v>41995.166666666672</v>
      </c>
      <c r="S3264" s="12">
        <f t="shared" si="202"/>
        <v>41964.315532407403</v>
      </c>
      <c r="T3264" s="12">
        <f t="shared" si="203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33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31">
        <f t="shared" si="200"/>
        <v>112</v>
      </c>
      <c r="P3265" s="8" t="s">
        <v>8322</v>
      </c>
      <c r="Q3265" t="s">
        <v>8325</v>
      </c>
      <c r="R3265" s="12">
        <f t="shared" si="201"/>
        <v>42307.875</v>
      </c>
      <c r="S3265" s="12">
        <f t="shared" si="202"/>
        <v>42284.516064814816</v>
      </c>
      <c r="T3265" s="12">
        <f t="shared" si="203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33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31">
        <f t="shared" ref="O3266:O3329" si="204">ROUND(E3266/D3266*100,0)</f>
        <v>103</v>
      </c>
      <c r="P3266" s="8" t="s">
        <v>8322</v>
      </c>
      <c r="Q3266" t="s">
        <v>8325</v>
      </c>
      <c r="R3266" s="12">
        <f t="shared" ref="R3266:R3329" si="205">(((I3266/60)/60/24)+DATE(1970,1,1))</f>
        <v>42032.916666666672</v>
      </c>
      <c r="S3266" s="12">
        <f t="shared" ref="S3266:S3329" si="206">(((J3266/60)/60/24)+DATE(1970,1,1))</f>
        <v>42016.800208333334</v>
      </c>
      <c r="T3266" s="12">
        <f t="shared" si="203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33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30">
        <f t="shared" si="204"/>
        <v>164</v>
      </c>
      <c r="P3267" s="8" t="s">
        <v>8322</v>
      </c>
      <c r="Q3267" t="s">
        <v>8325</v>
      </c>
      <c r="R3267" s="12">
        <f t="shared" si="205"/>
        <v>42341.708333333328</v>
      </c>
      <c r="S3267" s="12">
        <f t="shared" si="206"/>
        <v>42311.711979166663</v>
      </c>
      <c r="T3267" s="12">
        <f t="shared" ref="T3267:T3330" si="207">YEAR(S3267)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33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31">
        <f t="shared" si="204"/>
        <v>131</v>
      </c>
      <c r="P3268" s="8" t="s">
        <v>8322</v>
      </c>
      <c r="Q3268" t="s">
        <v>8325</v>
      </c>
      <c r="R3268" s="12">
        <f t="shared" si="205"/>
        <v>42167.875</v>
      </c>
      <c r="S3268" s="12">
        <f t="shared" si="206"/>
        <v>42136.536134259266</v>
      </c>
      <c r="T3268" s="12">
        <f t="shared" si="207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33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31">
        <f t="shared" si="204"/>
        <v>102</v>
      </c>
      <c r="P3269" s="8" t="s">
        <v>8322</v>
      </c>
      <c r="Q3269" t="s">
        <v>8325</v>
      </c>
      <c r="R3269" s="12">
        <f t="shared" si="205"/>
        <v>42202.757638888885</v>
      </c>
      <c r="S3269" s="12">
        <f t="shared" si="206"/>
        <v>42172.757638888885</v>
      </c>
      <c r="T3269" s="12">
        <f t="shared" si="207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33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31">
        <f t="shared" si="204"/>
        <v>128</v>
      </c>
      <c r="P3270" s="8" t="s">
        <v>8322</v>
      </c>
      <c r="Q3270" t="s">
        <v>8325</v>
      </c>
      <c r="R3270" s="12">
        <f t="shared" si="205"/>
        <v>42606.90425925926</v>
      </c>
      <c r="S3270" s="12">
        <f t="shared" si="206"/>
        <v>42590.90425925926</v>
      </c>
      <c r="T3270" s="12">
        <f t="shared" si="207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33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30">
        <f t="shared" si="204"/>
        <v>102</v>
      </c>
      <c r="P3271" s="8" t="s">
        <v>8322</v>
      </c>
      <c r="Q3271" t="s">
        <v>8325</v>
      </c>
      <c r="R3271" s="12">
        <f t="shared" si="205"/>
        <v>42171.458333333328</v>
      </c>
      <c r="S3271" s="12">
        <f t="shared" si="206"/>
        <v>42137.395798611105</v>
      </c>
      <c r="T3271" s="12">
        <f t="shared" si="207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33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30">
        <f t="shared" si="204"/>
        <v>102</v>
      </c>
      <c r="P3272" s="8" t="s">
        <v>8322</v>
      </c>
      <c r="Q3272" t="s">
        <v>8325</v>
      </c>
      <c r="R3272" s="12">
        <f t="shared" si="205"/>
        <v>42197.533159722225</v>
      </c>
      <c r="S3272" s="12">
        <f t="shared" si="206"/>
        <v>42167.533159722225</v>
      </c>
      <c r="T3272" s="12">
        <f t="shared" si="207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33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30">
        <f t="shared" si="204"/>
        <v>130</v>
      </c>
      <c r="P3273" s="8" t="s">
        <v>8322</v>
      </c>
      <c r="Q3273" t="s">
        <v>8325</v>
      </c>
      <c r="R3273" s="12">
        <f t="shared" si="205"/>
        <v>41945.478877314818</v>
      </c>
      <c r="S3273" s="12">
        <f t="shared" si="206"/>
        <v>41915.437210648146</v>
      </c>
      <c r="T3273" s="12">
        <f t="shared" si="207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33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31">
        <f t="shared" si="204"/>
        <v>154</v>
      </c>
      <c r="P3274" s="8" t="s">
        <v>8322</v>
      </c>
      <c r="Q3274" t="s">
        <v>8325</v>
      </c>
      <c r="R3274" s="12">
        <f t="shared" si="205"/>
        <v>42314.541770833333</v>
      </c>
      <c r="S3274" s="12">
        <f t="shared" si="206"/>
        <v>42284.500104166669</v>
      </c>
      <c r="T3274" s="12">
        <f t="shared" si="207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33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31">
        <f t="shared" si="204"/>
        <v>107</v>
      </c>
      <c r="P3275" s="8" t="s">
        <v>8322</v>
      </c>
      <c r="Q3275" t="s">
        <v>8325</v>
      </c>
      <c r="R3275" s="12">
        <f t="shared" si="205"/>
        <v>42627.791666666672</v>
      </c>
      <c r="S3275" s="12">
        <f t="shared" si="206"/>
        <v>42611.801412037035</v>
      </c>
      <c r="T3275" s="12">
        <f t="shared" si="207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33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31">
        <f t="shared" si="204"/>
        <v>101</v>
      </c>
      <c r="P3276" s="8" t="s">
        <v>8322</v>
      </c>
      <c r="Q3276" t="s">
        <v>8325</v>
      </c>
      <c r="R3276" s="12">
        <f t="shared" si="205"/>
        <v>42444.875</v>
      </c>
      <c r="S3276" s="12">
        <f t="shared" si="206"/>
        <v>42400.704537037032</v>
      </c>
      <c r="T3276" s="12">
        <f t="shared" si="207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33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31">
        <f t="shared" si="204"/>
        <v>100</v>
      </c>
      <c r="P3277" s="8" t="s">
        <v>8322</v>
      </c>
      <c r="Q3277" t="s">
        <v>8325</v>
      </c>
      <c r="R3277" s="12">
        <f t="shared" si="205"/>
        <v>42044.1875</v>
      </c>
      <c r="S3277" s="12">
        <f t="shared" si="206"/>
        <v>42017.88045138889</v>
      </c>
      <c r="T3277" s="12">
        <f t="shared" si="207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33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30">
        <f t="shared" si="204"/>
        <v>117</v>
      </c>
      <c r="P3278" s="8" t="s">
        <v>8322</v>
      </c>
      <c r="Q3278" t="s">
        <v>8325</v>
      </c>
      <c r="R3278" s="12">
        <f t="shared" si="205"/>
        <v>42461.165972222225</v>
      </c>
      <c r="S3278" s="12">
        <f t="shared" si="206"/>
        <v>42426.949988425928</v>
      </c>
      <c r="T3278" s="12">
        <f t="shared" si="207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33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30">
        <f t="shared" si="204"/>
        <v>109</v>
      </c>
      <c r="P3279" s="8" t="s">
        <v>8322</v>
      </c>
      <c r="Q3279" t="s">
        <v>8325</v>
      </c>
      <c r="R3279" s="12">
        <f t="shared" si="205"/>
        <v>41961.724606481483</v>
      </c>
      <c r="S3279" s="12">
        <f t="shared" si="206"/>
        <v>41931.682939814818</v>
      </c>
      <c r="T3279" s="12">
        <f t="shared" si="207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33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30">
        <f t="shared" si="204"/>
        <v>103</v>
      </c>
      <c r="P3280" s="8" t="s">
        <v>8322</v>
      </c>
      <c r="Q3280" t="s">
        <v>8325</v>
      </c>
      <c r="R3280" s="12">
        <f t="shared" si="205"/>
        <v>42154.848414351851</v>
      </c>
      <c r="S3280" s="12">
        <f t="shared" si="206"/>
        <v>42124.848414351851</v>
      </c>
      <c r="T3280" s="12">
        <f t="shared" si="207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33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31">
        <f t="shared" si="204"/>
        <v>114</v>
      </c>
      <c r="P3281" s="8" t="s">
        <v>8322</v>
      </c>
      <c r="Q3281" t="s">
        <v>8325</v>
      </c>
      <c r="R3281" s="12">
        <f t="shared" si="205"/>
        <v>42461.06086805556</v>
      </c>
      <c r="S3281" s="12">
        <f t="shared" si="206"/>
        <v>42431.102534722217</v>
      </c>
      <c r="T3281" s="12">
        <f t="shared" si="207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33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31">
        <f t="shared" si="204"/>
        <v>103</v>
      </c>
      <c r="P3282" s="8" t="s">
        <v>8322</v>
      </c>
      <c r="Q3282" t="s">
        <v>8325</v>
      </c>
      <c r="R3282" s="12">
        <f t="shared" si="205"/>
        <v>42156.208333333328</v>
      </c>
      <c r="S3282" s="12">
        <f t="shared" si="206"/>
        <v>42121.756921296299</v>
      </c>
      <c r="T3282" s="12">
        <f t="shared" si="207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33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31">
        <f t="shared" si="204"/>
        <v>122</v>
      </c>
      <c r="P3283" s="8" t="s">
        <v>8322</v>
      </c>
      <c r="Q3283" t="s">
        <v>8325</v>
      </c>
      <c r="R3283" s="12">
        <f t="shared" si="205"/>
        <v>42249.019733796296</v>
      </c>
      <c r="S3283" s="12">
        <f t="shared" si="206"/>
        <v>42219.019733796296</v>
      </c>
      <c r="T3283" s="12">
        <f t="shared" si="207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33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31">
        <f t="shared" si="204"/>
        <v>103</v>
      </c>
      <c r="P3284" s="8" t="s">
        <v>8322</v>
      </c>
      <c r="Q3284" t="s">
        <v>8325</v>
      </c>
      <c r="R3284" s="12">
        <f t="shared" si="205"/>
        <v>42489.19430555556</v>
      </c>
      <c r="S3284" s="12">
        <f t="shared" si="206"/>
        <v>42445.19430555556</v>
      </c>
      <c r="T3284" s="12">
        <f t="shared" si="207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33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30">
        <f t="shared" si="204"/>
        <v>105</v>
      </c>
      <c r="P3285" s="8" t="s">
        <v>8322</v>
      </c>
      <c r="Q3285" t="s">
        <v>8325</v>
      </c>
      <c r="R3285" s="12">
        <f t="shared" si="205"/>
        <v>42410.875</v>
      </c>
      <c r="S3285" s="12">
        <f t="shared" si="206"/>
        <v>42379.74418981481</v>
      </c>
      <c r="T3285" s="12">
        <f t="shared" si="207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33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31">
        <f t="shared" si="204"/>
        <v>102</v>
      </c>
      <c r="P3286" s="8" t="s">
        <v>8322</v>
      </c>
      <c r="Q3286" t="s">
        <v>8325</v>
      </c>
      <c r="R3286" s="12">
        <f t="shared" si="205"/>
        <v>42398.249305555553</v>
      </c>
      <c r="S3286" s="12">
        <f t="shared" si="206"/>
        <v>42380.884872685187</v>
      </c>
      <c r="T3286" s="12">
        <f t="shared" si="207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33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31">
        <f t="shared" si="204"/>
        <v>112</v>
      </c>
      <c r="P3287" s="8" t="s">
        <v>8322</v>
      </c>
      <c r="Q3287" t="s">
        <v>8325</v>
      </c>
      <c r="R3287" s="12">
        <f t="shared" si="205"/>
        <v>42794.208333333328</v>
      </c>
      <c r="S3287" s="12">
        <f t="shared" si="206"/>
        <v>42762.942430555559</v>
      </c>
      <c r="T3287" s="12">
        <f t="shared" si="207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33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31">
        <f t="shared" si="204"/>
        <v>102</v>
      </c>
      <c r="P3288" s="8" t="s">
        <v>8322</v>
      </c>
      <c r="Q3288" t="s">
        <v>8325</v>
      </c>
      <c r="R3288" s="12">
        <f t="shared" si="205"/>
        <v>42597.840069444443</v>
      </c>
      <c r="S3288" s="12">
        <f t="shared" si="206"/>
        <v>42567.840069444443</v>
      </c>
      <c r="T3288" s="12">
        <f t="shared" si="207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33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30">
        <f t="shared" si="204"/>
        <v>100</v>
      </c>
      <c r="P3289" s="8" t="s">
        <v>8322</v>
      </c>
      <c r="Q3289" t="s">
        <v>8325</v>
      </c>
      <c r="R3289" s="12">
        <f t="shared" si="205"/>
        <v>42336.750324074077</v>
      </c>
      <c r="S3289" s="12">
        <f t="shared" si="206"/>
        <v>42311.750324074077</v>
      </c>
      <c r="T3289" s="12">
        <f t="shared" si="207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33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30">
        <f t="shared" si="204"/>
        <v>100</v>
      </c>
      <c r="P3290" s="8" t="s">
        <v>8322</v>
      </c>
      <c r="Q3290" t="s">
        <v>8325</v>
      </c>
      <c r="R3290" s="12">
        <f t="shared" si="205"/>
        <v>42541.958333333328</v>
      </c>
      <c r="S3290" s="12">
        <f t="shared" si="206"/>
        <v>42505.774479166663</v>
      </c>
      <c r="T3290" s="12">
        <f t="shared" si="207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33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30">
        <f t="shared" si="204"/>
        <v>133</v>
      </c>
      <c r="P3291" s="8" t="s">
        <v>8322</v>
      </c>
      <c r="Q3291" t="s">
        <v>8325</v>
      </c>
      <c r="R3291" s="12">
        <f t="shared" si="205"/>
        <v>42786.368078703701</v>
      </c>
      <c r="S3291" s="12">
        <f t="shared" si="206"/>
        <v>42758.368078703701</v>
      </c>
      <c r="T3291" s="12">
        <f t="shared" si="207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33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30">
        <f t="shared" si="204"/>
        <v>121</v>
      </c>
      <c r="P3292" s="8" t="s">
        <v>8322</v>
      </c>
      <c r="Q3292" t="s">
        <v>8325</v>
      </c>
      <c r="R3292" s="12">
        <f t="shared" si="205"/>
        <v>42805.51494212963</v>
      </c>
      <c r="S3292" s="12">
        <f t="shared" si="206"/>
        <v>42775.51494212963</v>
      </c>
      <c r="T3292" s="12">
        <f t="shared" si="207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33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31">
        <f t="shared" si="204"/>
        <v>114</v>
      </c>
      <c r="P3293" s="8" t="s">
        <v>8322</v>
      </c>
      <c r="Q3293" t="s">
        <v>8325</v>
      </c>
      <c r="R3293" s="12">
        <f t="shared" si="205"/>
        <v>42264.165972222225</v>
      </c>
      <c r="S3293" s="12">
        <f t="shared" si="206"/>
        <v>42232.702546296292</v>
      </c>
      <c r="T3293" s="12">
        <f t="shared" si="207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33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30">
        <f t="shared" si="204"/>
        <v>286</v>
      </c>
      <c r="P3294" s="8" t="s">
        <v>8322</v>
      </c>
      <c r="Q3294" t="s">
        <v>8325</v>
      </c>
      <c r="R3294" s="12">
        <f t="shared" si="205"/>
        <v>42342.811898148153</v>
      </c>
      <c r="S3294" s="12">
        <f t="shared" si="206"/>
        <v>42282.770231481481</v>
      </c>
      <c r="T3294" s="12">
        <f t="shared" si="207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33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30">
        <f t="shared" si="204"/>
        <v>170</v>
      </c>
      <c r="P3295" s="8" t="s">
        <v>8322</v>
      </c>
      <c r="Q3295" t="s">
        <v>8325</v>
      </c>
      <c r="R3295" s="12">
        <f t="shared" si="205"/>
        <v>42798.425370370373</v>
      </c>
      <c r="S3295" s="12">
        <f t="shared" si="206"/>
        <v>42768.425370370373</v>
      </c>
      <c r="T3295" s="12">
        <f t="shared" si="207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33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30">
        <f t="shared" si="204"/>
        <v>118</v>
      </c>
      <c r="P3296" s="8" t="s">
        <v>8322</v>
      </c>
      <c r="Q3296" t="s">
        <v>8325</v>
      </c>
      <c r="R3296" s="12">
        <f t="shared" si="205"/>
        <v>42171.541134259256</v>
      </c>
      <c r="S3296" s="12">
        <f t="shared" si="206"/>
        <v>42141.541134259256</v>
      </c>
      <c r="T3296" s="12">
        <f t="shared" si="207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33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30">
        <f t="shared" si="204"/>
        <v>103</v>
      </c>
      <c r="P3297" s="8" t="s">
        <v>8322</v>
      </c>
      <c r="Q3297" t="s">
        <v>8325</v>
      </c>
      <c r="R3297" s="12">
        <f t="shared" si="205"/>
        <v>42639.442465277782</v>
      </c>
      <c r="S3297" s="12">
        <f t="shared" si="206"/>
        <v>42609.442465277782</v>
      </c>
      <c r="T3297" s="12">
        <f t="shared" si="207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33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30">
        <f t="shared" si="204"/>
        <v>144</v>
      </c>
      <c r="P3298" s="8" t="s">
        <v>8322</v>
      </c>
      <c r="Q3298" t="s">
        <v>8325</v>
      </c>
      <c r="R3298" s="12">
        <f t="shared" si="205"/>
        <v>42330.916666666672</v>
      </c>
      <c r="S3298" s="12">
        <f t="shared" si="206"/>
        <v>42309.756620370375</v>
      </c>
      <c r="T3298" s="12">
        <f t="shared" si="207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33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30">
        <f t="shared" si="204"/>
        <v>100</v>
      </c>
      <c r="P3299" s="8" t="s">
        <v>8322</v>
      </c>
      <c r="Q3299" t="s">
        <v>8325</v>
      </c>
      <c r="R3299" s="12">
        <f t="shared" si="205"/>
        <v>42212.957638888889</v>
      </c>
      <c r="S3299" s="12">
        <f t="shared" si="206"/>
        <v>42193.771481481483</v>
      </c>
      <c r="T3299" s="12">
        <f t="shared" si="207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33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31">
        <f t="shared" si="204"/>
        <v>102</v>
      </c>
      <c r="P3300" s="8" t="s">
        <v>8322</v>
      </c>
      <c r="Q3300" t="s">
        <v>8325</v>
      </c>
      <c r="R3300" s="12">
        <f t="shared" si="205"/>
        <v>42260</v>
      </c>
      <c r="S3300" s="12">
        <f t="shared" si="206"/>
        <v>42239.957962962959</v>
      </c>
      <c r="T3300" s="12">
        <f t="shared" si="207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33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31">
        <f t="shared" si="204"/>
        <v>116</v>
      </c>
      <c r="P3301" s="8" t="s">
        <v>8322</v>
      </c>
      <c r="Q3301" t="s">
        <v>8325</v>
      </c>
      <c r="R3301" s="12">
        <f t="shared" si="205"/>
        <v>42291.917395833334</v>
      </c>
      <c r="S3301" s="12">
        <f t="shared" si="206"/>
        <v>42261.917395833334</v>
      </c>
      <c r="T3301" s="12">
        <f t="shared" si="207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33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31">
        <f t="shared" si="204"/>
        <v>136</v>
      </c>
      <c r="P3302" s="8" t="s">
        <v>8322</v>
      </c>
      <c r="Q3302" t="s">
        <v>8325</v>
      </c>
      <c r="R3302" s="12">
        <f t="shared" si="205"/>
        <v>42123.743773148148</v>
      </c>
      <c r="S3302" s="12">
        <f t="shared" si="206"/>
        <v>42102.743773148148</v>
      </c>
      <c r="T3302" s="12">
        <f t="shared" si="207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33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31">
        <f t="shared" si="204"/>
        <v>133</v>
      </c>
      <c r="P3303" s="8" t="s">
        <v>8322</v>
      </c>
      <c r="Q3303" t="s">
        <v>8325</v>
      </c>
      <c r="R3303" s="12">
        <f t="shared" si="205"/>
        <v>42583.290972222225</v>
      </c>
      <c r="S3303" s="12">
        <f t="shared" si="206"/>
        <v>42538.73583333334</v>
      </c>
      <c r="T3303" s="12">
        <f t="shared" si="207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33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30">
        <f t="shared" si="204"/>
        <v>103</v>
      </c>
      <c r="P3304" s="8" t="s">
        <v>8322</v>
      </c>
      <c r="Q3304" t="s">
        <v>8325</v>
      </c>
      <c r="R3304" s="12">
        <f t="shared" si="205"/>
        <v>42711.35157407407</v>
      </c>
      <c r="S3304" s="12">
        <f t="shared" si="206"/>
        <v>42681.35157407407</v>
      </c>
      <c r="T3304" s="12">
        <f t="shared" si="207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33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31">
        <f t="shared" si="204"/>
        <v>116</v>
      </c>
      <c r="P3305" s="8" t="s">
        <v>8322</v>
      </c>
      <c r="Q3305" t="s">
        <v>8325</v>
      </c>
      <c r="R3305" s="12">
        <f t="shared" si="205"/>
        <v>42091.609768518523</v>
      </c>
      <c r="S3305" s="12">
        <f t="shared" si="206"/>
        <v>42056.65143518518</v>
      </c>
      <c r="T3305" s="12">
        <f t="shared" si="207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33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31">
        <f t="shared" si="204"/>
        <v>105</v>
      </c>
      <c r="P3306" s="8" t="s">
        <v>8322</v>
      </c>
      <c r="Q3306" t="s">
        <v>8325</v>
      </c>
      <c r="R3306" s="12">
        <f t="shared" si="205"/>
        <v>42726.624444444446</v>
      </c>
      <c r="S3306" s="12">
        <f t="shared" si="206"/>
        <v>42696.624444444446</v>
      </c>
      <c r="T3306" s="12">
        <f t="shared" si="207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33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31">
        <f t="shared" si="204"/>
        <v>102</v>
      </c>
      <c r="P3307" s="8" t="s">
        <v>8322</v>
      </c>
      <c r="Q3307" t="s">
        <v>8325</v>
      </c>
      <c r="R3307" s="12">
        <f t="shared" si="205"/>
        <v>42216.855879629627</v>
      </c>
      <c r="S3307" s="12">
        <f t="shared" si="206"/>
        <v>42186.855879629627</v>
      </c>
      <c r="T3307" s="12">
        <f t="shared" si="207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33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31">
        <f t="shared" si="204"/>
        <v>175</v>
      </c>
      <c r="P3308" s="8" t="s">
        <v>8322</v>
      </c>
      <c r="Q3308" t="s">
        <v>8325</v>
      </c>
      <c r="R3308" s="12">
        <f t="shared" si="205"/>
        <v>42531.125</v>
      </c>
      <c r="S3308" s="12">
        <f t="shared" si="206"/>
        <v>42493.219236111108</v>
      </c>
      <c r="T3308" s="12">
        <f t="shared" si="207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33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31">
        <f t="shared" si="204"/>
        <v>107</v>
      </c>
      <c r="P3309" s="8" t="s">
        <v>8322</v>
      </c>
      <c r="Q3309" t="s">
        <v>8325</v>
      </c>
      <c r="R3309" s="12">
        <f t="shared" si="205"/>
        <v>42505.057164351849</v>
      </c>
      <c r="S3309" s="12">
        <f t="shared" si="206"/>
        <v>42475.057164351849</v>
      </c>
      <c r="T3309" s="12">
        <f t="shared" si="207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33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31">
        <f t="shared" si="204"/>
        <v>122</v>
      </c>
      <c r="P3310" s="8" t="s">
        <v>8322</v>
      </c>
      <c r="Q3310" t="s">
        <v>8325</v>
      </c>
      <c r="R3310" s="12">
        <f t="shared" si="205"/>
        <v>42473.876909722225</v>
      </c>
      <c r="S3310" s="12">
        <f t="shared" si="206"/>
        <v>42452.876909722225</v>
      </c>
      <c r="T3310" s="12">
        <f t="shared" si="207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33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30">
        <f t="shared" si="204"/>
        <v>159</v>
      </c>
      <c r="P3311" s="8" t="s">
        <v>8322</v>
      </c>
      <c r="Q3311" t="s">
        <v>8325</v>
      </c>
      <c r="R3311" s="12">
        <f t="shared" si="205"/>
        <v>42659.650208333333</v>
      </c>
      <c r="S3311" s="12">
        <f t="shared" si="206"/>
        <v>42628.650208333333</v>
      </c>
      <c r="T3311" s="12">
        <f t="shared" si="207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33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31">
        <f t="shared" si="204"/>
        <v>100</v>
      </c>
      <c r="P3312" s="8" t="s">
        <v>8322</v>
      </c>
      <c r="Q3312" t="s">
        <v>8325</v>
      </c>
      <c r="R3312" s="12">
        <f t="shared" si="205"/>
        <v>42283.928530092591</v>
      </c>
      <c r="S3312" s="12">
        <f t="shared" si="206"/>
        <v>42253.928530092591</v>
      </c>
      <c r="T3312" s="12">
        <f t="shared" si="207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33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31">
        <f t="shared" si="204"/>
        <v>110</v>
      </c>
      <c r="P3313" s="8" t="s">
        <v>8322</v>
      </c>
      <c r="Q3313" t="s">
        <v>8325</v>
      </c>
      <c r="R3313" s="12">
        <f t="shared" si="205"/>
        <v>42294.29178240741</v>
      </c>
      <c r="S3313" s="12">
        <f t="shared" si="206"/>
        <v>42264.29178240741</v>
      </c>
      <c r="T3313" s="12">
        <f t="shared" si="207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33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31">
        <f t="shared" si="204"/>
        <v>100</v>
      </c>
      <c r="P3314" s="8" t="s">
        <v>8322</v>
      </c>
      <c r="Q3314" t="s">
        <v>8325</v>
      </c>
      <c r="R3314" s="12">
        <f t="shared" si="205"/>
        <v>42685.916666666672</v>
      </c>
      <c r="S3314" s="12">
        <f t="shared" si="206"/>
        <v>42664.809560185182</v>
      </c>
      <c r="T3314" s="12">
        <f t="shared" si="207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33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31">
        <f t="shared" si="204"/>
        <v>116</v>
      </c>
      <c r="P3315" s="8" t="s">
        <v>8322</v>
      </c>
      <c r="Q3315" t="s">
        <v>8325</v>
      </c>
      <c r="R3315" s="12">
        <f t="shared" si="205"/>
        <v>42396.041666666672</v>
      </c>
      <c r="S3315" s="12">
        <f t="shared" si="206"/>
        <v>42382.244409722218</v>
      </c>
      <c r="T3315" s="12">
        <f t="shared" si="207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33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30">
        <f t="shared" si="204"/>
        <v>211</v>
      </c>
      <c r="P3316" s="8" t="s">
        <v>8322</v>
      </c>
      <c r="Q3316" t="s">
        <v>8325</v>
      </c>
      <c r="R3316" s="12">
        <f t="shared" si="205"/>
        <v>42132.836805555555</v>
      </c>
      <c r="S3316" s="12">
        <f t="shared" si="206"/>
        <v>42105.267488425925</v>
      </c>
      <c r="T3316" s="12">
        <f t="shared" si="207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33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30">
        <f t="shared" si="204"/>
        <v>110</v>
      </c>
      <c r="P3317" s="8" t="s">
        <v>8322</v>
      </c>
      <c r="Q3317" t="s">
        <v>8325</v>
      </c>
      <c r="R3317" s="12">
        <f t="shared" si="205"/>
        <v>42496.303715277783</v>
      </c>
      <c r="S3317" s="12">
        <f t="shared" si="206"/>
        <v>42466.303715277783</v>
      </c>
      <c r="T3317" s="12">
        <f t="shared" si="207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33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31">
        <f t="shared" si="204"/>
        <v>100</v>
      </c>
      <c r="P3318" s="8" t="s">
        <v>8322</v>
      </c>
      <c r="Q3318" t="s">
        <v>8325</v>
      </c>
      <c r="R3318" s="12">
        <f t="shared" si="205"/>
        <v>41859.57916666667</v>
      </c>
      <c r="S3318" s="12">
        <f t="shared" si="206"/>
        <v>41826.871238425927</v>
      </c>
      <c r="T3318" s="12">
        <f t="shared" si="207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33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31">
        <f t="shared" si="204"/>
        <v>106</v>
      </c>
      <c r="P3319" s="8" t="s">
        <v>8322</v>
      </c>
      <c r="Q3319" t="s">
        <v>8325</v>
      </c>
      <c r="R3319" s="12">
        <f t="shared" si="205"/>
        <v>42529.039629629624</v>
      </c>
      <c r="S3319" s="12">
        <f t="shared" si="206"/>
        <v>42499.039629629624</v>
      </c>
      <c r="T3319" s="12">
        <f t="shared" si="207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33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30">
        <f t="shared" si="204"/>
        <v>126</v>
      </c>
      <c r="P3320" s="8" t="s">
        <v>8322</v>
      </c>
      <c r="Q3320" t="s">
        <v>8325</v>
      </c>
      <c r="R3320" s="12">
        <f t="shared" si="205"/>
        <v>42471.104166666672</v>
      </c>
      <c r="S3320" s="12">
        <f t="shared" si="206"/>
        <v>42431.302002314813</v>
      </c>
      <c r="T3320" s="12">
        <f t="shared" si="207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33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30">
        <f t="shared" si="204"/>
        <v>108</v>
      </c>
      <c r="P3321" s="8" t="s">
        <v>8322</v>
      </c>
      <c r="Q3321" t="s">
        <v>8325</v>
      </c>
      <c r="R3321" s="12">
        <f t="shared" si="205"/>
        <v>42035.585486111115</v>
      </c>
      <c r="S3321" s="12">
        <f t="shared" si="206"/>
        <v>41990.585486111115</v>
      </c>
      <c r="T3321" s="12">
        <f t="shared" si="207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33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31">
        <f t="shared" si="204"/>
        <v>101</v>
      </c>
      <c r="P3322" s="8" t="s">
        <v>8322</v>
      </c>
      <c r="Q3322" t="s">
        <v>8325</v>
      </c>
      <c r="R3322" s="12">
        <f t="shared" si="205"/>
        <v>42543.045798611114</v>
      </c>
      <c r="S3322" s="12">
        <f t="shared" si="206"/>
        <v>42513.045798611114</v>
      </c>
      <c r="T3322" s="12">
        <f t="shared" si="207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33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31">
        <f t="shared" si="204"/>
        <v>107</v>
      </c>
      <c r="P3323" s="8" t="s">
        <v>8322</v>
      </c>
      <c r="Q3323" t="s">
        <v>8325</v>
      </c>
      <c r="R3323" s="12">
        <f t="shared" si="205"/>
        <v>41928.165972222225</v>
      </c>
      <c r="S3323" s="12">
        <f t="shared" si="206"/>
        <v>41914.100289351853</v>
      </c>
      <c r="T3323" s="12">
        <f t="shared" si="207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33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31">
        <f t="shared" si="204"/>
        <v>102</v>
      </c>
      <c r="P3324" s="8" t="s">
        <v>8322</v>
      </c>
      <c r="Q3324" t="s">
        <v>8325</v>
      </c>
      <c r="R3324" s="12">
        <f t="shared" si="205"/>
        <v>42543.163194444445</v>
      </c>
      <c r="S3324" s="12">
        <f t="shared" si="206"/>
        <v>42521.010370370372</v>
      </c>
      <c r="T3324" s="12">
        <f t="shared" si="207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33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30">
        <f t="shared" si="204"/>
        <v>126</v>
      </c>
      <c r="P3325" s="8" t="s">
        <v>8322</v>
      </c>
      <c r="Q3325" t="s">
        <v>8325</v>
      </c>
      <c r="R3325" s="12">
        <f t="shared" si="205"/>
        <v>42638.36583333333</v>
      </c>
      <c r="S3325" s="12">
        <f t="shared" si="206"/>
        <v>42608.36583333333</v>
      </c>
      <c r="T3325" s="12">
        <f t="shared" si="207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33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30">
        <f t="shared" si="204"/>
        <v>102</v>
      </c>
      <c r="P3326" s="8" t="s">
        <v>8322</v>
      </c>
      <c r="Q3326" t="s">
        <v>8325</v>
      </c>
      <c r="R3326" s="12">
        <f t="shared" si="205"/>
        <v>42526.58321759259</v>
      </c>
      <c r="S3326" s="12">
        <f t="shared" si="206"/>
        <v>42512.58321759259</v>
      </c>
      <c r="T3326" s="12">
        <f t="shared" si="207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33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30">
        <f t="shared" si="204"/>
        <v>113</v>
      </c>
      <c r="P3327" s="8" t="s">
        <v>8322</v>
      </c>
      <c r="Q3327" t="s">
        <v>8325</v>
      </c>
      <c r="R3327" s="12">
        <f t="shared" si="205"/>
        <v>42099.743946759263</v>
      </c>
      <c r="S3327" s="12">
        <f t="shared" si="206"/>
        <v>42064.785613425927</v>
      </c>
      <c r="T3327" s="12">
        <f t="shared" si="207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33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31">
        <f t="shared" si="204"/>
        <v>101</v>
      </c>
      <c r="P3328" s="8" t="s">
        <v>8322</v>
      </c>
      <c r="Q3328" t="s">
        <v>8325</v>
      </c>
      <c r="R3328" s="12">
        <f t="shared" si="205"/>
        <v>42071.67251157407</v>
      </c>
      <c r="S3328" s="12">
        <f t="shared" si="206"/>
        <v>42041.714178240742</v>
      </c>
      <c r="T3328" s="12">
        <f t="shared" si="207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33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30">
        <f t="shared" si="204"/>
        <v>101</v>
      </c>
      <c r="P3329" s="8" t="s">
        <v>8322</v>
      </c>
      <c r="Q3329" t="s">
        <v>8325</v>
      </c>
      <c r="R3329" s="12">
        <f t="shared" si="205"/>
        <v>42498.374606481477</v>
      </c>
      <c r="S3329" s="12">
        <f t="shared" si="206"/>
        <v>42468.374606481477</v>
      </c>
      <c r="T3329" s="12">
        <f t="shared" si="207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33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31">
        <f t="shared" ref="O3330:O3393" si="208">ROUND(E3330/D3330*100,0)</f>
        <v>146</v>
      </c>
      <c r="P3330" s="8" t="s">
        <v>8322</v>
      </c>
      <c r="Q3330" t="s">
        <v>8325</v>
      </c>
      <c r="R3330" s="12">
        <f t="shared" ref="R3330:R3393" si="209">(((I3330/60)/60/24)+DATE(1970,1,1))</f>
        <v>41825.041666666664</v>
      </c>
      <c r="S3330" s="12">
        <f t="shared" ref="S3330:S3393" si="210">(((J3330/60)/60/24)+DATE(1970,1,1))</f>
        <v>41822.57503472222</v>
      </c>
      <c r="T3330" s="12">
        <f t="shared" si="207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33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30">
        <f t="shared" si="208"/>
        <v>117</v>
      </c>
      <c r="P3331" s="8" t="s">
        <v>8322</v>
      </c>
      <c r="Q3331" t="s">
        <v>8325</v>
      </c>
      <c r="R3331" s="12">
        <f t="shared" si="209"/>
        <v>41847.958333333336</v>
      </c>
      <c r="S3331" s="12">
        <f t="shared" si="210"/>
        <v>41837.323009259257</v>
      </c>
      <c r="T3331" s="12">
        <f t="shared" ref="T3331:T3394" si="211">YEAR(S3331)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33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30">
        <f t="shared" si="208"/>
        <v>106</v>
      </c>
      <c r="P3332" s="8" t="s">
        <v>8322</v>
      </c>
      <c r="Q3332" t="s">
        <v>8325</v>
      </c>
      <c r="R3332" s="12">
        <f t="shared" si="209"/>
        <v>42095.845694444448</v>
      </c>
      <c r="S3332" s="12">
        <f t="shared" si="210"/>
        <v>42065.887361111112</v>
      </c>
      <c r="T3332" s="12">
        <f t="shared" si="211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33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31">
        <f t="shared" si="208"/>
        <v>105</v>
      </c>
      <c r="P3333" s="8" t="s">
        <v>8322</v>
      </c>
      <c r="Q3333" t="s">
        <v>8325</v>
      </c>
      <c r="R3333" s="12">
        <f t="shared" si="209"/>
        <v>42283.697754629626</v>
      </c>
      <c r="S3333" s="12">
        <f t="shared" si="210"/>
        <v>42248.697754629626</v>
      </c>
      <c r="T3333" s="12">
        <f t="shared" si="211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33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31">
        <f t="shared" si="208"/>
        <v>100</v>
      </c>
      <c r="P3334" s="8" t="s">
        <v>8322</v>
      </c>
      <c r="Q3334" t="s">
        <v>8325</v>
      </c>
      <c r="R3334" s="12">
        <f t="shared" si="209"/>
        <v>41839.860300925924</v>
      </c>
      <c r="S3334" s="12">
        <f t="shared" si="210"/>
        <v>41809.860300925924</v>
      </c>
      <c r="T3334" s="12">
        <f t="shared" si="211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33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31">
        <f t="shared" si="208"/>
        <v>105</v>
      </c>
      <c r="P3335" s="8" t="s">
        <v>8322</v>
      </c>
      <c r="Q3335" t="s">
        <v>8325</v>
      </c>
      <c r="R3335" s="12">
        <f t="shared" si="209"/>
        <v>42170.676851851851</v>
      </c>
      <c r="S3335" s="12">
        <f t="shared" si="210"/>
        <v>42148.676851851851</v>
      </c>
      <c r="T3335" s="12">
        <f t="shared" si="211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33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31">
        <f t="shared" si="208"/>
        <v>139</v>
      </c>
      <c r="P3336" s="8" t="s">
        <v>8322</v>
      </c>
      <c r="Q3336" t="s">
        <v>8325</v>
      </c>
      <c r="R3336" s="12">
        <f t="shared" si="209"/>
        <v>42215.521087962959</v>
      </c>
      <c r="S3336" s="12">
        <f t="shared" si="210"/>
        <v>42185.521087962959</v>
      </c>
      <c r="T3336" s="12">
        <f t="shared" si="211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33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30">
        <f t="shared" si="208"/>
        <v>100</v>
      </c>
      <c r="P3337" s="8" t="s">
        <v>8322</v>
      </c>
      <c r="Q3337" t="s">
        <v>8325</v>
      </c>
      <c r="R3337" s="12">
        <f t="shared" si="209"/>
        <v>41854.958333333336</v>
      </c>
      <c r="S3337" s="12">
        <f t="shared" si="210"/>
        <v>41827.674143518518</v>
      </c>
      <c r="T3337" s="12">
        <f t="shared" si="211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33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30">
        <f t="shared" si="208"/>
        <v>100</v>
      </c>
      <c r="P3338" s="8" t="s">
        <v>8322</v>
      </c>
      <c r="Q3338" t="s">
        <v>8325</v>
      </c>
      <c r="R3338" s="12">
        <f t="shared" si="209"/>
        <v>42465.35701388889</v>
      </c>
      <c r="S3338" s="12">
        <f t="shared" si="210"/>
        <v>42437.398680555561</v>
      </c>
      <c r="T3338" s="12">
        <f t="shared" si="211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33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30">
        <f t="shared" si="208"/>
        <v>110</v>
      </c>
      <c r="P3339" s="8" t="s">
        <v>8322</v>
      </c>
      <c r="Q3339" t="s">
        <v>8325</v>
      </c>
      <c r="R3339" s="12">
        <f t="shared" si="209"/>
        <v>41922.875</v>
      </c>
      <c r="S3339" s="12">
        <f t="shared" si="210"/>
        <v>41901.282025462962</v>
      </c>
      <c r="T3339" s="12">
        <f t="shared" si="211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33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31">
        <f t="shared" si="208"/>
        <v>102</v>
      </c>
      <c r="P3340" s="8" t="s">
        <v>8322</v>
      </c>
      <c r="Q3340" t="s">
        <v>8325</v>
      </c>
      <c r="R3340" s="12">
        <f t="shared" si="209"/>
        <v>42790.574999999997</v>
      </c>
      <c r="S3340" s="12">
        <f t="shared" si="210"/>
        <v>42769.574999999997</v>
      </c>
      <c r="T3340" s="12">
        <f t="shared" si="211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33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31">
        <f t="shared" si="208"/>
        <v>104</v>
      </c>
      <c r="P3341" s="8" t="s">
        <v>8322</v>
      </c>
      <c r="Q3341" t="s">
        <v>8325</v>
      </c>
      <c r="R3341" s="12">
        <f t="shared" si="209"/>
        <v>42579.665717592594</v>
      </c>
      <c r="S3341" s="12">
        <f t="shared" si="210"/>
        <v>42549.665717592594</v>
      </c>
      <c r="T3341" s="12">
        <f t="shared" si="211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33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31">
        <f t="shared" si="208"/>
        <v>138</v>
      </c>
      <c r="P3342" s="8" t="s">
        <v>8322</v>
      </c>
      <c r="Q3342" t="s">
        <v>8325</v>
      </c>
      <c r="R3342" s="12">
        <f t="shared" si="209"/>
        <v>42710.974004629628</v>
      </c>
      <c r="S3342" s="12">
        <f t="shared" si="210"/>
        <v>42685.974004629628</v>
      </c>
      <c r="T3342" s="12">
        <f t="shared" si="211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33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30">
        <f t="shared" si="208"/>
        <v>100</v>
      </c>
      <c r="P3343" s="8" t="s">
        <v>8322</v>
      </c>
      <c r="Q3343" t="s">
        <v>8325</v>
      </c>
      <c r="R3343" s="12">
        <f t="shared" si="209"/>
        <v>42533.708333333328</v>
      </c>
      <c r="S3343" s="12">
        <f t="shared" si="210"/>
        <v>42510.798854166671</v>
      </c>
      <c r="T3343" s="12">
        <f t="shared" si="211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33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31">
        <f t="shared" si="208"/>
        <v>102</v>
      </c>
      <c r="P3344" s="8" t="s">
        <v>8322</v>
      </c>
      <c r="Q3344" t="s">
        <v>8325</v>
      </c>
      <c r="R3344" s="12">
        <f t="shared" si="209"/>
        <v>42095.207638888889</v>
      </c>
      <c r="S3344" s="12">
        <f t="shared" si="210"/>
        <v>42062.296412037031</v>
      </c>
      <c r="T3344" s="12">
        <f t="shared" si="211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33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30">
        <f t="shared" si="208"/>
        <v>171</v>
      </c>
      <c r="P3345" s="8" t="s">
        <v>8322</v>
      </c>
      <c r="Q3345" t="s">
        <v>8325</v>
      </c>
      <c r="R3345" s="12">
        <f t="shared" si="209"/>
        <v>42473.554166666669</v>
      </c>
      <c r="S3345" s="12">
        <f t="shared" si="210"/>
        <v>42452.916481481487</v>
      </c>
      <c r="T3345" s="12">
        <f t="shared" si="211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33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31">
        <f t="shared" si="208"/>
        <v>101</v>
      </c>
      <c r="P3346" s="8" t="s">
        <v>8322</v>
      </c>
      <c r="Q3346" t="s">
        <v>8325</v>
      </c>
      <c r="R3346" s="12">
        <f t="shared" si="209"/>
        <v>41881.200150462959</v>
      </c>
      <c r="S3346" s="12">
        <f t="shared" si="210"/>
        <v>41851.200150462959</v>
      </c>
      <c r="T3346" s="12">
        <f t="shared" si="211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33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31">
        <f t="shared" si="208"/>
        <v>130</v>
      </c>
      <c r="P3347" s="8" t="s">
        <v>8322</v>
      </c>
      <c r="Q3347" t="s">
        <v>8325</v>
      </c>
      <c r="R3347" s="12">
        <f t="shared" si="209"/>
        <v>42112.025694444441</v>
      </c>
      <c r="S3347" s="12">
        <f t="shared" si="210"/>
        <v>42053.106111111112</v>
      </c>
      <c r="T3347" s="12">
        <f t="shared" si="211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33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31">
        <f t="shared" si="208"/>
        <v>110</v>
      </c>
      <c r="P3348" s="8" t="s">
        <v>8322</v>
      </c>
      <c r="Q3348" t="s">
        <v>8325</v>
      </c>
      <c r="R3348" s="12">
        <f t="shared" si="209"/>
        <v>42061.024421296301</v>
      </c>
      <c r="S3348" s="12">
        <f t="shared" si="210"/>
        <v>42054.024421296301</v>
      </c>
      <c r="T3348" s="12">
        <f t="shared" si="211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33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30">
        <f t="shared" si="208"/>
        <v>119</v>
      </c>
      <c r="P3349" s="8" t="s">
        <v>8322</v>
      </c>
      <c r="Q3349" t="s">
        <v>8325</v>
      </c>
      <c r="R3349" s="12">
        <f t="shared" si="209"/>
        <v>42498.875</v>
      </c>
      <c r="S3349" s="12">
        <f t="shared" si="210"/>
        <v>42484.551550925928</v>
      </c>
      <c r="T3349" s="12">
        <f t="shared" si="211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33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31">
        <f t="shared" si="208"/>
        <v>100</v>
      </c>
      <c r="P3350" s="8" t="s">
        <v>8322</v>
      </c>
      <c r="Q3350" t="s">
        <v>8325</v>
      </c>
      <c r="R3350" s="12">
        <f t="shared" si="209"/>
        <v>42490.165972222225</v>
      </c>
      <c r="S3350" s="12">
        <f t="shared" si="210"/>
        <v>42466.558796296296</v>
      </c>
      <c r="T3350" s="12">
        <f t="shared" si="211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33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31">
        <f t="shared" si="208"/>
        <v>153</v>
      </c>
      <c r="P3351" s="8" t="s">
        <v>8322</v>
      </c>
      <c r="Q3351" t="s">
        <v>8325</v>
      </c>
      <c r="R3351" s="12">
        <f t="shared" si="209"/>
        <v>42534.708333333328</v>
      </c>
      <c r="S3351" s="12">
        <f t="shared" si="210"/>
        <v>42513.110787037032</v>
      </c>
      <c r="T3351" s="12">
        <f t="shared" si="211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33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30">
        <f t="shared" si="208"/>
        <v>104</v>
      </c>
      <c r="P3352" s="8" t="s">
        <v>8322</v>
      </c>
      <c r="Q3352" t="s">
        <v>8325</v>
      </c>
      <c r="R3352" s="12">
        <f t="shared" si="209"/>
        <v>42337.958333333328</v>
      </c>
      <c r="S3352" s="12">
        <f t="shared" si="210"/>
        <v>42302.701516203699</v>
      </c>
      <c r="T3352" s="12">
        <f t="shared" si="211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33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30">
        <f t="shared" si="208"/>
        <v>101</v>
      </c>
      <c r="P3353" s="8" t="s">
        <v>8322</v>
      </c>
      <c r="Q3353" t="s">
        <v>8325</v>
      </c>
      <c r="R3353" s="12">
        <f t="shared" si="209"/>
        <v>41843.458333333336</v>
      </c>
      <c r="S3353" s="12">
        <f t="shared" si="210"/>
        <v>41806.395428240743</v>
      </c>
      <c r="T3353" s="12">
        <f t="shared" si="211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33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30">
        <f t="shared" si="208"/>
        <v>108</v>
      </c>
      <c r="P3354" s="8" t="s">
        <v>8322</v>
      </c>
      <c r="Q3354" t="s">
        <v>8325</v>
      </c>
      <c r="R3354" s="12">
        <f t="shared" si="209"/>
        <v>42552.958333333328</v>
      </c>
      <c r="S3354" s="12">
        <f t="shared" si="210"/>
        <v>42495.992800925931</v>
      </c>
      <c r="T3354" s="12">
        <f t="shared" si="211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33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30">
        <f t="shared" si="208"/>
        <v>315</v>
      </c>
      <c r="P3355" s="8" t="s">
        <v>8322</v>
      </c>
      <c r="Q3355" t="s">
        <v>8325</v>
      </c>
      <c r="R3355" s="12">
        <f t="shared" si="209"/>
        <v>42492.958333333328</v>
      </c>
      <c r="S3355" s="12">
        <f t="shared" si="210"/>
        <v>42479.432291666672</v>
      </c>
      <c r="T3355" s="12">
        <f t="shared" si="211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33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31">
        <f t="shared" si="208"/>
        <v>102</v>
      </c>
      <c r="P3356" s="8" t="s">
        <v>8322</v>
      </c>
      <c r="Q3356" t="s">
        <v>8325</v>
      </c>
      <c r="R3356" s="12">
        <f t="shared" si="209"/>
        <v>42306.167361111111</v>
      </c>
      <c r="S3356" s="12">
        <f t="shared" si="210"/>
        <v>42270.7269212963</v>
      </c>
      <c r="T3356" s="12">
        <f t="shared" si="211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33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30">
        <f t="shared" si="208"/>
        <v>126</v>
      </c>
      <c r="P3357" s="8" t="s">
        <v>8322</v>
      </c>
      <c r="Q3357" t="s">
        <v>8325</v>
      </c>
      <c r="R3357" s="12">
        <f t="shared" si="209"/>
        <v>42500.470138888893</v>
      </c>
      <c r="S3357" s="12">
        <f t="shared" si="210"/>
        <v>42489.619525462964</v>
      </c>
      <c r="T3357" s="12">
        <f t="shared" si="211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33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30">
        <f t="shared" si="208"/>
        <v>101</v>
      </c>
      <c r="P3358" s="8" t="s">
        <v>8322</v>
      </c>
      <c r="Q3358" t="s">
        <v>8325</v>
      </c>
      <c r="R3358" s="12">
        <f t="shared" si="209"/>
        <v>42566.815648148149</v>
      </c>
      <c r="S3358" s="12">
        <f t="shared" si="210"/>
        <v>42536.815648148149</v>
      </c>
      <c r="T3358" s="12">
        <f t="shared" si="211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33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30">
        <f t="shared" si="208"/>
        <v>101</v>
      </c>
      <c r="P3359" s="8" t="s">
        <v>8322</v>
      </c>
      <c r="Q3359" t="s">
        <v>8325</v>
      </c>
      <c r="R3359" s="12">
        <f t="shared" si="209"/>
        <v>41852.417939814812</v>
      </c>
      <c r="S3359" s="12">
        <f t="shared" si="210"/>
        <v>41822.417939814812</v>
      </c>
      <c r="T3359" s="12">
        <f t="shared" si="211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33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31">
        <f t="shared" si="208"/>
        <v>103</v>
      </c>
      <c r="P3360" s="8" t="s">
        <v>8322</v>
      </c>
      <c r="Q3360" t="s">
        <v>8325</v>
      </c>
      <c r="R3360" s="12">
        <f t="shared" si="209"/>
        <v>41962.352766203709</v>
      </c>
      <c r="S3360" s="12">
        <f t="shared" si="210"/>
        <v>41932.311099537037</v>
      </c>
      <c r="T3360" s="12">
        <f t="shared" si="211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33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31">
        <f t="shared" si="208"/>
        <v>106</v>
      </c>
      <c r="P3361" s="8" t="s">
        <v>8322</v>
      </c>
      <c r="Q3361" t="s">
        <v>8325</v>
      </c>
      <c r="R3361" s="12">
        <f t="shared" si="209"/>
        <v>42791.057106481487</v>
      </c>
      <c r="S3361" s="12">
        <f t="shared" si="210"/>
        <v>42746.057106481487</v>
      </c>
      <c r="T3361" s="12">
        <f t="shared" si="211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33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30">
        <f t="shared" si="208"/>
        <v>101</v>
      </c>
      <c r="P3362" s="8" t="s">
        <v>8322</v>
      </c>
      <c r="Q3362" t="s">
        <v>8325</v>
      </c>
      <c r="R3362" s="12">
        <f t="shared" si="209"/>
        <v>42718.665972222225</v>
      </c>
      <c r="S3362" s="12">
        <f t="shared" si="210"/>
        <v>42697.082673611112</v>
      </c>
      <c r="T3362" s="12">
        <f t="shared" si="211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33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31">
        <f t="shared" si="208"/>
        <v>113</v>
      </c>
      <c r="P3363" s="8" t="s">
        <v>8322</v>
      </c>
      <c r="Q3363" t="s">
        <v>8325</v>
      </c>
      <c r="R3363" s="12">
        <f t="shared" si="209"/>
        <v>41883.665972222225</v>
      </c>
      <c r="S3363" s="12">
        <f t="shared" si="210"/>
        <v>41866.025347222225</v>
      </c>
      <c r="T3363" s="12">
        <f t="shared" si="211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33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31">
        <f t="shared" si="208"/>
        <v>218</v>
      </c>
      <c r="P3364" s="8" t="s">
        <v>8322</v>
      </c>
      <c r="Q3364" t="s">
        <v>8325</v>
      </c>
      <c r="R3364" s="12">
        <f t="shared" si="209"/>
        <v>42070.204861111109</v>
      </c>
      <c r="S3364" s="12">
        <f t="shared" si="210"/>
        <v>42056.091631944444</v>
      </c>
      <c r="T3364" s="12">
        <f t="shared" si="211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33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31">
        <f t="shared" si="208"/>
        <v>101</v>
      </c>
      <c r="P3365" s="8" t="s">
        <v>8322</v>
      </c>
      <c r="Q3365" t="s">
        <v>8325</v>
      </c>
      <c r="R3365" s="12">
        <f t="shared" si="209"/>
        <v>41870.666666666664</v>
      </c>
      <c r="S3365" s="12">
        <f t="shared" si="210"/>
        <v>41851.771354166667</v>
      </c>
      <c r="T3365" s="12">
        <f t="shared" si="211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33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30">
        <f t="shared" si="208"/>
        <v>106</v>
      </c>
      <c r="P3366" s="8" t="s">
        <v>8322</v>
      </c>
      <c r="Q3366" t="s">
        <v>8325</v>
      </c>
      <c r="R3366" s="12">
        <f t="shared" si="209"/>
        <v>42444.875</v>
      </c>
      <c r="S3366" s="12">
        <f t="shared" si="210"/>
        <v>42422.977418981478</v>
      </c>
      <c r="T3366" s="12">
        <f t="shared" si="211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33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31">
        <f t="shared" si="208"/>
        <v>104</v>
      </c>
      <c r="P3367" s="8" t="s">
        <v>8322</v>
      </c>
      <c r="Q3367" t="s">
        <v>8325</v>
      </c>
      <c r="R3367" s="12">
        <f t="shared" si="209"/>
        <v>42351.101759259262</v>
      </c>
      <c r="S3367" s="12">
        <f t="shared" si="210"/>
        <v>42321.101759259262</v>
      </c>
      <c r="T3367" s="12">
        <f t="shared" si="211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33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31">
        <f t="shared" si="208"/>
        <v>221</v>
      </c>
      <c r="P3368" s="8" t="s">
        <v>8322</v>
      </c>
      <c r="Q3368" t="s">
        <v>8325</v>
      </c>
      <c r="R3368" s="12">
        <f t="shared" si="209"/>
        <v>42137.067557870367</v>
      </c>
      <c r="S3368" s="12">
        <f t="shared" si="210"/>
        <v>42107.067557870367</v>
      </c>
      <c r="T3368" s="12">
        <f t="shared" si="211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33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30">
        <f t="shared" si="208"/>
        <v>119</v>
      </c>
      <c r="P3369" s="8" t="s">
        <v>8322</v>
      </c>
      <c r="Q3369" t="s">
        <v>8325</v>
      </c>
      <c r="R3369" s="12">
        <f t="shared" si="209"/>
        <v>42217.933958333335</v>
      </c>
      <c r="S3369" s="12">
        <f t="shared" si="210"/>
        <v>42192.933958333335</v>
      </c>
      <c r="T3369" s="12">
        <f t="shared" si="211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33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31">
        <f t="shared" si="208"/>
        <v>105</v>
      </c>
      <c r="P3370" s="8" t="s">
        <v>8322</v>
      </c>
      <c r="Q3370" t="s">
        <v>8325</v>
      </c>
      <c r="R3370" s="12">
        <f t="shared" si="209"/>
        <v>42005.208333333328</v>
      </c>
      <c r="S3370" s="12">
        <f t="shared" si="210"/>
        <v>41969.199756944443</v>
      </c>
      <c r="T3370" s="12">
        <f t="shared" si="211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33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30">
        <f t="shared" si="208"/>
        <v>104</v>
      </c>
      <c r="P3371" s="8" t="s">
        <v>8322</v>
      </c>
      <c r="Q3371" t="s">
        <v>8325</v>
      </c>
      <c r="R3371" s="12">
        <f t="shared" si="209"/>
        <v>42750.041435185187</v>
      </c>
      <c r="S3371" s="12">
        <f t="shared" si="210"/>
        <v>42690.041435185187</v>
      </c>
      <c r="T3371" s="12">
        <f t="shared" si="211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33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31">
        <f t="shared" si="208"/>
        <v>118</v>
      </c>
      <c r="P3372" s="8" t="s">
        <v>8322</v>
      </c>
      <c r="Q3372" t="s">
        <v>8325</v>
      </c>
      <c r="R3372" s="12">
        <f t="shared" si="209"/>
        <v>42721.333333333328</v>
      </c>
      <c r="S3372" s="12">
        <f t="shared" si="210"/>
        <v>42690.334317129629</v>
      </c>
      <c r="T3372" s="12">
        <f t="shared" si="211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33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31">
        <f t="shared" si="208"/>
        <v>139</v>
      </c>
      <c r="P3373" s="8" t="s">
        <v>8322</v>
      </c>
      <c r="Q3373" t="s">
        <v>8325</v>
      </c>
      <c r="R3373" s="12">
        <f t="shared" si="209"/>
        <v>42340.874594907407</v>
      </c>
      <c r="S3373" s="12">
        <f t="shared" si="210"/>
        <v>42312.874594907407</v>
      </c>
      <c r="T3373" s="12">
        <f t="shared" si="211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33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31">
        <f t="shared" si="208"/>
        <v>104</v>
      </c>
      <c r="P3374" s="8" t="s">
        <v>8322</v>
      </c>
      <c r="Q3374" t="s">
        <v>8325</v>
      </c>
      <c r="R3374" s="12">
        <f t="shared" si="209"/>
        <v>41876.207638888889</v>
      </c>
      <c r="S3374" s="12">
        <f t="shared" si="210"/>
        <v>41855.548101851848</v>
      </c>
      <c r="T3374" s="12">
        <f t="shared" si="211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33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30">
        <f t="shared" si="208"/>
        <v>100</v>
      </c>
      <c r="P3375" s="8" t="s">
        <v>8322</v>
      </c>
      <c r="Q3375" t="s">
        <v>8325</v>
      </c>
      <c r="R3375" s="12">
        <f t="shared" si="209"/>
        <v>42203.666666666672</v>
      </c>
      <c r="S3375" s="12">
        <f t="shared" si="210"/>
        <v>42179.854629629626</v>
      </c>
      <c r="T3375" s="12">
        <f t="shared" si="211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33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30">
        <f t="shared" si="208"/>
        <v>107</v>
      </c>
      <c r="P3376" s="8" t="s">
        <v>8322</v>
      </c>
      <c r="Q3376" t="s">
        <v>8325</v>
      </c>
      <c r="R3376" s="12">
        <f t="shared" si="209"/>
        <v>42305.731666666667</v>
      </c>
      <c r="S3376" s="12">
        <f t="shared" si="210"/>
        <v>42275.731666666667</v>
      </c>
      <c r="T3376" s="12">
        <f t="shared" si="211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33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30">
        <f t="shared" si="208"/>
        <v>100</v>
      </c>
      <c r="P3377" s="8" t="s">
        <v>8322</v>
      </c>
      <c r="Q3377" t="s">
        <v>8325</v>
      </c>
      <c r="R3377" s="12">
        <f t="shared" si="209"/>
        <v>41777.610798611109</v>
      </c>
      <c r="S3377" s="12">
        <f t="shared" si="210"/>
        <v>41765.610798611109</v>
      </c>
      <c r="T3377" s="12">
        <f t="shared" si="211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33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31">
        <f t="shared" si="208"/>
        <v>100</v>
      </c>
      <c r="P3378" s="8" t="s">
        <v>8322</v>
      </c>
      <c r="Q3378" t="s">
        <v>8325</v>
      </c>
      <c r="R3378" s="12">
        <f t="shared" si="209"/>
        <v>42119.659652777773</v>
      </c>
      <c r="S3378" s="12">
        <f t="shared" si="210"/>
        <v>42059.701319444444</v>
      </c>
      <c r="T3378" s="12">
        <f t="shared" si="211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33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30">
        <f t="shared" si="208"/>
        <v>101</v>
      </c>
      <c r="P3379" s="8" t="s">
        <v>8322</v>
      </c>
      <c r="Q3379" t="s">
        <v>8325</v>
      </c>
      <c r="R3379" s="12">
        <f t="shared" si="209"/>
        <v>42083.705555555556</v>
      </c>
      <c r="S3379" s="12">
        <f t="shared" si="210"/>
        <v>42053.732627314821</v>
      </c>
      <c r="T3379" s="12">
        <f t="shared" si="211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33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30">
        <f t="shared" si="208"/>
        <v>108</v>
      </c>
      <c r="P3380" s="8" t="s">
        <v>8322</v>
      </c>
      <c r="Q3380" t="s">
        <v>8325</v>
      </c>
      <c r="R3380" s="12">
        <f t="shared" si="209"/>
        <v>41882.547222222223</v>
      </c>
      <c r="S3380" s="12">
        <f t="shared" si="210"/>
        <v>41858.355393518519</v>
      </c>
      <c r="T3380" s="12">
        <f t="shared" si="211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33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30">
        <f t="shared" si="208"/>
        <v>104</v>
      </c>
      <c r="P3381" s="8" t="s">
        <v>8322</v>
      </c>
      <c r="Q3381" t="s">
        <v>8325</v>
      </c>
      <c r="R3381" s="12">
        <f t="shared" si="209"/>
        <v>42242.958333333328</v>
      </c>
      <c r="S3381" s="12">
        <f t="shared" si="210"/>
        <v>42225.513888888891</v>
      </c>
      <c r="T3381" s="12">
        <f t="shared" si="211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33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31">
        <f t="shared" si="208"/>
        <v>104</v>
      </c>
      <c r="P3382" s="8" t="s">
        <v>8322</v>
      </c>
      <c r="Q3382" t="s">
        <v>8325</v>
      </c>
      <c r="R3382" s="12">
        <f t="shared" si="209"/>
        <v>41972.995115740734</v>
      </c>
      <c r="S3382" s="12">
        <f t="shared" si="210"/>
        <v>41937.95344907407</v>
      </c>
      <c r="T3382" s="12">
        <f t="shared" si="211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33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31">
        <f t="shared" si="208"/>
        <v>102</v>
      </c>
      <c r="P3383" s="8" t="s">
        <v>8322</v>
      </c>
      <c r="Q3383" t="s">
        <v>8325</v>
      </c>
      <c r="R3383" s="12">
        <f t="shared" si="209"/>
        <v>42074.143321759257</v>
      </c>
      <c r="S3383" s="12">
        <f t="shared" si="210"/>
        <v>42044.184988425928</v>
      </c>
      <c r="T3383" s="12">
        <f t="shared" si="211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33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30">
        <f t="shared" si="208"/>
        <v>101</v>
      </c>
      <c r="P3384" s="8" t="s">
        <v>8322</v>
      </c>
      <c r="Q3384" t="s">
        <v>8325</v>
      </c>
      <c r="R3384" s="12">
        <f t="shared" si="209"/>
        <v>42583.957638888889</v>
      </c>
      <c r="S3384" s="12">
        <f t="shared" si="210"/>
        <v>42559.431203703702</v>
      </c>
      <c r="T3384" s="12">
        <f t="shared" si="211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33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31">
        <f t="shared" si="208"/>
        <v>112</v>
      </c>
      <c r="P3385" s="8" t="s">
        <v>8322</v>
      </c>
      <c r="Q3385" t="s">
        <v>8325</v>
      </c>
      <c r="R3385" s="12">
        <f t="shared" si="209"/>
        <v>42544.782638888893</v>
      </c>
      <c r="S3385" s="12">
        <f t="shared" si="210"/>
        <v>42524.782638888893</v>
      </c>
      <c r="T3385" s="12">
        <f t="shared" si="211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33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31">
        <f t="shared" si="208"/>
        <v>100</v>
      </c>
      <c r="P3386" s="8" t="s">
        <v>8322</v>
      </c>
      <c r="Q3386" t="s">
        <v>8325</v>
      </c>
      <c r="R3386" s="12">
        <f t="shared" si="209"/>
        <v>42329.125</v>
      </c>
      <c r="S3386" s="12">
        <f t="shared" si="210"/>
        <v>42292.087592592594</v>
      </c>
      <c r="T3386" s="12">
        <f t="shared" si="211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33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31">
        <f t="shared" si="208"/>
        <v>100</v>
      </c>
      <c r="P3387" s="8" t="s">
        <v>8322</v>
      </c>
      <c r="Q3387" t="s">
        <v>8325</v>
      </c>
      <c r="R3387" s="12">
        <f t="shared" si="209"/>
        <v>41983.8675</v>
      </c>
      <c r="S3387" s="12">
        <f t="shared" si="210"/>
        <v>41953.8675</v>
      </c>
      <c r="T3387" s="12">
        <f t="shared" si="211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33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31">
        <f t="shared" si="208"/>
        <v>105</v>
      </c>
      <c r="P3388" s="8" t="s">
        <v>8322</v>
      </c>
      <c r="Q3388" t="s">
        <v>8325</v>
      </c>
      <c r="R3388" s="12">
        <f t="shared" si="209"/>
        <v>41976.644745370373</v>
      </c>
      <c r="S3388" s="12">
        <f t="shared" si="210"/>
        <v>41946.644745370373</v>
      </c>
      <c r="T3388" s="12">
        <f t="shared" si="211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33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31">
        <f t="shared" si="208"/>
        <v>117</v>
      </c>
      <c r="P3389" s="8" t="s">
        <v>8322</v>
      </c>
      <c r="Q3389" t="s">
        <v>8325</v>
      </c>
      <c r="R3389" s="12">
        <f t="shared" si="209"/>
        <v>41987.762592592597</v>
      </c>
      <c r="S3389" s="12">
        <f t="shared" si="210"/>
        <v>41947.762592592589</v>
      </c>
      <c r="T3389" s="12">
        <f t="shared" si="211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33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30">
        <f t="shared" si="208"/>
        <v>104</v>
      </c>
      <c r="P3390" s="8" t="s">
        <v>8322</v>
      </c>
      <c r="Q3390" t="s">
        <v>8325</v>
      </c>
      <c r="R3390" s="12">
        <f t="shared" si="209"/>
        <v>42173.461122685185</v>
      </c>
      <c r="S3390" s="12">
        <f t="shared" si="210"/>
        <v>42143.461122685185</v>
      </c>
      <c r="T3390" s="12">
        <f t="shared" si="211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33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31">
        <f t="shared" si="208"/>
        <v>115</v>
      </c>
      <c r="P3391" s="8" t="s">
        <v>8322</v>
      </c>
      <c r="Q3391" t="s">
        <v>8325</v>
      </c>
      <c r="R3391" s="12">
        <f t="shared" si="209"/>
        <v>42524.563449074078</v>
      </c>
      <c r="S3391" s="12">
        <f t="shared" si="210"/>
        <v>42494.563449074078</v>
      </c>
      <c r="T3391" s="12">
        <f t="shared" si="211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33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31">
        <f t="shared" si="208"/>
        <v>102</v>
      </c>
      <c r="P3392" s="8" t="s">
        <v>8322</v>
      </c>
      <c r="Q3392" t="s">
        <v>8325</v>
      </c>
      <c r="R3392" s="12">
        <f t="shared" si="209"/>
        <v>41830.774826388886</v>
      </c>
      <c r="S3392" s="12">
        <f t="shared" si="210"/>
        <v>41815.774826388886</v>
      </c>
      <c r="T3392" s="12">
        <f t="shared" si="211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33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31">
        <f t="shared" si="208"/>
        <v>223</v>
      </c>
      <c r="P3393" s="8" t="s">
        <v>8322</v>
      </c>
      <c r="Q3393" t="s">
        <v>8325</v>
      </c>
      <c r="R3393" s="12">
        <f t="shared" si="209"/>
        <v>41859.936111111114</v>
      </c>
      <c r="S3393" s="12">
        <f t="shared" si="210"/>
        <v>41830.545694444445</v>
      </c>
      <c r="T3393" s="12">
        <f t="shared" si="211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33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30">
        <f t="shared" ref="O3394:O3457" si="212">ROUND(E3394/D3394*100,0)</f>
        <v>100</v>
      </c>
      <c r="P3394" s="8" t="s">
        <v>8322</v>
      </c>
      <c r="Q3394" t="s">
        <v>8325</v>
      </c>
      <c r="R3394" s="12">
        <f t="shared" ref="R3394:R3457" si="213">(((I3394/60)/60/24)+DATE(1970,1,1))</f>
        <v>42496.845543981486</v>
      </c>
      <c r="S3394" s="12">
        <f t="shared" ref="S3394:S3457" si="214">(((J3394/60)/60/24)+DATE(1970,1,1))</f>
        <v>42446.845543981486</v>
      </c>
      <c r="T3394" s="12">
        <f t="shared" si="211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33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31">
        <f t="shared" si="212"/>
        <v>106</v>
      </c>
      <c r="P3395" s="8" t="s">
        <v>8322</v>
      </c>
      <c r="Q3395" t="s">
        <v>8325</v>
      </c>
      <c r="R3395" s="12">
        <f t="shared" si="213"/>
        <v>41949.031944444447</v>
      </c>
      <c r="S3395" s="12">
        <f t="shared" si="214"/>
        <v>41923.921643518523</v>
      </c>
      <c r="T3395" s="12">
        <f t="shared" ref="T3395:T3458" si="215">YEAR(S3395)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33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30">
        <f t="shared" si="212"/>
        <v>142</v>
      </c>
      <c r="P3396" s="8" t="s">
        <v>8322</v>
      </c>
      <c r="Q3396" t="s">
        <v>8325</v>
      </c>
      <c r="R3396" s="12">
        <f t="shared" si="213"/>
        <v>41847.59542824074</v>
      </c>
      <c r="S3396" s="12">
        <f t="shared" si="214"/>
        <v>41817.59542824074</v>
      </c>
      <c r="T3396" s="12">
        <f t="shared" si="215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33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30">
        <f t="shared" si="212"/>
        <v>184</v>
      </c>
      <c r="P3397" s="8" t="s">
        <v>8322</v>
      </c>
      <c r="Q3397" t="s">
        <v>8325</v>
      </c>
      <c r="R3397" s="12">
        <f t="shared" si="213"/>
        <v>42154.756944444445</v>
      </c>
      <c r="S3397" s="12">
        <f t="shared" si="214"/>
        <v>42140.712314814817</v>
      </c>
      <c r="T3397" s="12">
        <f t="shared" si="215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33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31">
        <f t="shared" si="212"/>
        <v>104</v>
      </c>
      <c r="P3398" s="8" t="s">
        <v>8322</v>
      </c>
      <c r="Q3398" t="s">
        <v>8325</v>
      </c>
      <c r="R3398" s="12">
        <f t="shared" si="213"/>
        <v>41791.165972222225</v>
      </c>
      <c r="S3398" s="12">
        <f t="shared" si="214"/>
        <v>41764.44663194444</v>
      </c>
      <c r="T3398" s="12">
        <f t="shared" si="215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33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30">
        <f t="shared" si="212"/>
        <v>112</v>
      </c>
      <c r="P3399" s="8" t="s">
        <v>8322</v>
      </c>
      <c r="Q3399" t="s">
        <v>8325</v>
      </c>
      <c r="R3399" s="12">
        <f t="shared" si="213"/>
        <v>42418.916666666672</v>
      </c>
      <c r="S3399" s="12">
        <f t="shared" si="214"/>
        <v>42378.478344907402</v>
      </c>
      <c r="T3399" s="12">
        <f t="shared" si="215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33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31">
        <f t="shared" si="212"/>
        <v>111</v>
      </c>
      <c r="P3400" s="8" t="s">
        <v>8322</v>
      </c>
      <c r="Q3400" t="s">
        <v>8325</v>
      </c>
      <c r="R3400" s="12">
        <f t="shared" si="213"/>
        <v>41964.708333333328</v>
      </c>
      <c r="S3400" s="12">
        <f t="shared" si="214"/>
        <v>41941.75203703704</v>
      </c>
      <c r="T3400" s="12">
        <f t="shared" si="215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33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30">
        <f t="shared" si="212"/>
        <v>104</v>
      </c>
      <c r="P3401" s="8" t="s">
        <v>8322</v>
      </c>
      <c r="Q3401" t="s">
        <v>8325</v>
      </c>
      <c r="R3401" s="12">
        <f t="shared" si="213"/>
        <v>42056.920428240745</v>
      </c>
      <c r="S3401" s="12">
        <f t="shared" si="214"/>
        <v>42026.920428240745</v>
      </c>
      <c r="T3401" s="12">
        <f t="shared" si="215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33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31">
        <f t="shared" si="212"/>
        <v>100</v>
      </c>
      <c r="P3402" s="8" t="s">
        <v>8322</v>
      </c>
      <c r="Q3402" t="s">
        <v>8325</v>
      </c>
      <c r="R3402" s="12">
        <f t="shared" si="213"/>
        <v>41879.953865740739</v>
      </c>
      <c r="S3402" s="12">
        <f t="shared" si="214"/>
        <v>41834.953865740739</v>
      </c>
      <c r="T3402" s="12">
        <f t="shared" si="215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33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30">
        <f t="shared" si="212"/>
        <v>102</v>
      </c>
      <c r="P3403" s="8" t="s">
        <v>8322</v>
      </c>
      <c r="Q3403" t="s">
        <v>8325</v>
      </c>
      <c r="R3403" s="12">
        <f t="shared" si="213"/>
        <v>42223.723912037036</v>
      </c>
      <c r="S3403" s="12">
        <f t="shared" si="214"/>
        <v>42193.723912037036</v>
      </c>
      <c r="T3403" s="12">
        <f t="shared" si="215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33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31">
        <f t="shared" si="212"/>
        <v>110</v>
      </c>
      <c r="P3404" s="8" t="s">
        <v>8322</v>
      </c>
      <c r="Q3404" t="s">
        <v>8325</v>
      </c>
      <c r="R3404" s="12">
        <f t="shared" si="213"/>
        <v>42320.104861111111</v>
      </c>
      <c r="S3404" s="12">
        <f t="shared" si="214"/>
        <v>42290.61855324074</v>
      </c>
      <c r="T3404" s="12">
        <f t="shared" si="215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33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30">
        <f t="shared" si="212"/>
        <v>100</v>
      </c>
      <c r="P3405" s="8" t="s">
        <v>8322</v>
      </c>
      <c r="Q3405" t="s">
        <v>8325</v>
      </c>
      <c r="R3405" s="12">
        <f t="shared" si="213"/>
        <v>42180.462083333332</v>
      </c>
      <c r="S3405" s="12">
        <f t="shared" si="214"/>
        <v>42150.462083333332</v>
      </c>
      <c r="T3405" s="12">
        <f t="shared" si="215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33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31">
        <f t="shared" si="212"/>
        <v>122</v>
      </c>
      <c r="P3406" s="8" t="s">
        <v>8322</v>
      </c>
      <c r="Q3406" t="s">
        <v>8325</v>
      </c>
      <c r="R3406" s="12">
        <f t="shared" si="213"/>
        <v>42172.503495370373</v>
      </c>
      <c r="S3406" s="12">
        <f t="shared" si="214"/>
        <v>42152.503495370373</v>
      </c>
      <c r="T3406" s="12">
        <f t="shared" si="215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33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30">
        <f t="shared" si="212"/>
        <v>138</v>
      </c>
      <c r="P3407" s="8" t="s">
        <v>8322</v>
      </c>
      <c r="Q3407" t="s">
        <v>8325</v>
      </c>
      <c r="R3407" s="12">
        <f t="shared" si="213"/>
        <v>42430.999305555553</v>
      </c>
      <c r="S3407" s="12">
        <f t="shared" si="214"/>
        <v>42410.017199074078</v>
      </c>
      <c r="T3407" s="12">
        <f t="shared" si="215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33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31">
        <f t="shared" si="212"/>
        <v>100</v>
      </c>
      <c r="P3408" s="8" t="s">
        <v>8322</v>
      </c>
      <c r="Q3408" t="s">
        <v>8325</v>
      </c>
      <c r="R3408" s="12">
        <f t="shared" si="213"/>
        <v>41836.492777777778</v>
      </c>
      <c r="S3408" s="12">
        <f t="shared" si="214"/>
        <v>41791.492777777778</v>
      </c>
      <c r="T3408" s="12">
        <f t="shared" si="215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33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30">
        <f t="shared" si="212"/>
        <v>107</v>
      </c>
      <c r="P3409" s="8" t="s">
        <v>8322</v>
      </c>
      <c r="Q3409" t="s">
        <v>8325</v>
      </c>
      <c r="R3409" s="12">
        <f t="shared" si="213"/>
        <v>41826.422326388885</v>
      </c>
      <c r="S3409" s="12">
        <f t="shared" si="214"/>
        <v>41796.422326388885</v>
      </c>
      <c r="T3409" s="12">
        <f t="shared" si="215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33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31">
        <f t="shared" si="212"/>
        <v>211</v>
      </c>
      <c r="P3410" s="8" t="s">
        <v>8322</v>
      </c>
      <c r="Q3410" t="s">
        <v>8325</v>
      </c>
      <c r="R3410" s="12">
        <f t="shared" si="213"/>
        <v>41838.991944444446</v>
      </c>
      <c r="S3410" s="12">
        <f t="shared" si="214"/>
        <v>41808.991944444446</v>
      </c>
      <c r="T3410" s="12">
        <f t="shared" si="215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33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30">
        <f t="shared" si="212"/>
        <v>124</v>
      </c>
      <c r="P3411" s="8" t="s">
        <v>8322</v>
      </c>
      <c r="Q3411" t="s">
        <v>8325</v>
      </c>
      <c r="R3411" s="12">
        <f t="shared" si="213"/>
        <v>42582.873611111107</v>
      </c>
      <c r="S3411" s="12">
        <f t="shared" si="214"/>
        <v>42544.814328703709</v>
      </c>
      <c r="T3411" s="12">
        <f t="shared" si="215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33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31">
        <f t="shared" si="212"/>
        <v>109</v>
      </c>
      <c r="P3412" s="8" t="s">
        <v>8322</v>
      </c>
      <c r="Q3412" t="s">
        <v>8325</v>
      </c>
      <c r="R3412" s="12">
        <f t="shared" si="213"/>
        <v>42527.291666666672</v>
      </c>
      <c r="S3412" s="12">
        <f t="shared" si="214"/>
        <v>42500.041550925926</v>
      </c>
      <c r="T3412" s="12">
        <f t="shared" si="215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33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31">
        <f t="shared" si="212"/>
        <v>104</v>
      </c>
      <c r="P3413" s="8" t="s">
        <v>8322</v>
      </c>
      <c r="Q3413" t="s">
        <v>8325</v>
      </c>
      <c r="R3413" s="12">
        <f t="shared" si="213"/>
        <v>42285.022824074069</v>
      </c>
      <c r="S3413" s="12">
        <f t="shared" si="214"/>
        <v>42265.022824074069</v>
      </c>
      <c r="T3413" s="12">
        <f t="shared" si="215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33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30">
        <f t="shared" si="212"/>
        <v>100</v>
      </c>
      <c r="P3414" s="8" t="s">
        <v>8322</v>
      </c>
      <c r="Q3414" t="s">
        <v>8325</v>
      </c>
      <c r="R3414" s="12">
        <f t="shared" si="213"/>
        <v>41909.959050925929</v>
      </c>
      <c r="S3414" s="12">
        <f t="shared" si="214"/>
        <v>41879.959050925929</v>
      </c>
      <c r="T3414" s="12">
        <f t="shared" si="215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33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31">
        <f t="shared" si="212"/>
        <v>130</v>
      </c>
      <c r="P3415" s="8" t="s">
        <v>8322</v>
      </c>
      <c r="Q3415" t="s">
        <v>8325</v>
      </c>
      <c r="R3415" s="12">
        <f t="shared" si="213"/>
        <v>42063.207638888889</v>
      </c>
      <c r="S3415" s="12">
        <f t="shared" si="214"/>
        <v>42053.733078703706</v>
      </c>
      <c r="T3415" s="12">
        <f t="shared" si="215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33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31">
        <f t="shared" si="212"/>
        <v>104</v>
      </c>
      <c r="P3416" s="8" t="s">
        <v>8322</v>
      </c>
      <c r="Q3416" t="s">
        <v>8325</v>
      </c>
      <c r="R3416" s="12">
        <f t="shared" si="213"/>
        <v>42705.332638888889</v>
      </c>
      <c r="S3416" s="12">
        <f t="shared" si="214"/>
        <v>42675.832465277781</v>
      </c>
      <c r="T3416" s="12">
        <f t="shared" si="215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33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31">
        <f t="shared" si="212"/>
        <v>100</v>
      </c>
      <c r="P3417" s="8" t="s">
        <v>8322</v>
      </c>
      <c r="Q3417" t="s">
        <v>8325</v>
      </c>
      <c r="R3417" s="12">
        <f t="shared" si="213"/>
        <v>42477.979166666672</v>
      </c>
      <c r="S3417" s="12">
        <f t="shared" si="214"/>
        <v>42467.144166666665</v>
      </c>
      <c r="T3417" s="12">
        <f t="shared" si="215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33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30">
        <f t="shared" si="212"/>
        <v>120</v>
      </c>
      <c r="P3418" s="8" t="s">
        <v>8322</v>
      </c>
      <c r="Q3418" t="s">
        <v>8325</v>
      </c>
      <c r="R3418" s="12">
        <f t="shared" si="213"/>
        <v>42117.770833333328</v>
      </c>
      <c r="S3418" s="12">
        <f t="shared" si="214"/>
        <v>42089.412557870368</v>
      </c>
      <c r="T3418" s="12">
        <f t="shared" si="215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33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31">
        <f t="shared" si="212"/>
        <v>100</v>
      </c>
      <c r="P3419" s="8" t="s">
        <v>8322</v>
      </c>
      <c r="Q3419" t="s">
        <v>8325</v>
      </c>
      <c r="R3419" s="12">
        <f t="shared" si="213"/>
        <v>41938.029861111114</v>
      </c>
      <c r="S3419" s="12">
        <f t="shared" si="214"/>
        <v>41894.91375</v>
      </c>
      <c r="T3419" s="12">
        <f t="shared" si="215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33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31">
        <f t="shared" si="212"/>
        <v>101</v>
      </c>
      <c r="P3420" s="8" t="s">
        <v>8322</v>
      </c>
      <c r="Q3420" t="s">
        <v>8325</v>
      </c>
      <c r="R3420" s="12">
        <f t="shared" si="213"/>
        <v>41782.83457175926</v>
      </c>
      <c r="S3420" s="12">
        <f t="shared" si="214"/>
        <v>41752.83457175926</v>
      </c>
      <c r="T3420" s="12">
        <f t="shared" si="215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33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30">
        <f t="shared" si="212"/>
        <v>107</v>
      </c>
      <c r="P3421" s="8" t="s">
        <v>8322</v>
      </c>
      <c r="Q3421" t="s">
        <v>8325</v>
      </c>
      <c r="R3421" s="12">
        <f t="shared" si="213"/>
        <v>42466.895833333328</v>
      </c>
      <c r="S3421" s="12">
        <f t="shared" si="214"/>
        <v>42448.821585648147</v>
      </c>
      <c r="T3421" s="12">
        <f t="shared" si="215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33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30">
        <f t="shared" si="212"/>
        <v>138</v>
      </c>
      <c r="P3422" s="8" t="s">
        <v>8322</v>
      </c>
      <c r="Q3422" t="s">
        <v>8325</v>
      </c>
      <c r="R3422" s="12">
        <f t="shared" si="213"/>
        <v>42414</v>
      </c>
      <c r="S3422" s="12">
        <f t="shared" si="214"/>
        <v>42405.090300925927</v>
      </c>
      <c r="T3422" s="12">
        <f t="shared" si="215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33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31">
        <f t="shared" si="212"/>
        <v>101</v>
      </c>
      <c r="P3423" s="8" t="s">
        <v>8322</v>
      </c>
      <c r="Q3423" t="s">
        <v>8325</v>
      </c>
      <c r="R3423" s="12">
        <f t="shared" si="213"/>
        <v>42067.791238425925</v>
      </c>
      <c r="S3423" s="12">
        <f t="shared" si="214"/>
        <v>42037.791238425925</v>
      </c>
      <c r="T3423" s="12">
        <f t="shared" si="215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33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30">
        <f t="shared" si="212"/>
        <v>109</v>
      </c>
      <c r="P3424" s="8" t="s">
        <v>8322</v>
      </c>
      <c r="Q3424" t="s">
        <v>8325</v>
      </c>
      <c r="R3424" s="12">
        <f t="shared" si="213"/>
        <v>42352</v>
      </c>
      <c r="S3424" s="12">
        <f t="shared" si="214"/>
        <v>42323.562222222223</v>
      </c>
      <c r="T3424" s="12">
        <f t="shared" si="215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33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31">
        <f t="shared" si="212"/>
        <v>140</v>
      </c>
      <c r="P3425" s="8" t="s">
        <v>8322</v>
      </c>
      <c r="Q3425" t="s">
        <v>8325</v>
      </c>
      <c r="R3425" s="12">
        <f t="shared" si="213"/>
        <v>42118.911354166667</v>
      </c>
      <c r="S3425" s="12">
        <f t="shared" si="214"/>
        <v>42088.911354166667</v>
      </c>
      <c r="T3425" s="12">
        <f t="shared" si="215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33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31">
        <f t="shared" si="212"/>
        <v>104</v>
      </c>
      <c r="P3426" s="8" t="s">
        <v>8322</v>
      </c>
      <c r="Q3426" t="s">
        <v>8325</v>
      </c>
      <c r="R3426" s="12">
        <f t="shared" si="213"/>
        <v>42040.290972222225</v>
      </c>
      <c r="S3426" s="12">
        <f t="shared" si="214"/>
        <v>42018.676898148144</v>
      </c>
      <c r="T3426" s="12">
        <f t="shared" si="215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33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31">
        <f t="shared" si="212"/>
        <v>103</v>
      </c>
      <c r="P3427" s="8" t="s">
        <v>8322</v>
      </c>
      <c r="Q3427" t="s">
        <v>8325</v>
      </c>
      <c r="R3427" s="12">
        <f t="shared" si="213"/>
        <v>41916.617314814815</v>
      </c>
      <c r="S3427" s="12">
        <f t="shared" si="214"/>
        <v>41884.617314814815</v>
      </c>
      <c r="T3427" s="12">
        <f t="shared" si="215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33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31">
        <f t="shared" si="212"/>
        <v>108</v>
      </c>
      <c r="P3428" s="8" t="s">
        <v>8322</v>
      </c>
      <c r="Q3428" t="s">
        <v>8325</v>
      </c>
      <c r="R3428" s="12">
        <f t="shared" si="213"/>
        <v>41903.083333333336</v>
      </c>
      <c r="S3428" s="12">
        <f t="shared" si="214"/>
        <v>41884.056747685187</v>
      </c>
      <c r="T3428" s="12">
        <f t="shared" si="215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33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30">
        <f t="shared" si="212"/>
        <v>100</v>
      </c>
      <c r="P3429" s="8" t="s">
        <v>8322</v>
      </c>
      <c r="Q3429" t="s">
        <v>8325</v>
      </c>
      <c r="R3429" s="12">
        <f t="shared" si="213"/>
        <v>41822.645277777774</v>
      </c>
      <c r="S3429" s="12">
        <f t="shared" si="214"/>
        <v>41792.645277777774</v>
      </c>
      <c r="T3429" s="12">
        <f t="shared" si="215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33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30">
        <f t="shared" si="212"/>
        <v>103</v>
      </c>
      <c r="P3430" s="8" t="s">
        <v>8322</v>
      </c>
      <c r="Q3430" t="s">
        <v>8325</v>
      </c>
      <c r="R3430" s="12">
        <f t="shared" si="213"/>
        <v>42063.708333333328</v>
      </c>
      <c r="S3430" s="12">
        <f t="shared" si="214"/>
        <v>42038.720451388886</v>
      </c>
      <c r="T3430" s="12">
        <f t="shared" si="215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33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30">
        <f t="shared" si="212"/>
        <v>130</v>
      </c>
      <c r="P3431" s="8" t="s">
        <v>8322</v>
      </c>
      <c r="Q3431" t="s">
        <v>8325</v>
      </c>
      <c r="R3431" s="12">
        <f t="shared" si="213"/>
        <v>42676.021539351852</v>
      </c>
      <c r="S3431" s="12">
        <f t="shared" si="214"/>
        <v>42662.021539351852</v>
      </c>
      <c r="T3431" s="12">
        <f t="shared" si="215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33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30">
        <f t="shared" si="212"/>
        <v>109</v>
      </c>
      <c r="P3432" s="8" t="s">
        <v>8322</v>
      </c>
      <c r="Q3432" t="s">
        <v>8325</v>
      </c>
      <c r="R3432" s="12">
        <f t="shared" si="213"/>
        <v>41850.945613425924</v>
      </c>
      <c r="S3432" s="12">
        <f t="shared" si="214"/>
        <v>41820.945613425924</v>
      </c>
      <c r="T3432" s="12">
        <f t="shared" si="215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33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31">
        <f t="shared" si="212"/>
        <v>100</v>
      </c>
      <c r="P3433" s="8" t="s">
        <v>8322</v>
      </c>
      <c r="Q3433" t="s">
        <v>8325</v>
      </c>
      <c r="R3433" s="12">
        <f t="shared" si="213"/>
        <v>41869.730937500004</v>
      </c>
      <c r="S3433" s="12">
        <f t="shared" si="214"/>
        <v>41839.730937500004</v>
      </c>
      <c r="T3433" s="12">
        <f t="shared" si="215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33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31">
        <f t="shared" si="212"/>
        <v>110</v>
      </c>
      <c r="P3434" s="8" t="s">
        <v>8322</v>
      </c>
      <c r="Q3434" t="s">
        <v>8325</v>
      </c>
      <c r="R3434" s="12">
        <f t="shared" si="213"/>
        <v>42405.916666666672</v>
      </c>
      <c r="S3434" s="12">
        <f t="shared" si="214"/>
        <v>42380.581180555557</v>
      </c>
      <c r="T3434" s="12">
        <f t="shared" si="215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33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31">
        <f t="shared" si="212"/>
        <v>100</v>
      </c>
      <c r="P3435" s="8" t="s">
        <v>8322</v>
      </c>
      <c r="Q3435" t="s">
        <v>8325</v>
      </c>
      <c r="R3435" s="12">
        <f t="shared" si="213"/>
        <v>41807.125</v>
      </c>
      <c r="S3435" s="12">
        <f t="shared" si="214"/>
        <v>41776.063136574077</v>
      </c>
      <c r="T3435" s="12">
        <f t="shared" si="215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33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31">
        <f t="shared" si="212"/>
        <v>106</v>
      </c>
      <c r="P3436" s="8" t="s">
        <v>8322</v>
      </c>
      <c r="Q3436" t="s">
        <v>8325</v>
      </c>
      <c r="R3436" s="12">
        <f t="shared" si="213"/>
        <v>41830.380428240744</v>
      </c>
      <c r="S3436" s="12">
        <f t="shared" si="214"/>
        <v>41800.380428240744</v>
      </c>
      <c r="T3436" s="12">
        <f t="shared" si="215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33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31">
        <f t="shared" si="212"/>
        <v>112</v>
      </c>
      <c r="P3437" s="8" t="s">
        <v>8322</v>
      </c>
      <c r="Q3437" t="s">
        <v>8325</v>
      </c>
      <c r="R3437" s="12">
        <f t="shared" si="213"/>
        <v>42589.125</v>
      </c>
      <c r="S3437" s="12">
        <f t="shared" si="214"/>
        <v>42572.61681712963</v>
      </c>
      <c r="T3437" s="12">
        <f t="shared" si="215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33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31">
        <f t="shared" si="212"/>
        <v>106</v>
      </c>
      <c r="P3438" s="8" t="s">
        <v>8322</v>
      </c>
      <c r="Q3438" t="s">
        <v>8325</v>
      </c>
      <c r="R3438" s="12">
        <f t="shared" si="213"/>
        <v>41872.686111111114</v>
      </c>
      <c r="S3438" s="12">
        <f t="shared" si="214"/>
        <v>41851.541585648149</v>
      </c>
      <c r="T3438" s="12">
        <f t="shared" si="215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33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31">
        <f t="shared" si="212"/>
        <v>101</v>
      </c>
      <c r="P3439" s="8" t="s">
        <v>8322</v>
      </c>
      <c r="Q3439" t="s">
        <v>8325</v>
      </c>
      <c r="R3439" s="12">
        <f t="shared" si="213"/>
        <v>42235.710879629631</v>
      </c>
      <c r="S3439" s="12">
        <f t="shared" si="214"/>
        <v>42205.710879629631</v>
      </c>
      <c r="T3439" s="12">
        <f t="shared" si="215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33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30">
        <f t="shared" si="212"/>
        <v>104</v>
      </c>
      <c r="P3440" s="8" t="s">
        <v>8322</v>
      </c>
      <c r="Q3440" t="s">
        <v>8325</v>
      </c>
      <c r="R3440" s="12">
        <f t="shared" si="213"/>
        <v>42126.875</v>
      </c>
      <c r="S3440" s="12">
        <f t="shared" si="214"/>
        <v>42100.927858796291</v>
      </c>
      <c r="T3440" s="12">
        <f t="shared" si="215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33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31">
        <f t="shared" si="212"/>
        <v>135</v>
      </c>
      <c r="P3441" s="8" t="s">
        <v>8322</v>
      </c>
      <c r="Q3441" t="s">
        <v>8325</v>
      </c>
      <c r="R3441" s="12">
        <f t="shared" si="213"/>
        <v>42388.207638888889</v>
      </c>
      <c r="S3441" s="12">
        <f t="shared" si="214"/>
        <v>42374.911226851851</v>
      </c>
      <c r="T3441" s="12">
        <f t="shared" si="215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33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31">
        <f t="shared" si="212"/>
        <v>105</v>
      </c>
      <c r="P3442" s="8" t="s">
        <v>8322</v>
      </c>
      <c r="Q3442" t="s">
        <v>8325</v>
      </c>
      <c r="R3442" s="12">
        <f t="shared" si="213"/>
        <v>41831.677083333336</v>
      </c>
      <c r="S3442" s="12">
        <f t="shared" si="214"/>
        <v>41809.12300925926</v>
      </c>
      <c r="T3442" s="12">
        <f t="shared" si="215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33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31">
        <f t="shared" si="212"/>
        <v>103</v>
      </c>
      <c r="P3443" s="8" t="s">
        <v>8322</v>
      </c>
      <c r="Q3443" t="s">
        <v>8325</v>
      </c>
      <c r="R3443" s="12">
        <f t="shared" si="213"/>
        <v>42321.845138888893</v>
      </c>
      <c r="S3443" s="12">
        <f t="shared" si="214"/>
        <v>42294.429641203707</v>
      </c>
      <c r="T3443" s="12">
        <f t="shared" si="215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33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31">
        <f t="shared" si="212"/>
        <v>100</v>
      </c>
      <c r="P3444" s="8" t="s">
        <v>8322</v>
      </c>
      <c r="Q3444" t="s">
        <v>8325</v>
      </c>
      <c r="R3444" s="12">
        <f t="shared" si="213"/>
        <v>42154.841111111105</v>
      </c>
      <c r="S3444" s="12">
        <f t="shared" si="214"/>
        <v>42124.841111111105</v>
      </c>
      <c r="T3444" s="12">
        <f t="shared" si="215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33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31">
        <f t="shared" si="212"/>
        <v>186</v>
      </c>
      <c r="P3445" s="8" t="s">
        <v>8322</v>
      </c>
      <c r="Q3445" t="s">
        <v>8325</v>
      </c>
      <c r="R3445" s="12">
        <f t="shared" si="213"/>
        <v>41891.524837962963</v>
      </c>
      <c r="S3445" s="12">
        <f t="shared" si="214"/>
        <v>41861.524837962963</v>
      </c>
      <c r="T3445" s="12">
        <f t="shared" si="215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33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30">
        <f t="shared" si="212"/>
        <v>289</v>
      </c>
      <c r="P3446" s="8" t="s">
        <v>8322</v>
      </c>
      <c r="Q3446" t="s">
        <v>8325</v>
      </c>
      <c r="R3446" s="12">
        <f t="shared" si="213"/>
        <v>42529.582638888889</v>
      </c>
      <c r="S3446" s="12">
        <f t="shared" si="214"/>
        <v>42521.291504629626</v>
      </c>
      <c r="T3446" s="12">
        <f t="shared" si="215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33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30">
        <f t="shared" si="212"/>
        <v>100</v>
      </c>
      <c r="P3447" s="8" t="s">
        <v>8322</v>
      </c>
      <c r="Q3447" t="s">
        <v>8325</v>
      </c>
      <c r="R3447" s="12">
        <f t="shared" si="213"/>
        <v>42300.530509259261</v>
      </c>
      <c r="S3447" s="12">
        <f t="shared" si="214"/>
        <v>42272.530509259261</v>
      </c>
      <c r="T3447" s="12">
        <f t="shared" si="215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33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30">
        <f t="shared" si="212"/>
        <v>108</v>
      </c>
      <c r="P3448" s="8" t="s">
        <v>8322</v>
      </c>
      <c r="Q3448" t="s">
        <v>8325</v>
      </c>
      <c r="R3448" s="12">
        <f t="shared" si="213"/>
        <v>42040.513888888891</v>
      </c>
      <c r="S3448" s="12">
        <f t="shared" si="214"/>
        <v>42016.832465277781</v>
      </c>
      <c r="T3448" s="12">
        <f t="shared" si="215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33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31">
        <f t="shared" si="212"/>
        <v>108</v>
      </c>
      <c r="P3449" s="8" t="s">
        <v>8322</v>
      </c>
      <c r="Q3449" t="s">
        <v>8325</v>
      </c>
      <c r="R3449" s="12">
        <f t="shared" si="213"/>
        <v>42447.847361111111</v>
      </c>
      <c r="S3449" s="12">
        <f t="shared" si="214"/>
        <v>42402.889027777783</v>
      </c>
      <c r="T3449" s="12">
        <f t="shared" si="215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33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31">
        <f t="shared" si="212"/>
        <v>110</v>
      </c>
      <c r="P3450" s="8" t="s">
        <v>8322</v>
      </c>
      <c r="Q3450" t="s">
        <v>8325</v>
      </c>
      <c r="R3450" s="12">
        <f t="shared" si="213"/>
        <v>41990.119085648148</v>
      </c>
      <c r="S3450" s="12">
        <f t="shared" si="214"/>
        <v>41960.119085648148</v>
      </c>
      <c r="T3450" s="12">
        <f t="shared" si="215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33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31">
        <f t="shared" si="212"/>
        <v>171</v>
      </c>
      <c r="P3451" s="8" t="s">
        <v>8322</v>
      </c>
      <c r="Q3451" t="s">
        <v>8325</v>
      </c>
      <c r="R3451" s="12">
        <f t="shared" si="213"/>
        <v>42560.166666666672</v>
      </c>
      <c r="S3451" s="12">
        <f t="shared" si="214"/>
        <v>42532.052523148144</v>
      </c>
      <c r="T3451" s="12">
        <f t="shared" si="215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33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30">
        <f t="shared" si="212"/>
        <v>152</v>
      </c>
      <c r="P3452" s="8" t="s">
        <v>8322</v>
      </c>
      <c r="Q3452" t="s">
        <v>8325</v>
      </c>
      <c r="R3452" s="12">
        <f t="shared" si="213"/>
        <v>42096.662858796291</v>
      </c>
      <c r="S3452" s="12">
        <f t="shared" si="214"/>
        <v>42036.704525462963</v>
      </c>
      <c r="T3452" s="12">
        <f t="shared" si="215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33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31">
        <f t="shared" si="212"/>
        <v>101</v>
      </c>
      <c r="P3453" s="8" t="s">
        <v>8322</v>
      </c>
      <c r="Q3453" t="s">
        <v>8325</v>
      </c>
      <c r="R3453" s="12">
        <f t="shared" si="213"/>
        <v>42115.723692129628</v>
      </c>
      <c r="S3453" s="12">
        <f t="shared" si="214"/>
        <v>42088.723692129628</v>
      </c>
      <c r="T3453" s="12">
        <f t="shared" si="215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33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31">
        <f t="shared" si="212"/>
        <v>153</v>
      </c>
      <c r="P3454" s="8" t="s">
        <v>8322</v>
      </c>
      <c r="Q3454" t="s">
        <v>8325</v>
      </c>
      <c r="R3454" s="12">
        <f t="shared" si="213"/>
        <v>41843.165972222225</v>
      </c>
      <c r="S3454" s="12">
        <f t="shared" si="214"/>
        <v>41820.639189814814</v>
      </c>
      <c r="T3454" s="12">
        <f t="shared" si="215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33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30">
        <f t="shared" si="212"/>
        <v>128</v>
      </c>
      <c r="P3455" s="8" t="s">
        <v>8322</v>
      </c>
      <c r="Q3455" t="s">
        <v>8325</v>
      </c>
      <c r="R3455" s="12">
        <f t="shared" si="213"/>
        <v>42595.97865740741</v>
      </c>
      <c r="S3455" s="12">
        <f t="shared" si="214"/>
        <v>42535.97865740741</v>
      </c>
      <c r="T3455" s="12">
        <f t="shared" si="215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33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30">
        <f t="shared" si="212"/>
        <v>101</v>
      </c>
      <c r="P3456" s="8" t="s">
        <v>8322</v>
      </c>
      <c r="Q3456" t="s">
        <v>8325</v>
      </c>
      <c r="R3456" s="12">
        <f t="shared" si="213"/>
        <v>41851.698599537034</v>
      </c>
      <c r="S3456" s="12">
        <f t="shared" si="214"/>
        <v>41821.698599537034</v>
      </c>
      <c r="T3456" s="12">
        <f t="shared" si="215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33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31">
        <f t="shared" si="212"/>
        <v>101</v>
      </c>
      <c r="P3457" s="8" t="s">
        <v>8322</v>
      </c>
      <c r="Q3457" t="s">
        <v>8325</v>
      </c>
      <c r="R3457" s="12">
        <f t="shared" si="213"/>
        <v>42656.7503125</v>
      </c>
      <c r="S3457" s="12">
        <f t="shared" si="214"/>
        <v>42626.7503125</v>
      </c>
      <c r="T3457" s="12">
        <f t="shared" si="215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33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31">
        <f t="shared" ref="O3458:O3521" si="216">ROUND(E3458/D3458*100,0)</f>
        <v>191</v>
      </c>
      <c r="P3458" s="8" t="s">
        <v>8322</v>
      </c>
      <c r="Q3458" t="s">
        <v>8325</v>
      </c>
      <c r="R3458" s="12">
        <f t="shared" ref="R3458:R3521" si="217">(((I3458/60)/60/24)+DATE(1970,1,1))</f>
        <v>41852.290972222225</v>
      </c>
      <c r="S3458" s="12">
        <f t="shared" ref="S3458:S3521" si="218">(((J3458/60)/60/24)+DATE(1970,1,1))</f>
        <v>41821.205636574072</v>
      </c>
      <c r="T3458" s="12">
        <f t="shared" si="215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33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31">
        <f t="shared" si="216"/>
        <v>140</v>
      </c>
      <c r="P3459" s="8" t="s">
        <v>8322</v>
      </c>
      <c r="Q3459" t="s">
        <v>8325</v>
      </c>
      <c r="R3459" s="12">
        <f t="shared" si="217"/>
        <v>42047.249305555553</v>
      </c>
      <c r="S3459" s="12">
        <f t="shared" si="218"/>
        <v>42016.706678240742</v>
      </c>
      <c r="T3459" s="12">
        <f t="shared" ref="T3459:T3522" si="219">YEAR(S3459)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33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31">
        <f t="shared" si="216"/>
        <v>124</v>
      </c>
      <c r="P3460" s="8" t="s">
        <v>8322</v>
      </c>
      <c r="Q3460" t="s">
        <v>8325</v>
      </c>
      <c r="R3460" s="12">
        <f t="shared" si="217"/>
        <v>42038.185416666667</v>
      </c>
      <c r="S3460" s="12">
        <f t="shared" si="218"/>
        <v>42011.202581018515</v>
      </c>
      <c r="T3460" s="12">
        <f t="shared" si="219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33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30">
        <f t="shared" si="216"/>
        <v>126</v>
      </c>
      <c r="P3461" s="8" t="s">
        <v>8322</v>
      </c>
      <c r="Q3461" t="s">
        <v>8325</v>
      </c>
      <c r="R3461" s="12">
        <f t="shared" si="217"/>
        <v>42510.479861111111</v>
      </c>
      <c r="S3461" s="12">
        <f t="shared" si="218"/>
        <v>42480.479861111111</v>
      </c>
      <c r="T3461" s="12">
        <f t="shared" si="219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33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30">
        <f t="shared" si="216"/>
        <v>190</v>
      </c>
      <c r="P3462" s="8" t="s">
        <v>8322</v>
      </c>
      <c r="Q3462" t="s">
        <v>8325</v>
      </c>
      <c r="R3462" s="12">
        <f t="shared" si="217"/>
        <v>41866.527222222219</v>
      </c>
      <c r="S3462" s="12">
        <f t="shared" si="218"/>
        <v>41852.527222222219</v>
      </c>
      <c r="T3462" s="12">
        <f t="shared" si="219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33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31">
        <f t="shared" si="216"/>
        <v>139</v>
      </c>
      <c r="P3463" s="8" t="s">
        <v>8322</v>
      </c>
      <c r="Q3463" t="s">
        <v>8325</v>
      </c>
      <c r="R3463" s="12">
        <f t="shared" si="217"/>
        <v>42672.125</v>
      </c>
      <c r="S3463" s="12">
        <f t="shared" si="218"/>
        <v>42643.632858796293</v>
      </c>
      <c r="T3463" s="12">
        <f t="shared" si="219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33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31">
        <f t="shared" si="216"/>
        <v>202</v>
      </c>
      <c r="P3464" s="8" t="s">
        <v>8322</v>
      </c>
      <c r="Q3464" t="s">
        <v>8325</v>
      </c>
      <c r="R3464" s="12">
        <f t="shared" si="217"/>
        <v>42195.75</v>
      </c>
      <c r="S3464" s="12">
        <f t="shared" si="218"/>
        <v>42179.898472222223</v>
      </c>
      <c r="T3464" s="12">
        <f t="shared" si="219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33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30">
        <f t="shared" si="216"/>
        <v>103</v>
      </c>
      <c r="P3465" s="8" t="s">
        <v>8322</v>
      </c>
      <c r="Q3465" t="s">
        <v>8325</v>
      </c>
      <c r="R3465" s="12">
        <f t="shared" si="217"/>
        <v>42654.165972222225</v>
      </c>
      <c r="S3465" s="12">
        <f t="shared" si="218"/>
        <v>42612.918807870374</v>
      </c>
      <c r="T3465" s="12">
        <f t="shared" si="219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33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31">
        <f t="shared" si="216"/>
        <v>102</v>
      </c>
      <c r="P3466" s="8" t="s">
        <v>8322</v>
      </c>
      <c r="Q3466" t="s">
        <v>8325</v>
      </c>
      <c r="R3466" s="12">
        <f t="shared" si="217"/>
        <v>42605.130057870367</v>
      </c>
      <c r="S3466" s="12">
        <f t="shared" si="218"/>
        <v>42575.130057870367</v>
      </c>
      <c r="T3466" s="12">
        <f t="shared" si="219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33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30">
        <f t="shared" si="216"/>
        <v>103</v>
      </c>
      <c r="P3467" s="8" t="s">
        <v>8322</v>
      </c>
      <c r="Q3467" t="s">
        <v>8325</v>
      </c>
      <c r="R3467" s="12">
        <f t="shared" si="217"/>
        <v>42225.666666666672</v>
      </c>
      <c r="S3467" s="12">
        <f t="shared" si="218"/>
        <v>42200.625833333332</v>
      </c>
      <c r="T3467" s="12">
        <f t="shared" si="21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33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31">
        <f t="shared" si="216"/>
        <v>127</v>
      </c>
      <c r="P3468" s="8" t="s">
        <v>8322</v>
      </c>
      <c r="Q3468" t="s">
        <v>8325</v>
      </c>
      <c r="R3468" s="12">
        <f t="shared" si="217"/>
        <v>42479.977430555555</v>
      </c>
      <c r="S3468" s="12">
        <f t="shared" si="218"/>
        <v>42420.019097222219</v>
      </c>
      <c r="T3468" s="12">
        <f t="shared" si="21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33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31">
        <f t="shared" si="216"/>
        <v>101</v>
      </c>
      <c r="P3469" s="8" t="s">
        <v>8322</v>
      </c>
      <c r="Q3469" t="s">
        <v>8325</v>
      </c>
      <c r="R3469" s="12">
        <f t="shared" si="217"/>
        <v>42083.630000000005</v>
      </c>
      <c r="S3469" s="12">
        <f t="shared" si="218"/>
        <v>42053.671666666662</v>
      </c>
      <c r="T3469" s="12">
        <f t="shared" si="21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33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31">
        <f t="shared" si="216"/>
        <v>122</v>
      </c>
      <c r="P3470" s="8" t="s">
        <v>8322</v>
      </c>
      <c r="Q3470" t="s">
        <v>8325</v>
      </c>
      <c r="R3470" s="12">
        <f t="shared" si="217"/>
        <v>42634.125</v>
      </c>
      <c r="S3470" s="12">
        <f t="shared" si="218"/>
        <v>42605.765381944439</v>
      </c>
      <c r="T3470" s="12">
        <f t="shared" si="21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33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31">
        <f t="shared" si="216"/>
        <v>113</v>
      </c>
      <c r="P3471" s="8" t="s">
        <v>8322</v>
      </c>
      <c r="Q3471" t="s">
        <v>8325</v>
      </c>
      <c r="R3471" s="12">
        <f t="shared" si="217"/>
        <v>42488.641724537039</v>
      </c>
      <c r="S3471" s="12">
        <f t="shared" si="218"/>
        <v>42458.641724537039</v>
      </c>
      <c r="T3471" s="12">
        <f t="shared" si="21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33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31">
        <f t="shared" si="216"/>
        <v>150</v>
      </c>
      <c r="P3472" s="8" t="s">
        <v>8322</v>
      </c>
      <c r="Q3472" t="s">
        <v>8325</v>
      </c>
      <c r="R3472" s="12">
        <f t="shared" si="217"/>
        <v>42566.901388888888</v>
      </c>
      <c r="S3472" s="12">
        <f t="shared" si="218"/>
        <v>42529.022013888884</v>
      </c>
      <c r="T3472" s="12">
        <f t="shared" si="21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33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30">
        <f t="shared" si="216"/>
        <v>215</v>
      </c>
      <c r="P3473" s="8" t="s">
        <v>8322</v>
      </c>
      <c r="Q3473" t="s">
        <v>8325</v>
      </c>
      <c r="R3473" s="12">
        <f t="shared" si="217"/>
        <v>41882.833333333336</v>
      </c>
      <c r="S3473" s="12">
        <f t="shared" si="218"/>
        <v>41841.820486111108</v>
      </c>
      <c r="T3473" s="12">
        <f t="shared" si="21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33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31">
        <f t="shared" si="216"/>
        <v>102</v>
      </c>
      <c r="P3474" s="8" t="s">
        <v>8322</v>
      </c>
      <c r="Q3474" t="s">
        <v>8325</v>
      </c>
      <c r="R3474" s="12">
        <f t="shared" si="217"/>
        <v>41949.249305555553</v>
      </c>
      <c r="S3474" s="12">
        <f t="shared" si="218"/>
        <v>41928.170497685183</v>
      </c>
      <c r="T3474" s="12">
        <f t="shared" si="21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33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31">
        <f t="shared" si="216"/>
        <v>100</v>
      </c>
      <c r="P3475" s="8" t="s">
        <v>8322</v>
      </c>
      <c r="Q3475" t="s">
        <v>8325</v>
      </c>
      <c r="R3475" s="12">
        <f t="shared" si="217"/>
        <v>42083.852083333331</v>
      </c>
      <c r="S3475" s="12">
        <f t="shared" si="218"/>
        <v>42062.834444444445</v>
      </c>
      <c r="T3475" s="12">
        <f t="shared" si="21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33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30">
        <f t="shared" si="216"/>
        <v>101</v>
      </c>
      <c r="P3476" s="8" t="s">
        <v>8322</v>
      </c>
      <c r="Q3476" t="s">
        <v>8325</v>
      </c>
      <c r="R3476" s="12">
        <f t="shared" si="217"/>
        <v>42571.501516203702</v>
      </c>
      <c r="S3476" s="12">
        <f t="shared" si="218"/>
        <v>42541.501516203702</v>
      </c>
      <c r="T3476" s="12">
        <f t="shared" si="21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33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30">
        <f t="shared" si="216"/>
        <v>113</v>
      </c>
      <c r="P3477" s="8" t="s">
        <v>8322</v>
      </c>
      <c r="Q3477" t="s">
        <v>8325</v>
      </c>
      <c r="R3477" s="12">
        <f t="shared" si="217"/>
        <v>41946</v>
      </c>
      <c r="S3477" s="12">
        <f t="shared" si="218"/>
        <v>41918.880833333329</v>
      </c>
      <c r="T3477" s="12">
        <f t="shared" si="21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33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31">
        <f t="shared" si="216"/>
        <v>104</v>
      </c>
      <c r="P3478" s="8" t="s">
        <v>8322</v>
      </c>
      <c r="Q3478" t="s">
        <v>8325</v>
      </c>
      <c r="R3478" s="12">
        <f t="shared" si="217"/>
        <v>41939.125</v>
      </c>
      <c r="S3478" s="12">
        <f t="shared" si="218"/>
        <v>41921.279976851853</v>
      </c>
      <c r="T3478" s="12">
        <f t="shared" si="21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33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31">
        <f t="shared" si="216"/>
        <v>115</v>
      </c>
      <c r="P3479" s="8" t="s">
        <v>8322</v>
      </c>
      <c r="Q3479" t="s">
        <v>8325</v>
      </c>
      <c r="R3479" s="12">
        <f t="shared" si="217"/>
        <v>42141.125</v>
      </c>
      <c r="S3479" s="12">
        <f t="shared" si="218"/>
        <v>42128.736608796295</v>
      </c>
      <c r="T3479" s="12">
        <f t="shared" si="21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33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31">
        <f t="shared" si="216"/>
        <v>113</v>
      </c>
      <c r="P3480" s="8" t="s">
        <v>8322</v>
      </c>
      <c r="Q3480" t="s">
        <v>8325</v>
      </c>
      <c r="R3480" s="12">
        <f t="shared" si="217"/>
        <v>42079.875</v>
      </c>
      <c r="S3480" s="12">
        <f t="shared" si="218"/>
        <v>42053.916921296302</v>
      </c>
      <c r="T3480" s="12">
        <f t="shared" si="21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33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30">
        <f t="shared" si="216"/>
        <v>128</v>
      </c>
      <c r="P3481" s="8" t="s">
        <v>8322</v>
      </c>
      <c r="Q3481" t="s">
        <v>8325</v>
      </c>
      <c r="R3481" s="12">
        <f t="shared" si="217"/>
        <v>41811.855092592588</v>
      </c>
      <c r="S3481" s="12">
        <f t="shared" si="218"/>
        <v>41781.855092592588</v>
      </c>
      <c r="T3481" s="12">
        <f t="shared" si="21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33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31">
        <f t="shared" si="216"/>
        <v>143</v>
      </c>
      <c r="P3482" s="8" t="s">
        <v>8322</v>
      </c>
      <c r="Q3482" t="s">
        <v>8325</v>
      </c>
      <c r="R3482" s="12">
        <f t="shared" si="217"/>
        <v>42195.875</v>
      </c>
      <c r="S3482" s="12">
        <f t="shared" si="218"/>
        <v>42171.317442129628</v>
      </c>
      <c r="T3482" s="12">
        <f t="shared" si="219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33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30">
        <f t="shared" si="216"/>
        <v>119</v>
      </c>
      <c r="P3483" s="8" t="s">
        <v>8322</v>
      </c>
      <c r="Q3483" t="s">
        <v>8325</v>
      </c>
      <c r="R3483" s="12">
        <f t="shared" si="217"/>
        <v>42006.24754629629</v>
      </c>
      <c r="S3483" s="12">
        <f t="shared" si="218"/>
        <v>41989.24754629629</v>
      </c>
      <c r="T3483" s="12">
        <f t="shared" si="21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33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30">
        <f t="shared" si="216"/>
        <v>138</v>
      </c>
      <c r="P3484" s="8" t="s">
        <v>8322</v>
      </c>
      <c r="Q3484" t="s">
        <v>8325</v>
      </c>
      <c r="R3484" s="12">
        <f t="shared" si="217"/>
        <v>41826.771597222221</v>
      </c>
      <c r="S3484" s="12">
        <f t="shared" si="218"/>
        <v>41796.771597222221</v>
      </c>
      <c r="T3484" s="12">
        <f t="shared" si="21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33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31">
        <f t="shared" si="216"/>
        <v>160</v>
      </c>
      <c r="P3485" s="8" t="s">
        <v>8322</v>
      </c>
      <c r="Q3485" t="s">
        <v>8325</v>
      </c>
      <c r="R3485" s="12">
        <f t="shared" si="217"/>
        <v>41823.668761574074</v>
      </c>
      <c r="S3485" s="12">
        <f t="shared" si="218"/>
        <v>41793.668761574074</v>
      </c>
      <c r="T3485" s="12">
        <f t="shared" si="21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33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31">
        <f t="shared" si="216"/>
        <v>114</v>
      </c>
      <c r="P3486" s="8" t="s">
        <v>8322</v>
      </c>
      <c r="Q3486" t="s">
        <v>8325</v>
      </c>
      <c r="R3486" s="12">
        <f t="shared" si="217"/>
        <v>42536.760405092587</v>
      </c>
      <c r="S3486" s="12">
        <f t="shared" si="218"/>
        <v>42506.760405092587</v>
      </c>
      <c r="T3486" s="12">
        <f t="shared" si="21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33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31">
        <f t="shared" si="216"/>
        <v>101</v>
      </c>
      <c r="P3487" s="8" t="s">
        <v>8322</v>
      </c>
      <c r="Q3487" t="s">
        <v>8325</v>
      </c>
      <c r="R3487" s="12">
        <f t="shared" si="217"/>
        <v>42402.693055555559</v>
      </c>
      <c r="S3487" s="12">
        <f t="shared" si="218"/>
        <v>42372.693055555559</v>
      </c>
      <c r="T3487" s="12">
        <f t="shared" si="21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33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31">
        <f t="shared" si="216"/>
        <v>155</v>
      </c>
      <c r="P3488" s="8" t="s">
        <v>8322</v>
      </c>
      <c r="Q3488" t="s">
        <v>8325</v>
      </c>
      <c r="R3488" s="12">
        <f t="shared" si="217"/>
        <v>42158.290972222225</v>
      </c>
      <c r="S3488" s="12">
        <f t="shared" si="218"/>
        <v>42126.87501157407</v>
      </c>
      <c r="T3488" s="12">
        <f t="shared" si="21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33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30">
        <f t="shared" si="216"/>
        <v>128</v>
      </c>
      <c r="P3489" s="8" t="s">
        <v>8322</v>
      </c>
      <c r="Q3489" t="s">
        <v>8325</v>
      </c>
      <c r="R3489" s="12">
        <f t="shared" si="217"/>
        <v>42179.940416666665</v>
      </c>
      <c r="S3489" s="12">
        <f t="shared" si="218"/>
        <v>42149.940416666665</v>
      </c>
      <c r="T3489" s="12">
        <f t="shared" si="21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33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31">
        <f t="shared" si="216"/>
        <v>121</v>
      </c>
      <c r="P3490" s="8" t="s">
        <v>8322</v>
      </c>
      <c r="Q3490" t="s">
        <v>8325</v>
      </c>
      <c r="R3490" s="12">
        <f t="shared" si="217"/>
        <v>42111.666666666672</v>
      </c>
      <c r="S3490" s="12">
        <f t="shared" si="218"/>
        <v>42087.768055555556</v>
      </c>
      <c r="T3490" s="12">
        <f t="shared" si="21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33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30">
        <f t="shared" si="216"/>
        <v>113</v>
      </c>
      <c r="P3491" s="8" t="s">
        <v>8322</v>
      </c>
      <c r="Q3491" t="s">
        <v>8325</v>
      </c>
      <c r="R3491" s="12">
        <f t="shared" si="217"/>
        <v>41783.875</v>
      </c>
      <c r="S3491" s="12">
        <f t="shared" si="218"/>
        <v>41753.635775462964</v>
      </c>
      <c r="T3491" s="12">
        <f t="shared" si="21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33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31">
        <f t="shared" si="216"/>
        <v>128</v>
      </c>
      <c r="P3492" s="8" t="s">
        <v>8322</v>
      </c>
      <c r="Q3492" t="s">
        <v>8325</v>
      </c>
      <c r="R3492" s="12">
        <f t="shared" si="217"/>
        <v>42473.802361111113</v>
      </c>
      <c r="S3492" s="12">
        <f t="shared" si="218"/>
        <v>42443.802361111113</v>
      </c>
      <c r="T3492" s="12">
        <f t="shared" si="21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33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31">
        <f t="shared" si="216"/>
        <v>158</v>
      </c>
      <c r="P3493" s="8" t="s">
        <v>8322</v>
      </c>
      <c r="Q3493" t="s">
        <v>8325</v>
      </c>
      <c r="R3493" s="12">
        <f t="shared" si="217"/>
        <v>42142.249814814815</v>
      </c>
      <c r="S3493" s="12">
        <f t="shared" si="218"/>
        <v>42121.249814814815</v>
      </c>
      <c r="T3493" s="12">
        <f t="shared" si="21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33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31">
        <f t="shared" si="216"/>
        <v>105</v>
      </c>
      <c r="P3494" s="8" t="s">
        <v>8322</v>
      </c>
      <c r="Q3494" t="s">
        <v>8325</v>
      </c>
      <c r="R3494" s="12">
        <f t="shared" si="217"/>
        <v>42303.009224537032</v>
      </c>
      <c r="S3494" s="12">
        <f t="shared" si="218"/>
        <v>42268.009224537032</v>
      </c>
      <c r="T3494" s="12">
        <f t="shared" si="21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33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31">
        <f t="shared" si="216"/>
        <v>100</v>
      </c>
      <c r="P3495" s="8" t="s">
        <v>8322</v>
      </c>
      <c r="Q3495" t="s">
        <v>8325</v>
      </c>
      <c r="R3495" s="12">
        <f t="shared" si="217"/>
        <v>41868.21597222222</v>
      </c>
      <c r="S3495" s="12">
        <f t="shared" si="218"/>
        <v>41848.866157407407</v>
      </c>
      <c r="T3495" s="12">
        <f t="shared" si="21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33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31">
        <f t="shared" si="216"/>
        <v>100</v>
      </c>
      <c r="P3496" s="8" t="s">
        <v>8322</v>
      </c>
      <c r="Q3496" t="s">
        <v>8325</v>
      </c>
      <c r="R3496" s="12">
        <f t="shared" si="217"/>
        <v>42700.25</v>
      </c>
      <c r="S3496" s="12">
        <f t="shared" si="218"/>
        <v>42689.214988425927</v>
      </c>
      <c r="T3496" s="12">
        <f t="shared" si="21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33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30">
        <f t="shared" si="216"/>
        <v>107</v>
      </c>
      <c r="P3497" s="8" t="s">
        <v>8322</v>
      </c>
      <c r="Q3497" t="s">
        <v>8325</v>
      </c>
      <c r="R3497" s="12">
        <f t="shared" si="217"/>
        <v>41944.720833333333</v>
      </c>
      <c r="S3497" s="12">
        <f t="shared" si="218"/>
        <v>41915.762835648151</v>
      </c>
      <c r="T3497" s="12">
        <f t="shared" si="21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33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31">
        <f t="shared" si="216"/>
        <v>124</v>
      </c>
      <c r="P3498" s="8" t="s">
        <v>8322</v>
      </c>
      <c r="Q3498" t="s">
        <v>8325</v>
      </c>
      <c r="R3498" s="12">
        <f t="shared" si="217"/>
        <v>42624.846828703703</v>
      </c>
      <c r="S3498" s="12">
        <f t="shared" si="218"/>
        <v>42584.846828703703</v>
      </c>
      <c r="T3498" s="12">
        <f t="shared" si="21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33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31">
        <f t="shared" si="216"/>
        <v>109</v>
      </c>
      <c r="P3499" s="8" t="s">
        <v>8322</v>
      </c>
      <c r="Q3499" t="s">
        <v>8325</v>
      </c>
      <c r="R3499" s="12">
        <f t="shared" si="217"/>
        <v>42523.916666666672</v>
      </c>
      <c r="S3499" s="12">
        <f t="shared" si="218"/>
        <v>42511.741944444439</v>
      </c>
      <c r="T3499" s="12">
        <f t="shared" si="21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33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30">
        <f t="shared" si="216"/>
        <v>102</v>
      </c>
      <c r="P3500" s="8" t="s">
        <v>8322</v>
      </c>
      <c r="Q3500" t="s">
        <v>8325</v>
      </c>
      <c r="R3500" s="12">
        <f t="shared" si="217"/>
        <v>42518.905555555553</v>
      </c>
      <c r="S3500" s="12">
        <f t="shared" si="218"/>
        <v>42459.15861111111</v>
      </c>
      <c r="T3500" s="12">
        <f t="shared" si="21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33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31">
        <f t="shared" si="216"/>
        <v>106</v>
      </c>
      <c r="P3501" s="8" t="s">
        <v>8322</v>
      </c>
      <c r="Q3501" t="s">
        <v>8325</v>
      </c>
      <c r="R3501" s="12">
        <f t="shared" si="217"/>
        <v>42186.290972222225</v>
      </c>
      <c r="S3501" s="12">
        <f t="shared" si="218"/>
        <v>42132.036168981482</v>
      </c>
      <c r="T3501" s="12">
        <f t="shared" si="21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33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31">
        <f t="shared" si="216"/>
        <v>106</v>
      </c>
      <c r="P3502" s="8" t="s">
        <v>8322</v>
      </c>
      <c r="Q3502" t="s">
        <v>8325</v>
      </c>
      <c r="R3502" s="12">
        <f t="shared" si="217"/>
        <v>42436.207638888889</v>
      </c>
      <c r="S3502" s="12">
        <f t="shared" si="218"/>
        <v>42419.91942129629</v>
      </c>
      <c r="T3502" s="12">
        <f t="shared" si="21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33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30">
        <f t="shared" si="216"/>
        <v>101</v>
      </c>
      <c r="P3503" s="8" t="s">
        <v>8322</v>
      </c>
      <c r="Q3503" t="s">
        <v>8325</v>
      </c>
      <c r="R3503" s="12">
        <f t="shared" si="217"/>
        <v>42258.763831018514</v>
      </c>
      <c r="S3503" s="12">
        <f t="shared" si="218"/>
        <v>42233.763831018514</v>
      </c>
      <c r="T3503" s="12">
        <f t="shared" si="21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33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31">
        <f t="shared" si="216"/>
        <v>105</v>
      </c>
      <c r="P3504" s="8" t="s">
        <v>8322</v>
      </c>
      <c r="Q3504" t="s">
        <v>8325</v>
      </c>
      <c r="R3504" s="12">
        <f t="shared" si="217"/>
        <v>42445.165972222225</v>
      </c>
      <c r="S3504" s="12">
        <f t="shared" si="218"/>
        <v>42430.839398148149</v>
      </c>
      <c r="T3504" s="12">
        <f t="shared" si="21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33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30">
        <f t="shared" si="216"/>
        <v>108</v>
      </c>
      <c r="P3505" s="8" t="s">
        <v>8322</v>
      </c>
      <c r="Q3505" t="s">
        <v>8325</v>
      </c>
      <c r="R3505" s="12">
        <f t="shared" si="217"/>
        <v>42575.478333333333</v>
      </c>
      <c r="S3505" s="12">
        <f t="shared" si="218"/>
        <v>42545.478333333333</v>
      </c>
      <c r="T3505" s="12">
        <f t="shared" si="21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33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31">
        <f t="shared" si="216"/>
        <v>100</v>
      </c>
      <c r="P3506" s="8" t="s">
        <v>8322</v>
      </c>
      <c r="Q3506" t="s">
        <v>8325</v>
      </c>
      <c r="R3506" s="12">
        <f t="shared" si="217"/>
        <v>42327.790405092594</v>
      </c>
      <c r="S3506" s="12">
        <f t="shared" si="218"/>
        <v>42297.748738425929</v>
      </c>
      <c r="T3506" s="12">
        <f t="shared" si="21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33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31">
        <f t="shared" si="216"/>
        <v>104</v>
      </c>
      <c r="P3507" s="8" t="s">
        <v>8322</v>
      </c>
      <c r="Q3507" t="s">
        <v>8325</v>
      </c>
      <c r="R3507" s="12">
        <f t="shared" si="217"/>
        <v>41772.166666666664</v>
      </c>
      <c r="S3507" s="12">
        <f t="shared" si="218"/>
        <v>41760.935706018521</v>
      </c>
      <c r="T3507" s="12">
        <f t="shared" si="21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33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31">
        <f t="shared" si="216"/>
        <v>102</v>
      </c>
      <c r="P3508" s="8" t="s">
        <v>8322</v>
      </c>
      <c r="Q3508" t="s">
        <v>8325</v>
      </c>
      <c r="R3508" s="12">
        <f t="shared" si="217"/>
        <v>41874.734259259261</v>
      </c>
      <c r="S3508" s="12">
        <f t="shared" si="218"/>
        <v>41829.734259259261</v>
      </c>
      <c r="T3508" s="12">
        <f t="shared" si="21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33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31">
        <f t="shared" si="216"/>
        <v>104</v>
      </c>
      <c r="P3509" s="8" t="s">
        <v>8322</v>
      </c>
      <c r="Q3509" t="s">
        <v>8325</v>
      </c>
      <c r="R3509" s="12">
        <f t="shared" si="217"/>
        <v>42521.92288194444</v>
      </c>
      <c r="S3509" s="12">
        <f t="shared" si="218"/>
        <v>42491.92288194444</v>
      </c>
      <c r="T3509" s="12">
        <f t="shared" si="21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33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30">
        <f t="shared" si="216"/>
        <v>180</v>
      </c>
      <c r="P3510" s="8" t="s">
        <v>8322</v>
      </c>
      <c r="Q3510" t="s">
        <v>8325</v>
      </c>
      <c r="R3510" s="12">
        <f t="shared" si="217"/>
        <v>42500.875</v>
      </c>
      <c r="S3510" s="12">
        <f t="shared" si="218"/>
        <v>42477.729780092588</v>
      </c>
      <c r="T3510" s="12">
        <f t="shared" si="21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33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31">
        <f t="shared" si="216"/>
        <v>106</v>
      </c>
      <c r="P3511" s="8" t="s">
        <v>8322</v>
      </c>
      <c r="Q3511" t="s">
        <v>8325</v>
      </c>
      <c r="R3511" s="12">
        <f t="shared" si="217"/>
        <v>41964.204861111109</v>
      </c>
      <c r="S3511" s="12">
        <f t="shared" si="218"/>
        <v>41950.859560185185</v>
      </c>
      <c r="T3511" s="12">
        <f t="shared" si="21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33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31">
        <f t="shared" si="216"/>
        <v>101</v>
      </c>
      <c r="P3512" s="8" t="s">
        <v>8322</v>
      </c>
      <c r="Q3512" t="s">
        <v>8325</v>
      </c>
      <c r="R3512" s="12">
        <f t="shared" si="217"/>
        <v>41822.62090277778</v>
      </c>
      <c r="S3512" s="12">
        <f t="shared" si="218"/>
        <v>41802.62090277778</v>
      </c>
      <c r="T3512" s="12">
        <f t="shared" si="21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33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30">
        <f t="shared" si="216"/>
        <v>101</v>
      </c>
      <c r="P3513" s="8" t="s">
        <v>8322</v>
      </c>
      <c r="Q3513" t="s">
        <v>8325</v>
      </c>
      <c r="R3513" s="12">
        <f t="shared" si="217"/>
        <v>41950.770833333336</v>
      </c>
      <c r="S3513" s="12">
        <f t="shared" si="218"/>
        <v>41927.873784722222</v>
      </c>
      <c r="T3513" s="12">
        <f t="shared" si="21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33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30">
        <f t="shared" si="216"/>
        <v>100</v>
      </c>
      <c r="P3514" s="8" t="s">
        <v>8322</v>
      </c>
      <c r="Q3514" t="s">
        <v>8325</v>
      </c>
      <c r="R3514" s="12">
        <f t="shared" si="217"/>
        <v>42117.49527777778</v>
      </c>
      <c r="S3514" s="12">
        <f t="shared" si="218"/>
        <v>42057.536944444444</v>
      </c>
      <c r="T3514" s="12">
        <f t="shared" si="21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33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31">
        <f t="shared" si="216"/>
        <v>118</v>
      </c>
      <c r="P3515" s="8" t="s">
        <v>8322</v>
      </c>
      <c r="Q3515" t="s">
        <v>8325</v>
      </c>
      <c r="R3515" s="12">
        <f t="shared" si="217"/>
        <v>41794.207638888889</v>
      </c>
      <c r="S3515" s="12">
        <f t="shared" si="218"/>
        <v>41781.096203703702</v>
      </c>
      <c r="T3515" s="12">
        <f t="shared" si="21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33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31">
        <f t="shared" si="216"/>
        <v>110</v>
      </c>
      <c r="P3516" s="8" t="s">
        <v>8322</v>
      </c>
      <c r="Q3516" t="s">
        <v>8325</v>
      </c>
      <c r="R3516" s="12">
        <f t="shared" si="217"/>
        <v>42037.207638888889</v>
      </c>
      <c r="S3516" s="12">
        <f t="shared" si="218"/>
        <v>42020.846666666665</v>
      </c>
      <c r="T3516" s="12">
        <f t="shared" si="21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33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31">
        <f t="shared" si="216"/>
        <v>103</v>
      </c>
      <c r="P3517" s="8" t="s">
        <v>8322</v>
      </c>
      <c r="Q3517" t="s">
        <v>8325</v>
      </c>
      <c r="R3517" s="12">
        <f t="shared" si="217"/>
        <v>42155.772812499999</v>
      </c>
      <c r="S3517" s="12">
        <f t="shared" si="218"/>
        <v>42125.772812499999</v>
      </c>
      <c r="T3517" s="12">
        <f t="shared" si="21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33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31">
        <f t="shared" si="216"/>
        <v>100</v>
      </c>
      <c r="P3518" s="8" t="s">
        <v>8322</v>
      </c>
      <c r="Q3518" t="s">
        <v>8325</v>
      </c>
      <c r="R3518" s="12">
        <f t="shared" si="217"/>
        <v>41890.125</v>
      </c>
      <c r="S3518" s="12">
        <f t="shared" si="218"/>
        <v>41856.010069444441</v>
      </c>
      <c r="T3518" s="12">
        <f t="shared" si="21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33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30">
        <f t="shared" si="216"/>
        <v>100</v>
      </c>
      <c r="P3519" s="8" t="s">
        <v>8322</v>
      </c>
      <c r="Q3519" t="s">
        <v>8325</v>
      </c>
      <c r="R3519" s="12">
        <f t="shared" si="217"/>
        <v>41824.458333333336</v>
      </c>
      <c r="S3519" s="12">
        <f t="shared" si="218"/>
        <v>41794.817523148151</v>
      </c>
      <c r="T3519" s="12">
        <f t="shared" si="21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33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31">
        <f t="shared" si="216"/>
        <v>110</v>
      </c>
      <c r="P3520" s="8" t="s">
        <v>8322</v>
      </c>
      <c r="Q3520" t="s">
        <v>8325</v>
      </c>
      <c r="R3520" s="12">
        <f t="shared" si="217"/>
        <v>41914.597916666666</v>
      </c>
      <c r="S3520" s="12">
        <f t="shared" si="218"/>
        <v>41893.783553240741</v>
      </c>
      <c r="T3520" s="12">
        <f t="shared" si="21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33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30">
        <f t="shared" si="216"/>
        <v>101</v>
      </c>
      <c r="P3521" s="8" t="s">
        <v>8322</v>
      </c>
      <c r="Q3521" t="s">
        <v>8325</v>
      </c>
      <c r="R3521" s="12">
        <f t="shared" si="217"/>
        <v>42067.598958333328</v>
      </c>
      <c r="S3521" s="12">
        <f t="shared" si="218"/>
        <v>42037.598958333328</v>
      </c>
      <c r="T3521" s="12">
        <f t="shared" si="21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33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30">
        <f t="shared" ref="O3522:O3585" si="220">ROUND(E3522/D3522*100,0)</f>
        <v>101</v>
      </c>
      <c r="P3522" s="8" t="s">
        <v>8322</v>
      </c>
      <c r="Q3522" t="s">
        <v>8325</v>
      </c>
      <c r="R3522" s="12">
        <f t="shared" ref="R3522:R3585" si="221">(((I3522/60)/60/24)+DATE(1970,1,1))</f>
        <v>42253.57430555555</v>
      </c>
      <c r="S3522" s="12">
        <f t="shared" ref="S3522:S3585" si="222">(((J3522/60)/60/24)+DATE(1970,1,1))</f>
        <v>42227.824212962965</v>
      </c>
      <c r="T3522" s="12">
        <f t="shared" si="219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33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31">
        <f t="shared" si="220"/>
        <v>169</v>
      </c>
      <c r="P3523" s="8" t="s">
        <v>8322</v>
      </c>
      <c r="Q3523" t="s">
        <v>8325</v>
      </c>
      <c r="R3523" s="12">
        <f t="shared" si="221"/>
        <v>41911.361342592594</v>
      </c>
      <c r="S3523" s="12">
        <f t="shared" si="222"/>
        <v>41881.361342592594</v>
      </c>
      <c r="T3523" s="12">
        <f t="shared" ref="T3523:T3586" si="223">YEAR(S3523)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33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30">
        <f t="shared" si="220"/>
        <v>100</v>
      </c>
      <c r="P3524" s="8" t="s">
        <v>8322</v>
      </c>
      <c r="Q3524" t="s">
        <v>8325</v>
      </c>
      <c r="R3524" s="12">
        <f t="shared" si="221"/>
        <v>42262.420833333337</v>
      </c>
      <c r="S3524" s="12">
        <f t="shared" si="222"/>
        <v>42234.789884259255</v>
      </c>
      <c r="T3524" s="12">
        <f t="shared" si="223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33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30">
        <f t="shared" si="220"/>
        <v>114</v>
      </c>
      <c r="P3525" s="8" t="s">
        <v>8322</v>
      </c>
      <c r="Q3525" t="s">
        <v>8325</v>
      </c>
      <c r="R3525" s="12">
        <f t="shared" si="221"/>
        <v>42638.958333333328</v>
      </c>
      <c r="S3525" s="12">
        <f t="shared" si="222"/>
        <v>42581.397546296299</v>
      </c>
      <c r="T3525" s="12">
        <f t="shared" si="223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33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31">
        <f t="shared" si="220"/>
        <v>102</v>
      </c>
      <c r="P3526" s="8" t="s">
        <v>8322</v>
      </c>
      <c r="Q3526" t="s">
        <v>8325</v>
      </c>
      <c r="R3526" s="12">
        <f t="shared" si="221"/>
        <v>41895.166666666664</v>
      </c>
      <c r="S3526" s="12">
        <f t="shared" si="222"/>
        <v>41880.76357638889</v>
      </c>
      <c r="T3526" s="12">
        <f t="shared" si="223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33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31">
        <f t="shared" si="220"/>
        <v>106</v>
      </c>
      <c r="P3527" s="8" t="s">
        <v>8322</v>
      </c>
      <c r="Q3527" t="s">
        <v>8325</v>
      </c>
      <c r="R3527" s="12">
        <f t="shared" si="221"/>
        <v>42225.666666666672</v>
      </c>
      <c r="S3527" s="12">
        <f t="shared" si="222"/>
        <v>42214.6956712963</v>
      </c>
      <c r="T3527" s="12">
        <f t="shared" si="223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33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31">
        <f t="shared" si="220"/>
        <v>102</v>
      </c>
      <c r="P3528" s="8" t="s">
        <v>8322</v>
      </c>
      <c r="Q3528" t="s">
        <v>8325</v>
      </c>
      <c r="R3528" s="12">
        <f t="shared" si="221"/>
        <v>42488.249305555553</v>
      </c>
      <c r="S3528" s="12">
        <f t="shared" si="222"/>
        <v>42460.335312499999</v>
      </c>
      <c r="T3528" s="12">
        <f t="shared" si="223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33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31">
        <f t="shared" si="220"/>
        <v>117</v>
      </c>
      <c r="P3529" s="8" t="s">
        <v>8322</v>
      </c>
      <c r="Q3529" t="s">
        <v>8325</v>
      </c>
      <c r="R3529" s="12">
        <f t="shared" si="221"/>
        <v>42196.165972222225</v>
      </c>
      <c r="S3529" s="12">
        <f t="shared" si="222"/>
        <v>42167.023206018523</v>
      </c>
      <c r="T3529" s="12">
        <f t="shared" si="223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33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30">
        <f t="shared" si="220"/>
        <v>101</v>
      </c>
      <c r="P3530" s="8" t="s">
        <v>8322</v>
      </c>
      <c r="Q3530" t="s">
        <v>8325</v>
      </c>
      <c r="R3530" s="12">
        <f t="shared" si="221"/>
        <v>42753.50136574074</v>
      </c>
      <c r="S3530" s="12">
        <f t="shared" si="222"/>
        <v>42733.50136574074</v>
      </c>
      <c r="T3530" s="12">
        <f t="shared" si="223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33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31">
        <f t="shared" si="220"/>
        <v>132</v>
      </c>
      <c r="P3531" s="8" t="s">
        <v>8322</v>
      </c>
      <c r="Q3531" t="s">
        <v>8325</v>
      </c>
      <c r="R3531" s="12">
        <f t="shared" si="221"/>
        <v>42198.041666666672</v>
      </c>
      <c r="S3531" s="12">
        <f t="shared" si="222"/>
        <v>42177.761782407411</v>
      </c>
      <c r="T3531" s="12">
        <f t="shared" si="223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33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30">
        <f t="shared" si="220"/>
        <v>100</v>
      </c>
      <c r="P3532" s="8" t="s">
        <v>8322</v>
      </c>
      <c r="Q3532" t="s">
        <v>8325</v>
      </c>
      <c r="R3532" s="12">
        <f t="shared" si="221"/>
        <v>42470.833333333328</v>
      </c>
      <c r="S3532" s="12">
        <f t="shared" si="222"/>
        <v>42442.623344907406</v>
      </c>
      <c r="T3532" s="12">
        <f t="shared" si="223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33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31">
        <f t="shared" si="220"/>
        <v>128</v>
      </c>
      <c r="P3533" s="8" t="s">
        <v>8322</v>
      </c>
      <c r="Q3533" t="s">
        <v>8325</v>
      </c>
      <c r="R3533" s="12">
        <f t="shared" si="221"/>
        <v>42551.654328703706</v>
      </c>
      <c r="S3533" s="12">
        <f t="shared" si="222"/>
        <v>42521.654328703706</v>
      </c>
      <c r="T3533" s="12">
        <f t="shared" si="223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33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31">
        <f t="shared" si="220"/>
        <v>119</v>
      </c>
      <c r="P3534" s="8" t="s">
        <v>8322</v>
      </c>
      <c r="Q3534" t="s">
        <v>8325</v>
      </c>
      <c r="R3534" s="12">
        <f t="shared" si="221"/>
        <v>41900.165972222225</v>
      </c>
      <c r="S3534" s="12">
        <f t="shared" si="222"/>
        <v>41884.599849537037</v>
      </c>
      <c r="T3534" s="12">
        <f t="shared" si="223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33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31">
        <f t="shared" si="220"/>
        <v>126</v>
      </c>
      <c r="P3535" s="8" t="s">
        <v>8322</v>
      </c>
      <c r="Q3535" t="s">
        <v>8325</v>
      </c>
      <c r="R3535" s="12">
        <f t="shared" si="221"/>
        <v>42319.802858796291</v>
      </c>
      <c r="S3535" s="12">
        <f t="shared" si="222"/>
        <v>42289.761192129634</v>
      </c>
      <c r="T3535" s="12">
        <f t="shared" si="223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33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31">
        <f t="shared" si="220"/>
        <v>156</v>
      </c>
      <c r="P3536" s="8" t="s">
        <v>8322</v>
      </c>
      <c r="Q3536" t="s">
        <v>8325</v>
      </c>
      <c r="R3536" s="12">
        <f t="shared" si="221"/>
        <v>42278.6252662037</v>
      </c>
      <c r="S3536" s="12">
        <f t="shared" si="222"/>
        <v>42243.6252662037</v>
      </c>
      <c r="T3536" s="12">
        <f t="shared" si="223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33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30">
        <f t="shared" si="220"/>
        <v>103</v>
      </c>
      <c r="P3537" s="8" t="s">
        <v>8322</v>
      </c>
      <c r="Q3537" t="s">
        <v>8325</v>
      </c>
      <c r="R3537" s="12">
        <f t="shared" si="221"/>
        <v>42279.75</v>
      </c>
      <c r="S3537" s="12">
        <f t="shared" si="222"/>
        <v>42248.640162037031</v>
      </c>
      <c r="T3537" s="12">
        <f t="shared" si="223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33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30">
        <f t="shared" si="220"/>
        <v>153</v>
      </c>
      <c r="P3538" s="8" t="s">
        <v>8322</v>
      </c>
      <c r="Q3538" t="s">
        <v>8325</v>
      </c>
      <c r="R3538" s="12">
        <f t="shared" si="221"/>
        <v>42358.499305555553</v>
      </c>
      <c r="S3538" s="12">
        <f t="shared" si="222"/>
        <v>42328.727141203708</v>
      </c>
      <c r="T3538" s="12">
        <f t="shared" si="223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33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30">
        <f t="shared" si="220"/>
        <v>180</v>
      </c>
      <c r="P3539" s="8" t="s">
        <v>8322</v>
      </c>
      <c r="Q3539" t="s">
        <v>8325</v>
      </c>
      <c r="R3539" s="12">
        <f t="shared" si="221"/>
        <v>41960.332638888889</v>
      </c>
      <c r="S3539" s="12">
        <f t="shared" si="222"/>
        <v>41923.354351851849</v>
      </c>
      <c r="T3539" s="12">
        <f t="shared" si="223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33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30">
        <f t="shared" si="220"/>
        <v>128</v>
      </c>
      <c r="P3540" s="8" t="s">
        <v>8322</v>
      </c>
      <c r="Q3540" t="s">
        <v>8325</v>
      </c>
      <c r="R3540" s="12">
        <f t="shared" si="221"/>
        <v>42599.420601851853</v>
      </c>
      <c r="S3540" s="12">
        <f t="shared" si="222"/>
        <v>42571.420601851853</v>
      </c>
      <c r="T3540" s="12">
        <f t="shared" si="223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33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31">
        <f t="shared" si="220"/>
        <v>120</v>
      </c>
      <c r="P3541" s="8" t="s">
        <v>8322</v>
      </c>
      <c r="Q3541" t="s">
        <v>8325</v>
      </c>
      <c r="R3541" s="12">
        <f t="shared" si="221"/>
        <v>42621.756041666667</v>
      </c>
      <c r="S3541" s="12">
        <f t="shared" si="222"/>
        <v>42600.756041666667</v>
      </c>
      <c r="T3541" s="12">
        <f t="shared" si="223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33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30">
        <f t="shared" si="220"/>
        <v>123</v>
      </c>
      <c r="P3542" s="8" t="s">
        <v>8322</v>
      </c>
      <c r="Q3542" t="s">
        <v>8325</v>
      </c>
      <c r="R3542" s="12">
        <f t="shared" si="221"/>
        <v>42547.003368055557</v>
      </c>
      <c r="S3542" s="12">
        <f t="shared" si="222"/>
        <v>42517.003368055557</v>
      </c>
      <c r="T3542" s="12">
        <f t="shared" si="223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33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30">
        <f t="shared" si="220"/>
        <v>105</v>
      </c>
      <c r="P3543" s="8" t="s">
        <v>8322</v>
      </c>
      <c r="Q3543" t="s">
        <v>8325</v>
      </c>
      <c r="R3543" s="12">
        <f t="shared" si="221"/>
        <v>42247.730034722219</v>
      </c>
      <c r="S3543" s="12">
        <f t="shared" si="222"/>
        <v>42222.730034722219</v>
      </c>
      <c r="T3543" s="12">
        <f t="shared" si="223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33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31">
        <f t="shared" si="220"/>
        <v>102</v>
      </c>
      <c r="P3544" s="8" t="s">
        <v>8322</v>
      </c>
      <c r="Q3544" t="s">
        <v>8325</v>
      </c>
      <c r="R3544" s="12">
        <f t="shared" si="221"/>
        <v>41889.599791666667</v>
      </c>
      <c r="S3544" s="12">
        <f t="shared" si="222"/>
        <v>41829.599791666667</v>
      </c>
      <c r="T3544" s="12">
        <f t="shared" si="223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33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30">
        <f t="shared" si="220"/>
        <v>105</v>
      </c>
      <c r="P3545" s="8" t="s">
        <v>8322</v>
      </c>
      <c r="Q3545" t="s">
        <v>8325</v>
      </c>
      <c r="R3545" s="12">
        <f t="shared" si="221"/>
        <v>42180.755312499998</v>
      </c>
      <c r="S3545" s="12">
        <f t="shared" si="222"/>
        <v>42150.755312499998</v>
      </c>
      <c r="T3545" s="12">
        <f t="shared" si="223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33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31">
        <f t="shared" si="220"/>
        <v>100</v>
      </c>
      <c r="P3546" s="8" t="s">
        <v>8322</v>
      </c>
      <c r="Q3546" t="s">
        <v>8325</v>
      </c>
      <c r="R3546" s="12">
        <f t="shared" si="221"/>
        <v>42070.831678240742</v>
      </c>
      <c r="S3546" s="12">
        <f t="shared" si="222"/>
        <v>42040.831678240742</v>
      </c>
      <c r="T3546" s="12">
        <f t="shared" si="223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33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31">
        <f t="shared" si="220"/>
        <v>100</v>
      </c>
      <c r="P3547" s="8" t="s">
        <v>8322</v>
      </c>
      <c r="Q3547" t="s">
        <v>8325</v>
      </c>
      <c r="R3547" s="12">
        <f t="shared" si="221"/>
        <v>42105.807395833333</v>
      </c>
      <c r="S3547" s="12">
        <f t="shared" si="222"/>
        <v>42075.807395833333</v>
      </c>
      <c r="T3547" s="12">
        <f t="shared" si="223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33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31">
        <f t="shared" si="220"/>
        <v>102</v>
      </c>
      <c r="P3548" s="8" t="s">
        <v>8322</v>
      </c>
      <c r="Q3548" t="s">
        <v>8325</v>
      </c>
      <c r="R3548" s="12">
        <f t="shared" si="221"/>
        <v>42095.165972222225</v>
      </c>
      <c r="S3548" s="12">
        <f t="shared" si="222"/>
        <v>42073.660694444443</v>
      </c>
      <c r="T3548" s="12">
        <f t="shared" si="223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33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31">
        <f t="shared" si="220"/>
        <v>114</v>
      </c>
      <c r="P3549" s="8" t="s">
        <v>8322</v>
      </c>
      <c r="Q3549" t="s">
        <v>8325</v>
      </c>
      <c r="R3549" s="12">
        <f t="shared" si="221"/>
        <v>42504.165972222225</v>
      </c>
      <c r="S3549" s="12">
        <f t="shared" si="222"/>
        <v>42480.078715277778</v>
      </c>
      <c r="T3549" s="12">
        <f t="shared" si="223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33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31">
        <f t="shared" si="220"/>
        <v>102</v>
      </c>
      <c r="P3550" s="8" t="s">
        <v>8322</v>
      </c>
      <c r="Q3550" t="s">
        <v>8325</v>
      </c>
      <c r="R3550" s="12">
        <f t="shared" si="221"/>
        <v>42434.041666666672</v>
      </c>
      <c r="S3550" s="12">
        <f t="shared" si="222"/>
        <v>42411.942291666666</v>
      </c>
      <c r="T3550" s="12">
        <f t="shared" si="223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33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30">
        <f t="shared" si="220"/>
        <v>102</v>
      </c>
      <c r="P3551" s="8" t="s">
        <v>8322</v>
      </c>
      <c r="Q3551" t="s">
        <v>8325</v>
      </c>
      <c r="R3551" s="12">
        <f t="shared" si="221"/>
        <v>42251.394363425927</v>
      </c>
      <c r="S3551" s="12">
        <f t="shared" si="222"/>
        <v>42223.394363425927</v>
      </c>
      <c r="T3551" s="12">
        <f t="shared" si="223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33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30">
        <f t="shared" si="220"/>
        <v>105</v>
      </c>
      <c r="P3552" s="8" t="s">
        <v>8322</v>
      </c>
      <c r="Q3552" t="s">
        <v>8325</v>
      </c>
      <c r="R3552" s="12">
        <f t="shared" si="221"/>
        <v>42492.893495370372</v>
      </c>
      <c r="S3552" s="12">
        <f t="shared" si="222"/>
        <v>42462.893495370372</v>
      </c>
      <c r="T3552" s="12">
        <f t="shared" si="223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33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31">
        <f t="shared" si="220"/>
        <v>102</v>
      </c>
      <c r="P3553" s="8" t="s">
        <v>8322</v>
      </c>
      <c r="Q3553" t="s">
        <v>8325</v>
      </c>
      <c r="R3553" s="12">
        <f t="shared" si="221"/>
        <v>41781.921527777777</v>
      </c>
      <c r="S3553" s="12">
        <f t="shared" si="222"/>
        <v>41753.515856481477</v>
      </c>
      <c r="T3553" s="12">
        <f t="shared" si="223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33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30">
        <f t="shared" si="220"/>
        <v>100</v>
      </c>
      <c r="P3554" s="8" t="s">
        <v>8322</v>
      </c>
      <c r="Q3554" t="s">
        <v>8325</v>
      </c>
      <c r="R3554" s="12">
        <f t="shared" si="221"/>
        <v>41818.587083333332</v>
      </c>
      <c r="S3554" s="12">
        <f t="shared" si="222"/>
        <v>41788.587083333332</v>
      </c>
      <c r="T3554" s="12">
        <f t="shared" si="223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33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31">
        <f t="shared" si="220"/>
        <v>106</v>
      </c>
      <c r="P3555" s="8" t="s">
        <v>8322</v>
      </c>
      <c r="Q3555" t="s">
        <v>8325</v>
      </c>
      <c r="R3555" s="12">
        <f t="shared" si="221"/>
        <v>42228</v>
      </c>
      <c r="S3555" s="12">
        <f t="shared" si="222"/>
        <v>42196.028703703705</v>
      </c>
      <c r="T3555" s="12">
        <f t="shared" si="223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33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31">
        <f t="shared" si="220"/>
        <v>113</v>
      </c>
      <c r="P3556" s="8" t="s">
        <v>8322</v>
      </c>
      <c r="Q3556" t="s">
        <v>8325</v>
      </c>
      <c r="R3556" s="12">
        <f t="shared" si="221"/>
        <v>42046.708333333328</v>
      </c>
      <c r="S3556" s="12">
        <f t="shared" si="222"/>
        <v>42016.050451388888</v>
      </c>
      <c r="T3556" s="12">
        <f t="shared" si="223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33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30">
        <f t="shared" si="220"/>
        <v>100</v>
      </c>
      <c r="P3557" s="8" t="s">
        <v>8322</v>
      </c>
      <c r="Q3557" t="s">
        <v>8325</v>
      </c>
      <c r="R3557" s="12">
        <f t="shared" si="221"/>
        <v>42691.483726851846</v>
      </c>
      <c r="S3557" s="12">
        <f t="shared" si="222"/>
        <v>42661.442060185189</v>
      </c>
      <c r="T3557" s="12">
        <f t="shared" si="223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33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30">
        <f t="shared" si="220"/>
        <v>100</v>
      </c>
      <c r="P3558" s="8" t="s">
        <v>8322</v>
      </c>
      <c r="Q3558" t="s">
        <v>8325</v>
      </c>
      <c r="R3558" s="12">
        <f t="shared" si="221"/>
        <v>41868.649583333332</v>
      </c>
      <c r="S3558" s="12">
        <f t="shared" si="222"/>
        <v>41808.649583333332</v>
      </c>
      <c r="T3558" s="12">
        <f t="shared" si="223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33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31">
        <f t="shared" si="220"/>
        <v>100</v>
      </c>
      <c r="P3559" s="8" t="s">
        <v>8322</v>
      </c>
      <c r="Q3559" t="s">
        <v>8325</v>
      </c>
      <c r="R3559" s="12">
        <f t="shared" si="221"/>
        <v>41764.276747685188</v>
      </c>
      <c r="S3559" s="12">
        <f t="shared" si="222"/>
        <v>41730.276747685188</v>
      </c>
      <c r="T3559" s="12">
        <f t="shared" si="223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33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30">
        <f t="shared" si="220"/>
        <v>144</v>
      </c>
      <c r="P3560" s="8" t="s">
        <v>8322</v>
      </c>
      <c r="Q3560" t="s">
        <v>8325</v>
      </c>
      <c r="R3560" s="12">
        <f t="shared" si="221"/>
        <v>42181.875</v>
      </c>
      <c r="S3560" s="12">
        <f t="shared" si="222"/>
        <v>42139.816840277781</v>
      </c>
      <c r="T3560" s="12">
        <f t="shared" si="223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33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30">
        <f t="shared" si="220"/>
        <v>104</v>
      </c>
      <c r="P3561" s="8" t="s">
        <v>8322</v>
      </c>
      <c r="Q3561" t="s">
        <v>8325</v>
      </c>
      <c r="R3561" s="12">
        <f t="shared" si="221"/>
        <v>42216.373611111107</v>
      </c>
      <c r="S3561" s="12">
        <f t="shared" si="222"/>
        <v>42194.096157407403</v>
      </c>
      <c r="T3561" s="12">
        <f t="shared" si="223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33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30">
        <f t="shared" si="220"/>
        <v>108</v>
      </c>
      <c r="P3562" s="8" t="s">
        <v>8322</v>
      </c>
      <c r="Q3562" t="s">
        <v>8325</v>
      </c>
      <c r="R3562" s="12">
        <f t="shared" si="221"/>
        <v>42151.114583333328</v>
      </c>
      <c r="S3562" s="12">
        <f t="shared" si="222"/>
        <v>42115.889652777783</v>
      </c>
      <c r="T3562" s="12">
        <f t="shared" si="223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33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31">
        <f t="shared" si="220"/>
        <v>102</v>
      </c>
      <c r="P3563" s="8" t="s">
        <v>8322</v>
      </c>
      <c r="Q3563" t="s">
        <v>8325</v>
      </c>
      <c r="R3563" s="12">
        <f t="shared" si="221"/>
        <v>42221.774999999994</v>
      </c>
      <c r="S3563" s="12">
        <f t="shared" si="222"/>
        <v>42203.680300925931</v>
      </c>
      <c r="T3563" s="12">
        <f t="shared" si="223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33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30">
        <f t="shared" si="220"/>
        <v>149</v>
      </c>
      <c r="P3564" s="8" t="s">
        <v>8322</v>
      </c>
      <c r="Q3564" t="s">
        <v>8325</v>
      </c>
      <c r="R3564" s="12">
        <f t="shared" si="221"/>
        <v>42442.916666666672</v>
      </c>
      <c r="S3564" s="12">
        <f t="shared" si="222"/>
        <v>42433.761886574073</v>
      </c>
      <c r="T3564" s="12">
        <f t="shared" si="223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33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30">
        <f t="shared" si="220"/>
        <v>105</v>
      </c>
      <c r="P3565" s="8" t="s">
        <v>8322</v>
      </c>
      <c r="Q3565" t="s">
        <v>8325</v>
      </c>
      <c r="R3565" s="12">
        <f t="shared" si="221"/>
        <v>42583.791666666672</v>
      </c>
      <c r="S3565" s="12">
        <f t="shared" si="222"/>
        <v>42555.671944444446</v>
      </c>
      <c r="T3565" s="12">
        <f t="shared" si="223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33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30">
        <f t="shared" si="220"/>
        <v>101</v>
      </c>
      <c r="P3566" s="8" t="s">
        <v>8322</v>
      </c>
      <c r="Q3566" t="s">
        <v>8325</v>
      </c>
      <c r="R3566" s="12">
        <f t="shared" si="221"/>
        <v>42282.666666666672</v>
      </c>
      <c r="S3566" s="12">
        <f t="shared" si="222"/>
        <v>42236.623252314821</v>
      </c>
      <c r="T3566" s="12">
        <f t="shared" si="223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33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31">
        <f t="shared" si="220"/>
        <v>131</v>
      </c>
      <c r="P3567" s="8" t="s">
        <v>8322</v>
      </c>
      <c r="Q3567" t="s">
        <v>8325</v>
      </c>
      <c r="R3567" s="12">
        <f t="shared" si="221"/>
        <v>42004.743148148147</v>
      </c>
      <c r="S3567" s="12">
        <f t="shared" si="222"/>
        <v>41974.743148148147</v>
      </c>
      <c r="T3567" s="12">
        <f t="shared" si="223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33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30">
        <f t="shared" si="220"/>
        <v>105</v>
      </c>
      <c r="P3568" s="8" t="s">
        <v>8322</v>
      </c>
      <c r="Q3568" t="s">
        <v>8325</v>
      </c>
      <c r="R3568" s="12">
        <f t="shared" si="221"/>
        <v>42027.507905092592</v>
      </c>
      <c r="S3568" s="12">
        <f t="shared" si="222"/>
        <v>41997.507905092592</v>
      </c>
      <c r="T3568" s="12">
        <f t="shared" si="223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33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30">
        <f t="shared" si="220"/>
        <v>109</v>
      </c>
      <c r="P3569" s="8" t="s">
        <v>8322</v>
      </c>
      <c r="Q3569" t="s">
        <v>8325</v>
      </c>
      <c r="R3569" s="12">
        <f t="shared" si="221"/>
        <v>42165.810694444444</v>
      </c>
      <c r="S3569" s="12">
        <f t="shared" si="222"/>
        <v>42135.810694444444</v>
      </c>
      <c r="T3569" s="12">
        <f t="shared" si="223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33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31">
        <f t="shared" si="220"/>
        <v>111</v>
      </c>
      <c r="P3570" s="8" t="s">
        <v>8322</v>
      </c>
      <c r="Q3570" t="s">
        <v>8325</v>
      </c>
      <c r="R3570" s="12">
        <f t="shared" si="221"/>
        <v>41899.740671296298</v>
      </c>
      <c r="S3570" s="12">
        <f t="shared" si="222"/>
        <v>41869.740671296298</v>
      </c>
      <c r="T3570" s="12">
        <f t="shared" si="223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33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31">
        <f t="shared" si="220"/>
        <v>100</v>
      </c>
      <c r="P3571" s="8" t="s">
        <v>8322</v>
      </c>
      <c r="Q3571" t="s">
        <v>8325</v>
      </c>
      <c r="R3571" s="12">
        <f t="shared" si="221"/>
        <v>42012.688611111109</v>
      </c>
      <c r="S3571" s="12">
        <f t="shared" si="222"/>
        <v>41982.688611111109</v>
      </c>
      <c r="T3571" s="12">
        <f t="shared" si="223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33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31">
        <f t="shared" si="220"/>
        <v>114</v>
      </c>
      <c r="P3572" s="8" t="s">
        <v>8322</v>
      </c>
      <c r="Q3572" t="s">
        <v>8325</v>
      </c>
      <c r="R3572" s="12">
        <f t="shared" si="221"/>
        <v>42004.291666666672</v>
      </c>
      <c r="S3572" s="12">
        <f t="shared" si="222"/>
        <v>41976.331979166673</v>
      </c>
      <c r="T3572" s="12">
        <f t="shared" si="223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33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30">
        <f t="shared" si="220"/>
        <v>122</v>
      </c>
      <c r="P3573" s="8" t="s">
        <v>8322</v>
      </c>
      <c r="Q3573" t="s">
        <v>8325</v>
      </c>
      <c r="R3573" s="12">
        <f t="shared" si="221"/>
        <v>41942.858946759261</v>
      </c>
      <c r="S3573" s="12">
        <f t="shared" si="222"/>
        <v>41912.858946759261</v>
      </c>
      <c r="T3573" s="12">
        <f t="shared" si="223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33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30">
        <f t="shared" si="220"/>
        <v>100</v>
      </c>
      <c r="P3574" s="8" t="s">
        <v>8322</v>
      </c>
      <c r="Q3574" t="s">
        <v>8325</v>
      </c>
      <c r="R3574" s="12">
        <f t="shared" si="221"/>
        <v>42176.570393518516</v>
      </c>
      <c r="S3574" s="12">
        <f t="shared" si="222"/>
        <v>42146.570393518516</v>
      </c>
      <c r="T3574" s="12">
        <f t="shared" si="223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33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30">
        <f t="shared" si="220"/>
        <v>103</v>
      </c>
      <c r="P3575" s="8" t="s">
        <v>8322</v>
      </c>
      <c r="Q3575" t="s">
        <v>8325</v>
      </c>
      <c r="R3575" s="12">
        <f t="shared" si="221"/>
        <v>41951.417199074072</v>
      </c>
      <c r="S3575" s="12">
        <f t="shared" si="222"/>
        <v>41921.375532407408</v>
      </c>
      <c r="T3575" s="12">
        <f t="shared" si="223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33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31">
        <f t="shared" si="220"/>
        <v>106</v>
      </c>
      <c r="P3576" s="8" t="s">
        <v>8322</v>
      </c>
      <c r="Q3576" t="s">
        <v>8325</v>
      </c>
      <c r="R3576" s="12">
        <f t="shared" si="221"/>
        <v>41956.984351851846</v>
      </c>
      <c r="S3576" s="12">
        <f t="shared" si="222"/>
        <v>41926.942685185182</v>
      </c>
      <c r="T3576" s="12">
        <f t="shared" si="223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33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31">
        <f t="shared" si="220"/>
        <v>101</v>
      </c>
      <c r="P3577" s="8" t="s">
        <v>8322</v>
      </c>
      <c r="Q3577" t="s">
        <v>8325</v>
      </c>
      <c r="R3577" s="12">
        <f t="shared" si="221"/>
        <v>42593.165972222225</v>
      </c>
      <c r="S3577" s="12">
        <f t="shared" si="222"/>
        <v>42561.783877314811</v>
      </c>
      <c r="T3577" s="12">
        <f t="shared" si="223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33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31">
        <f t="shared" si="220"/>
        <v>100</v>
      </c>
      <c r="P3578" s="8" t="s">
        <v>8322</v>
      </c>
      <c r="Q3578" t="s">
        <v>8325</v>
      </c>
      <c r="R3578" s="12">
        <f t="shared" si="221"/>
        <v>42709.590902777782</v>
      </c>
      <c r="S3578" s="12">
        <f t="shared" si="222"/>
        <v>42649.54923611111</v>
      </c>
      <c r="T3578" s="12">
        <f t="shared" si="223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33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31">
        <f t="shared" si="220"/>
        <v>130</v>
      </c>
      <c r="P3579" s="8" t="s">
        <v>8322</v>
      </c>
      <c r="Q3579" t="s">
        <v>8325</v>
      </c>
      <c r="R3579" s="12">
        <f t="shared" si="221"/>
        <v>42120.26944444445</v>
      </c>
      <c r="S3579" s="12">
        <f t="shared" si="222"/>
        <v>42093.786840277782</v>
      </c>
      <c r="T3579" s="12">
        <f t="shared" si="223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33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30">
        <f t="shared" si="220"/>
        <v>100</v>
      </c>
      <c r="P3580" s="8" t="s">
        <v>8322</v>
      </c>
      <c r="Q3580" t="s">
        <v>8325</v>
      </c>
      <c r="R3580" s="12">
        <f t="shared" si="221"/>
        <v>42490.733530092592</v>
      </c>
      <c r="S3580" s="12">
        <f t="shared" si="222"/>
        <v>42460.733530092592</v>
      </c>
      <c r="T3580" s="12">
        <f t="shared" si="223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33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30">
        <f t="shared" si="220"/>
        <v>100</v>
      </c>
      <c r="P3581" s="8" t="s">
        <v>8322</v>
      </c>
      <c r="Q3581" t="s">
        <v>8325</v>
      </c>
      <c r="R3581" s="12">
        <f t="shared" si="221"/>
        <v>42460.720555555556</v>
      </c>
      <c r="S3581" s="12">
        <f t="shared" si="222"/>
        <v>42430.762222222227</v>
      </c>
      <c r="T3581" s="12">
        <f t="shared" si="223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33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31">
        <f t="shared" si="220"/>
        <v>114</v>
      </c>
      <c r="P3582" s="8" t="s">
        <v>8322</v>
      </c>
      <c r="Q3582" t="s">
        <v>8325</v>
      </c>
      <c r="R3582" s="12">
        <f t="shared" si="221"/>
        <v>42064.207638888889</v>
      </c>
      <c r="S3582" s="12">
        <f t="shared" si="222"/>
        <v>42026.176180555558</v>
      </c>
      <c r="T3582" s="12">
        <f t="shared" si="223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33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30">
        <f t="shared" si="220"/>
        <v>100</v>
      </c>
      <c r="P3583" s="8" t="s">
        <v>8322</v>
      </c>
      <c r="Q3583" t="s">
        <v>8325</v>
      </c>
      <c r="R3583" s="12">
        <f t="shared" si="221"/>
        <v>41850.471180555556</v>
      </c>
      <c r="S3583" s="12">
        <f t="shared" si="222"/>
        <v>41836.471180555556</v>
      </c>
      <c r="T3583" s="12">
        <f t="shared" si="223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33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31">
        <f t="shared" si="220"/>
        <v>287</v>
      </c>
      <c r="P3584" s="8" t="s">
        <v>8322</v>
      </c>
      <c r="Q3584" t="s">
        <v>8325</v>
      </c>
      <c r="R3584" s="12">
        <f t="shared" si="221"/>
        <v>42465.095856481479</v>
      </c>
      <c r="S3584" s="12">
        <f t="shared" si="222"/>
        <v>42451.095856481479</v>
      </c>
      <c r="T3584" s="12">
        <f t="shared" si="223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33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31">
        <f t="shared" si="220"/>
        <v>109</v>
      </c>
      <c r="P3585" s="8" t="s">
        <v>8322</v>
      </c>
      <c r="Q3585" t="s">
        <v>8325</v>
      </c>
      <c r="R3585" s="12">
        <f t="shared" si="221"/>
        <v>42478.384317129632</v>
      </c>
      <c r="S3585" s="12">
        <f t="shared" si="222"/>
        <v>42418.425983796296</v>
      </c>
      <c r="T3585" s="12">
        <f t="shared" si="223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33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30">
        <f t="shared" ref="O3586:O3649" si="224">ROUND(E3586/D3586*100,0)</f>
        <v>116</v>
      </c>
      <c r="P3586" s="8" t="s">
        <v>8322</v>
      </c>
      <c r="Q3586" t="s">
        <v>8325</v>
      </c>
      <c r="R3586" s="12">
        <f t="shared" ref="R3586:R3649" si="225">(((I3586/60)/60/24)+DATE(1970,1,1))</f>
        <v>42198.316481481481</v>
      </c>
      <c r="S3586" s="12">
        <f t="shared" ref="S3586:S3649" si="226">(((J3586/60)/60/24)+DATE(1970,1,1))</f>
        <v>42168.316481481481</v>
      </c>
      <c r="T3586" s="12">
        <f t="shared" si="223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33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31">
        <f t="shared" si="224"/>
        <v>119</v>
      </c>
      <c r="P3587" s="8" t="s">
        <v>8322</v>
      </c>
      <c r="Q3587" t="s">
        <v>8325</v>
      </c>
      <c r="R3587" s="12">
        <f t="shared" si="225"/>
        <v>41994.716319444444</v>
      </c>
      <c r="S3587" s="12">
        <f t="shared" si="226"/>
        <v>41964.716319444444</v>
      </c>
      <c r="T3587" s="12">
        <f t="shared" ref="T3587:T3650" si="227">YEAR(S3587)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33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31">
        <f t="shared" si="224"/>
        <v>109</v>
      </c>
      <c r="P3588" s="8" t="s">
        <v>8322</v>
      </c>
      <c r="Q3588" t="s">
        <v>8325</v>
      </c>
      <c r="R3588" s="12">
        <f t="shared" si="225"/>
        <v>42636.697569444441</v>
      </c>
      <c r="S3588" s="12">
        <f t="shared" si="226"/>
        <v>42576.697569444441</v>
      </c>
      <c r="T3588" s="12">
        <f t="shared" si="227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33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30">
        <f t="shared" si="224"/>
        <v>127</v>
      </c>
      <c r="P3589" s="8" t="s">
        <v>8322</v>
      </c>
      <c r="Q3589" t="s">
        <v>8325</v>
      </c>
      <c r="R3589" s="12">
        <f t="shared" si="225"/>
        <v>42548.791666666672</v>
      </c>
      <c r="S3589" s="12">
        <f t="shared" si="226"/>
        <v>42503.539976851855</v>
      </c>
      <c r="T3589" s="12">
        <f t="shared" si="227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33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30">
        <f t="shared" si="224"/>
        <v>101</v>
      </c>
      <c r="P3590" s="8" t="s">
        <v>8322</v>
      </c>
      <c r="Q3590" t="s">
        <v>8325</v>
      </c>
      <c r="R3590" s="12">
        <f t="shared" si="225"/>
        <v>42123.958333333328</v>
      </c>
      <c r="S3590" s="12">
        <f t="shared" si="226"/>
        <v>42101.828819444447</v>
      </c>
      <c r="T3590" s="12">
        <f t="shared" si="227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33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31">
        <f t="shared" si="224"/>
        <v>128</v>
      </c>
      <c r="P3591" s="8" t="s">
        <v>8322</v>
      </c>
      <c r="Q3591" t="s">
        <v>8325</v>
      </c>
      <c r="R3591" s="12">
        <f t="shared" si="225"/>
        <v>42150.647534722222</v>
      </c>
      <c r="S3591" s="12">
        <f t="shared" si="226"/>
        <v>42125.647534722222</v>
      </c>
      <c r="T3591" s="12">
        <f t="shared" si="227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33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30">
        <f t="shared" si="224"/>
        <v>100</v>
      </c>
      <c r="P3592" s="8" t="s">
        <v>8322</v>
      </c>
      <c r="Q3592" t="s">
        <v>8325</v>
      </c>
      <c r="R3592" s="12">
        <f t="shared" si="225"/>
        <v>41932.333726851852</v>
      </c>
      <c r="S3592" s="12">
        <f t="shared" si="226"/>
        <v>41902.333726851852</v>
      </c>
      <c r="T3592" s="12">
        <f t="shared" si="227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33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31">
        <f t="shared" si="224"/>
        <v>175</v>
      </c>
      <c r="P3593" s="8" t="s">
        <v>8322</v>
      </c>
      <c r="Q3593" t="s">
        <v>8325</v>
      </c>
      <c r="R3593" s="12">
        <f t="shared" si="225"/>
        <v>42028.207638888889</v>
      </c>
      <c r="S3593" s="12">
        <f t="shared" si="226"/>
        <v>42003.948425925926</v>
      </c>
      <c r="T3593" s="12">
        <f t="shared" si="227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33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31">
        <f t="shared" si="224"/>
        <v>127</v>
      </c>
      <c r="P3594" s="8" t="s">
        <v>8322</v>
      </c>
      <c r="Q3594" t="s">
        <v>8325</v>
      </c>
      <c r="R3594" s="12">
        <f t="shared" si="225"/>
        <v>42046.207638888889</v>
      </c>
      <c r="S3594" s="12">
        <f t="shared" si="226"/>
        <v>41988.829942129625</v>
      </c>
      <c r="T3594" s="12">
        <f t="shared" si="227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33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31">
        <f t="shared" si="224"/>
        <v>111</v>
      </c>
      <c r="P3595" s="8" t="s">
        <v>8322</v>
      </c>
      <c r="Q3595" t="s">
        <v>8325</v>
      </c>
      <c r="R3595" s="12">
        <f t="shared" si="225"/>
        <v>42009.851388888885</v>
      </c>
      <c r="S3595" s="12">
        <f t="shared" si="226"/>
        <v>41974.898599537039</v>
      </c>
      <c r="T3595" s="12">
        <f t="shared" si="227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33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31">
        <f t="shared" si="224"/>
        <v>126</v>
      </c>
      <c r="P3596" s="8" t="s">
        <v>8322</v>
      </c>
      <c r="Q3596" t="s">
        <v>8325</v>
      </c>
      <c r="R3596" s="12">
        <f t="shared" si="225"/>
        <v>42617.066921296297</v>
      </c>
      <c r="S3596" s="12">
        <f t="shared" si="226"/>
        <v>42592.066921296297</v>
      </c>
      <c r="T3596" s="12">
        <f t="shared" si="227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33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31">
        <f t="shared" si="224"/>
        <v>119</v>
      </c>
      <c r="P3597" s="8" t="s">
        <v>8322</v>
      </c>
      <c r="Q3597" t="s">
        <v>8325</v>
      </c>
      <c r="R3597" s="12">
        <f t="shared" si="225"/>
        <v>42076.290972222225</v>
      </c>
      <c r="S3597" s="12">
        <f t="shared" si="226"/>
        <v>42050.008368055554</v>
      </c>
      <c r="T3597" s="12">
        <f t="shared" si="227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33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30">
        <f t="shared" si="224"/>
        <v>108</v>
      </c>
      <c r="P3598" s="8" t="s">
        <v>8322</v>
      </c>
      <c r="Q3598" t="s">
        <v>8325</v>
      </c>
      <c r="R3598" s="12">
        <f t="shared" si="225"/>
        <v>41877.715069444443</v>
      </c>
      <c r="S3598" s="12">
        <f t="shared" si="226"/>
        <v>41856.715069444443</v>
      </c>
      <c r="T3598" s="12">
        <f t="shared" si="227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33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31">
        <f t="shared" si="224"/>
        <v>103</v>
      </c>
      <c r="P3599" s="8" t="s">
        <v>8322</v>
      </c>
      <c r="Q3599" t="s">
        <v>8325</v>
      </c>
      <c r="R3599" s="12">
        <f t="shared" si="225"/>
        <v>42432.249305555553</v>
      </c>
      <c r="S3599" s="12">
        <f t="shared" si="226"/>
        <v>42417.585532407407</v>
      </c>
      <c r="T3599" s="12">
        <f t="shared" si="227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33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31">
        <f t="shared" si="224"/>
        <v>110</v>
      </c>
      <c r="P3600" s="8" t="s">
        <v>8322</v>
      </c>
      <c r="Q3600" t="s">
        <v>8325</v>
      </c>
      <c r="R3600" s="12">
        <f t="shared" si="225"/>
        <v>41885.207638888889</v>
      </c>
      <c r="S3600" s="12">
        <f t="shared" si="226"/>
        <v>41866.79886574074</v>
      </c>
      <c r="T3600" s="12">
        <f t="shared" si="227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33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31">
        <f t="shared" si="224"/>
        <v>202</v>
      </c>
      <c r="P3601" s="8" t="s">
        <v>8322</v>
      </c>
      <c r="Q3601" t="s">
        <v>8325</v>
      </c>
      <c r="R3601" s="12">
        <f t="shared" si="225"/>
        <v>42246</v>
      </c>
      <c r="S3601" s="12">
        <f t="shared" si="226"/>
        <v>42220.79487268519</v>
      </c>
      <c r="T3601" s="12">
        <f t="shared" si="227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33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31">
        <f t="shared" si="224"/>
        <v>130</v>
      </c>
      <c r="P3602" s="8" t="s">
        <v>8322</v>
      </c>
      <c r="Q3602" t="s">
        <v>8325</v>
      </c>
      <c r="R3602" s="12">
        <f t="shared" si="225"/>
        <v>42656.849120370374</v>
      </c>
      <c r="S3602" s="12">
        <f t="shared" si="226"/>
        <v>42628.849120370374</v>
      </c>
      <c r="T3602" s="12">
        <f t="shared" si="227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33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30">
        <f t="shared" si="224"/>
        <v>104</v>
      </c>
      <c r="P3603" s="8" t="s">
        <v>8322</v>
      </c>
      <c r="Q3603" t="s">
        <v>8325</v>
      </c>
      <c r="R3603" s="12">
        <f t="shared" si="225"/>
        <v>42020.99863425926</v>
      </c>
      <c r="S3603" s="12">
        <f t="shared" si="226"/>
        <v>41990.99863425926</v>
      </c>
      <c r="T3603" s="12">
        <f t="shared" si="227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33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31">
        <f t="shared" si="224"/>
        <v>100</v>
      </c>
      <c r="P3604" s="8" t="s">
        <v>8322</v>
      </c>
      <c r="Q3604" t="s">
        <v>8325</v>
      </c>
      <c r="R3604" s="12">
        <f t="shared" si="225"/>
        <v>42507.894432870366</v>
      </c>
      <c r="S3604" s="12">
        <f t="shared" si="226"/>
        <v>42447.894432870366</v>
      </c>
      <c r="T3604" s="12">
        <f t="shared" si="227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33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31">
        <f t="shared" si="224"/>
        <v>171</v>
      </c>
      <c r="P3605" s="8" t="s">
        <v>8322</v>
      </c>
      <c r="Q3605" t="s">
        <v>8325</v>
      </c>
      <c r="R3605" s="12">
        <f t="shared" si="225"/>
        <v>42313.906018518523</v>
      </c>
      <c r="S3605" s="12">
        <f t="shared" si="226"/>
        <v>42283.864351851851</v>
      </c>
      <c r="T3605" s="12">
        <f t="shared" si="227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33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31">
        <f t="shared" si="224"/>
        <v>113</v>
      </c>
      <c r="P3606" s="8" t="s">
        <v>8322</v>
      </c>
      <c r="Q3606" t="s">
        <v>8325</v>
      </c>
      <c r="R3606" s="12">
        <f t="shared" si="225"/>
        <v>42489.290972222225</v>
      </c>
      <c r="S3606" s="12">
        <f t="shared" si="226"/>
        <v>42483.015694444446</v>
      </c>
      <c r="T3606" s="12">
        <f t="shared" si="227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33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30">
        <f t="shared" si="224"/>
        <v>184</v>
      </c>
      <c r="P3607" s="8" t="s">
        <v>8322</v>
      </c>
      <c r="Q3607" t="s">
        <v>8325</v>
      </c>
      <c r="R3607" s="12">
        <f t="shared" si="225"/>
        <v>42413.793124999997</v>
      </c>
      <c r="S3607" s="12">
        <f t="shared" si="226"/>
        <v>42383.793124999997</v>
      </c>
      <c r="T3607" s="12">
        <f t="shared" si="227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33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30">
        <f t="shared" si="224"/>
        <v>130</v>
      </c>
      <c r="P3608" s="8" t="s">
        <v>8322</v>
      </c>
      <c r="Q3608" t="s">
        <v>8325</v>
      </c>
      <c r="R3608" s="12">
        <f t="shared" si="225"/>
        <v>42596.604826388888</v>
      </c>
      <c r="S3608" s="12">
        <f t="shared" si="226"/>
        <v>42566.604826388888</v>
      </c>
      <c r="T3608" s="12">
        <f t="shared" si="227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33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30">
        <f t="shared" si="224"/>
        <v>105</v>
      </c>
      <c r="P3609" s="8" t="s">
        <v>8322</v>
      </c>
      <c r="Q3609" t="s">
        <v>8325</v>
      </c>
      <c r="R3609" s="12">
        <f t="shared" si="225"/>
        <v>42353</v>
      </c>
      <c r="S3609" s="12">
        <f t="shared" si="226"/>
        <v>42338.963912037041</v>
      </c>
      <c r="T3609" s="12">
        <f t="shared" si="227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33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30">
        <f t="shared" si="224"/>
        <v>100</v>
      </c>
      <c r="P3610" s="8" t="s">
        <v>8322</v>
      </c>
      <c r="Q3610" t="s">
        <v>8325</v>
      </c>
      <c r="R3610" s="12">
        <f t="shared" si="225"/>
        <v>42538.583333333328</v>
      </c>
      <c r="S3610" s="12">
        <f t="shared" si="226"/>
        <v>42506.709375000006</v>
      </c>
      <c r="T3610" s="12">
        <f t="shared" si="227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33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30">
        <f t="shared" si="224"/>
        <v>153</v>
      </c>
      <c r="P3611" s="8" t="s">
        <v>8322</v>
      </c>
      <c r="Q3611" t="s">
        <v>8325</v>
      </c>
      <c r="R3611" s="12">
        <f t="shared" si="225"/>
        <v>42459.950057870374</v>
      </c>
      <c r="S3611" s="12">
        <f t="shared" si="226"/>
        <v>42429.991724537031</v>
      </c>
      <c r="T3611" s="12">
        <f t="shared" si="227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33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30">
        <f t="shared" si="224"/>
        <v>162</v>
      </c>
      <c r="P3612" s="8" t="s">
        <v>8322</v>
      </c>
      <c r="Q3612" t="s">
        <v>8325</v>
      </c>
      <c r="R3612" s="12">
        <f t="shared" si="225"/>
        <v>42233.432129629626</v>
      </c>
      <c r="S3612" s="12">
        <f t="shared" si="226"/>
        <v>42203.432129629626</v>
      </c>
      <c r="T3612" s="12">
        <f t="shared" si="227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33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30">
        <f t="shared" si="224"/>
        <v>136</v>
      </c>
      <c r="P3613" s="8" t="s">
        <v>8322</v>
      </c>
      <c r="Q3613" t="s">
        <v>8325</v>
      </c>
      <c r="R3613" s="12">
        <f t="shared" si="225"/>
        <v>42102.370381944449</v>
      </c>
      <c r="S3613" s="12">
        <f t="shared" si="226"/>
        <v>42072.370381944449</v>
      </c>
      <c r="T3613" s="12">
        <f t="shared" si="227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33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30">
        <f t="shared" si="224"/>
        <v>144</v>
      </c>
      <c r="P3614" s="8" t="s">
        <v>8322</v>
      </c>
      <c r="Q3614" t="s">
        <v>8325</v>
      </c>
      <c r="R3614" s="12">
        <f t="shared" si="225"/>
        <v>41799.726979166669</v>
      </c>
      <c r="S3614" s="12">
        <f t="shared" si="226"/>
        <v>41789.726979166669</v>
      </c>
      <c r="T3614" s="12">
        <f t="shared" si="227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33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31">
        <f t="shared" si="224"/>
        <v>100</v>
      </c>
      <c r="P3615" s="8" t="s">
        <v>8322</v>
      </c>
      <c r="Q3615" t="s">
        <v>8325</v>
      </c>
      <c r="R3615" s="12">
        <f t="shared" si="225"/>
        <v>41818.58997685185</v>
      </c>
      <c r="S3615" s="12">
        <f t="shared" si="226"/>
        <v>41788.58997685185</v>
      </c>
      <c r="T3615" s="12">
        <f t="shared" si="227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33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31">
        <f t="shared" si="224"/>
        <v>101</v>
      </c>
      <c r="P3616" s="8" t="s">
        <v>8322</v>
      </c>
      <c r="Q3616" t="s">
        <v>8325</v>
      </c>
      <c r="R3616" s="12">
        <f t="shared" si="225"/>
        <v>42174.041851851856</v>
      </c>
      <c r="S3616" s="12">
        <f t="shared" si="226"/>
        <v>42144.041851851856</v>
      </c>
      <c r="T3616" s="12">
        <f t="shared" si="227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33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30">
        <f t="shared" si="224"/>
        <v>107</v>
      </c>
      <c r="P3617" s="8" t="s">
        <v>8322</v>
      </c>
      <c r="Q3617" t="s">
        <v>8325</v>
      </c>
      <c r="R3617" s="12">
        <f t="shared" si="225"/>
        <v>42348.593703703707</v>
      </c>
      <c r="S3617" s="12">
        <f t="shared" si="226"/>
        <v>42318.593703703707</v>
      </c>
      <c r="T3617" s="12">
        <f t="shared" si="227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33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30">
        <f t="shared" si="224"/>
        <v>125</v>
      </c>
      <c r="P3618" s="8" t="s">
        <v>8322</v>
      </c>
      <c r="Q3618" t="s">
        <v>8325</v>
      </c>
      <c r="R3618" s="12">
        <f t="shared" si="225"/>
        <v>42082.908148148148</v>
      </c>
      <c r="S3618" s="12">
        <f t="shared" si="226"/>
        <v>42052.949814814812</v>
      </c>
      <c r="T3618" s="12">
        <f t="shared" si="227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33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30">
        <f t="shared" si="224"/>
        <v>119</v>
      </c>
      <c r="P3619" s="8" t="s">
        <v>8322</v>
      </c>
      <c r="Q3619" t="s">
        <v>8325</v>
      </c>
      <c r="R3619" s="12">
        <f t="shared" si="225"/>
        <v>42794</v>
      </c>
      <c r="S3619" s="12">
        <f t="shared" si="226"/>
        <v>42779.610289351855</v>
      </c>
      <c r="T3619" s="12">
        <f t="shared" si="227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33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30">
        <f t="shared" si="224"/>
        <v>101</v>
      </c>
      <c r="P3620" s="8" t="s">
        <v>8322</v>
      </c>
      <c r="Q3620" t="s">
        <v>8325</v>
      </c>
      <c r="R3620" s="12">
        <f t="shared" si="225"/>
        <v>42158.627893518518</v>
      </c>
      <c r="S3620" s="12">
        <f t="shared" si="226"/>
        <v>42128.627893518518</v>
      </c>
      <c r="T3620" s="12">
        <f t="shared" si="227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33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31">
        <f t="shared" si="224"/>
        <v>113</v>
      </c>
      <c r="P3621" s="8" t="s">
        <v>8322</v>
      </c>
      <c r="Q3621" t="s">
        <v>8325</v>
      </c>
      <c r="R3621" s="12">
        <f t="shared" si="225"/>
        <v>42693.916666666672</v>
      </c>
      <c r="S3621" s="12">
        <f t="shared" si="226"/>
        <v>42661.132245370376</v>
      </c>
      <c r="T3621" s="12">
        <f t="shared" si="227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33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31">
        <f t="shared" si="224"/>
        <v>105</v>
      </c>
      <c r="P3622" s="8" t="s">
        <v>8322</v>
      </c>
      <c r="Q3622" t="s">
        <v>8325</v>
      </c>
      <c r="R3622" s="12">
        <f t="shared" si="225"/>
        <v>42068.166666666672</v>
      </c>
      <c r="S3622" s="12">
        <f t="shared" si="226"/>
        <v>42037.938206018516</v>
      </c>
      <c r="T3622" s="12">
        <f t="shared" si="227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33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31">
        <f t="shared" si="224"/>
        <v>110</v>
      </c>
      <c r="P3623" s="8" t="s">
        <v>8322</v>
      </c>
      <c r="Q3623" t="s">
        <v>8325</v>
      </c>
      <c r="R3623" s="12">
        <f t="shared" si="225"/>
        <v>42643.875</v>
      </c>
      <c r="S3623" s="12">
        <f t="shared" si="226"/>
        <v>42619.935694444444</v>
      </c>
      <c r="T3623" s="12">
        <f t="shared" si="227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33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31">
        <f t="shared" si="224"/>
        <v>100</v>
      </c>
      <c r="P3624" s="8" t="s">
        <v>8322</v>
      </c>
      <c r="Q3624" t="s">
        <v>8325</v>
      </c>
      <c r="R3624" s="12">
        <f t="shared" si="225"/>
        <v>41910.140972222223</v>
      </c>
      <c r="S3624" s="12">
        <f t="shared" si="226"/>
        <v>41877.221886574072</v>
      </c>
      <c r="T3624" s="12">
        <f t="shared" si="227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33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31">
        <f t="shared" si="224"/>
        <v>120</v>
      </c>
      <c r="P3625" s="8" t="s">
        <v>8322</v>
      </c>
      <c r="Q3625" t="s">
        <v>8325</v>
      </c>
      <c r="R3625" s="12">
        <f t="shared" si="225"/>
        <v>41846.291666666664</v>
      </c>
      <c r="S3625" s="12">
        <f t="shared" si="226"/>
        <v>41828.736921296295</v>
      </c>
      <c r="T3625" s="12">
        <f t="shared" si="227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33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31">
        <f t="shared" si="224"/>
        <v>105</v>
      </c>
      <c r="P3626" s="8" t="s">
        <v>8322</v>
      </c>
      <c r="Q3626" t="s">
        <v>8325</v>
      </c>
      <c r="R3626" s="12">
        <f t="shared" si="225"/>
        <v>42605.774189814809</v>
      </c>
      <c r="S3626" s="12">
        <f t="shared" si="226"/>
        <v>42545.774189814809</v>
      </c>
      <c r="T3626" s="12">
        <f t="shared" si="227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33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30">
        <f t="shared" si="224"/>
        <v>103</v>
      </c>
      <c r="P3627" s="8" t="s">
        <v>8322</v>
      </c>
      <c r="Q3627" t="s">
        <v>8325</v>
      </c>
      <c r="R3627" s="12">
        <f t="shared" si="225"/>
        <v>42187.652511574073</v>
      </c>
      <c r="S3627" s="12">
        <f t="shared" si="226"/>
        <v>42157.652511574073</v>
      </c>
      <c r="T3627" s="12">
        <f t="shared" si="227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33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30">
        <f t="shared" si="224"/>
        <v>102</v>
      </c>
      <c r="P3628" s="8" t="s">
        <v>8322</v>
      </c>
      <c r="Q3628" t="s">
        <v>8325</v>
      </c>
      <c r="R3628" s="12">
        <f t="shared" si="225"/>
        <v>41867.667326388888</v>
      </c>
      <c r="S3628" s="12">
        <f t="shared" si="226"/>
        <v>41846.667326388888</v>
      </c>
      <c r="T3628" s="12">
        <f t="shared" si="227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33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31">
        <f t="shared" si="224"/>
        <v>100</v>
      </c>
      <c r="P3629" s="8" t="s">
        <v>8322</v>
      </c>
      <c r="Q3629" t="s">
        <v>8325</v>
      </c>
      <c r="R3629" s="12">
        <f t="shared" si="225"/>
        <v>42511.165972222225</v>
      </c>
      <c r="S3629" s="12">
        <f t="shared" si="226"/>
        <v>42460.741747685184</v>
      </c>
      <c r="T3629" s="12">
        <f t="shared" si="227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33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8" t="s">
        <v>8322</v>
      </c>
      <c r="Q3630" t="s">
        <v>8334</v>
      </c>
      <c r="R3630" s="12">
        <f t="shared" si="225"/>
        <v>42351.874953703707</v>
      </c>
      <c r="S3630" s="12">
        <f t="shared" si="226"/>
        <v>42291.833287037036</v>
      </c>
      <c r="T3630" s="12">
        <f t="shared" si="227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33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8" t="s">
        <v>8322</v>
      </c>
      <c r="Q3631" t="s">
        <v>8334</v>
      </c>
      <c r="R3631" s="12">
        <f t="shared" si="225"/>
        <v>42495.708333333328</v>
      </c>
      <c r="S3631" s="12">
        <f t="shared" si="226"/>
        <v>42437.094490740739</v>
      </c>
      <c r="T3631" s="12">
        <f t="shared" si="227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33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8" t="s">
        <v>8322</v>
      </c>
      <c r="Q3632" t="s">
        <v>8334</v>
      </c>
      <c r="R3632" s="12">
        <f t="shared" si="225"/>
        <v>41972.888773148152</v>
      </c>
      <c r="S3632" s="12">
        <f t="shared" si="226"/>
        <v>41942.84710648148</v>
      </c>
      <c r="T3632" s="12">
        <f t="shared" si="227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33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8" t="s">
        <v>8322</v>
      </c>
      <c r="Q3633" t="s">
        <v>8334</v>
      </c>
      <c r="R3633" s="12">
        <f t="shared" si="225"/>
        <v>41905.165972222225</v>
      </c>
      <c r="S3633" s="12">
        <f t="shared" si="226"/>
        <v>41880.753437499996</v>
      </c>
      <c r="T3633" s="12">
        <f t="shared" si="227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33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8" t="s">
        <v>8322</v>
      </c>
      <c r="Q3634" t="s">
        <v>8334</v>
      </c>
      <c r="R3634" s="12">
        <f t="shared" si="225"/>
        <v>41966.936909722222</v>
      </c>
      <c r="S3634" s="12">
        <f t="shared" si="226"/>
        <v>41946.936909722222</v>
      </c>
      <c r="T3634" s="12">
        <f t="shared" si="227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33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8" t="s">
        <v>8322</v>
      </c>
      <c r="Q3635" t="s">
        <v>8334</v>
      </c>
      <c r="R3635" s="12">
        <f t="shared" si="225"/>
        <v>42693.041666666672</v>
      </c>
      <c r="S3635" s="12">
        <f t="shared" si="226"/>
        <v>42649.623460648145</v>
      </c>
      <c r="T3635" s="12">
        <f t="shared" si="227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33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8" t="s">
        <v>8322</v>
      </c>
      <c r="Q3636" t="s">
        <v>8334</v>
      </c>
      <c r="R3636" s="12">
        <f t="shared" si="225"/>
        <v>42749.165972222225</v>
      </c>
      <c r="S3636" s="12">
        <f t="shared" si="226"/>
        <v>42701.166365740741</v>
      </c>
      <c r="T3636" s="12">
        <f t="shared" si="227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33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8" t="s">
        <v>8322</v>
      </c>
      <c r="Q3637" t="s">
        <v>8334</v>
      </c>
      <c r="R3637" s="12">
        <f t="shared" si="225"/>
        <v>42480.88282407407</v>
      </c>
      <c r="S3637" s="12">
        <f t="shared" si="226"/>
        <v>42450.88282407407</v>
      </c>
      <c r="T3637" s="12">
        <f t="shared" si="227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33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8" t="s">
        <v>8322</v>
      </c>
      <c r="Q3638" t="s">
        <v>8334</v>
      </c>
      <c r="R3638" s="12">
        <f t="shared" si="225"/>
        <v>42261.694780092599</v>
      </c>
      <c r="S3638" s="12">
        <f t="shared" si="226"/>
        <v>42226.694780092599</v>
      </c>
      <c r="T3638" s="12">
        <f t="shared" si="227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33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8" t="s">
        <v>8322</v>
      </c>
      <c r="Q3639" t="s">
        <v>8334</v>
      </c>
      <c r="R3639" s="12">
        <f t="shared" si="225"/>
        <v>42005.700636574074</v>
      </c>
      <c r="S3639" s="12">
        <f t="shared" si="226"/>
        <v>41975.700636574074</v>
      </c>
      <c r="T3639" s="12">
        <f t="shared" si="227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33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8" t="s">
        <v>8322</v>
      </c>
      <c r="Q3640" t="s">
        <v>8334</v>
      </c>
      <c r="R3640" s="12">
        <f t="shared" si="225"/>
        <v>42113.631157407406</v>
      </c>
      <c r="S3640" s="12">
        <f t="shared" si="226"/>
        <v>42053.672824074078</v>
      </c>
      <c r="T3640" s="12">
        <f t="shared" si="227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33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8" t="s">
        <v>8322</v>
      </c>
      <c r="Q3641" t="s">
        <v>8334</v>
      </c>
      <c r="R3641" s="12">
        <f t="shared" si="225"/>
        <v>42650.632638888885</v>
      </c>
      <c r="S3641" s="12">
        <f t="shared" si="226"/>
        <v>42590.677152777775</v>
      </c>
      <c r="T3641" s="12">
        <f t="shared" si="227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33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8" t="s">
        <v>8322</v>
      </c>
      <c r="Q3642" t="s">
        <v>8334</v>
      </c>
      <c r="R3642" s="12">
        <f t="shared" si="225"/>
        <v>42134.781597222223</v>
      </c>
      <c r="S3642" s="12">
        <f t="shared" si="226"/>
        <v>42104.781597222223</v>
      </c>
      <c r="T3642" s="12">
        <f t="shared" si="227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33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8" t="s">
        <v>8322</v>
      </c>
      <c r="Q3643" t="s">
        <v>8334</v>
      </c>
      <c r="R3643" s="12">
        <f t="shared" si="225"/>
        <v>41917.208333333336</v>
      </c>
      <c r="S3643" s="12">
        <f t="shared" si="226"/>
        <v>41899.627071759263</v>
      </c>
      <c r="T3643" s="12">
        <f t="shared" si="227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33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8" t="s">
        <v>8322</v>
      </c>
      <c r="Q3644" t="s">
        <v>8334</v>
      </c>
      <c r="R3644" s="12">
        <f t="shared" si="225"/>
        <v>42338.708333333328</v>
      </c>
      <c r="S3644" s="12">
        <f t="shared" si="226"/>
        <v>42297.816284722227</v>
      </c>
      <c r="T3644" s="12">
        <f t="shared" si="227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33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8" t="s">
        <v>8322</v>
      </c>
      <c r="Q3645" t="s">
        <v>8334</v>
      </c>
      <c r="R3645" s="12">
        <f t="shared" si="225"/>
        <v>42325.185636574075</v>
      </c>
      <c r="S3645" s="12">
        <f t="shared" si="226"/>
        <v>42285.143969907411</v>
      </c>
      <c r="T3645" s="12">
        <f t="shared" si="227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33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8" t="s">
        <v>8322</v>
      </c>
      <c r="Q3646" t="s">
        <v>8334</v>
      </c>
      <c r="R3646" s="12">
        <f t="shared" si="225"/>
        <v>42437.207638888889</v>
      </c>
      <c r="S3646" s="12">
        <f t="shared" si="226"/>
        <v>42409.241747685184</v>
      </c>
      <c r="T3646" s="12">
        <f t="shared" si="227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33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8" t="s">
        <v>8322</v>
      </c>
      <c r="Q3647" t="s">
        <v>8334</v>
      </c>
      <c r="R3647" s="12">
        <f t="shared" si="225"/>
        <v>42696.012013888889</v>
      </c>
      <c r="S3647" s="12">
        <f t="shared" si="226"/>
        <v>42665.970347222217</v>
      </c>
      <c r="T3647" s="12">
        <f t="shared" si="227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33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8" t="s">
        <v>8322</v>
      </c>
      <c r="Q3648" t="s">
        <v>8334</v>
      </c>
      <c r="R3648" s="12">
        <f t="shared" si="225"/>
        <v>42171.979166666672</v>
      </c>
      <c r="S3648" s="12">
        <f t="shared" si="226"/>
        <v>42140.421319444446</v>
      </c>
      <c r="T3648" s="12">
        <f t="shared" si="227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33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8" t="s">
        <v>8322</v>
      </c>
      <c r="Q3649" t="s">
        <v>8334</v>
      </c>
      <c r="R3649" s="12">
        <f t="shared" si="225"/>
        <v>42643.749155092592</v>
      </c>
      <c r="S3649" s="12">
        <f t="shared" si="226"/>
        <v>42598.749155092592</v>
      </c>
      <c r="T3649" s="12">
        <f t="shared" si="227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33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31">
        <f t="shared" ref="O3650:O3713" si="228">ROUND(E3650/D3650*100,0)</f>
        <v>100</v>
      </c>
      <c r="P3650" s="8" t="s">
        <v>8322</v>
      </c>
      <c r="Q3650" t="s">
        <v>8325</v>
      </c>
      <c r="R3650" s="12">
        <f t="shared" ref="R3650:R3713" si="229">(((I3650/60)/60/24)+DATE(1970,1,1))</f>
        <v>41917.292187500003</v>
      </c>
      <c r="S3650" s="12">
        <f t="shared" ref="S3650:S3713" si="230">(((J3650/60)/60/24)+DATE(1970,1,1))</f>
        <v>41887.292187500003</v>
      </c>
      <c r="T3650" s="12">
        <f t="shared" si="227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33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30">
        <f t="shared" si="228"/>
        <v>104</v>
      </c>
      <c r="P3651" s="8" t="s">
        <v>8322</v>
      </c>
      <c r="Q3651" t="s">
        <v>8325</v>
      </c>
      <c r="R3651" s="12">
        <f t="shared" si="229"/>
        <v>41806.712893518517</v>
      </c>
      <c r="S3651" s="12">
        <f t="shared" si="230"/>
        <v>41780.712893518517</v>
      </c>
      <c r="T3651" s="12">
        <f t="shared" ref="T3651:T3714" si="231">YEAR(S3651)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33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30">
        <f t="shared" si="228"/>
        <v>100</v>
      </c>
      <c r="P3652" s="8" t="s">
        <v>8322</v>
      </c>
      <c r="Q3652" t="s">
        <v>8325</v>
      </c>
      <c r="R3652" s="12">
        <f t="shared" si="229"/>
        <v>42402.478981481487</v>
      </c>
      <c r="S3652" s="12">
        <f t="shared" si="230"/>
        <v>42381.478981481487</v>
      </c>
      <c r="T3652" s="12">
        <f t="shared" si="231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33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31">
        <f t="shared" si="228"/>
        <v>104</v>
      </c>
      <c r="P3653" s="8" t="s">
        <v>8322</v>
      </c>
      <c r="Q3653" t="s">
        <v>8325</v>
      </c>
      <c r="R3653" s="12">
        <f t="shared" si="229"/>
        <v>41861.665972222225</v>
      </c>
      <c r="S3653" s="12">
        <f t="shared" si="230"/>
        <v>41828.646319444444</v>
      </c>
      <c r="T3653" s="12">
        <f t="shared" si="231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33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30">
        <f t="shared" si="228"/>
        <v>251</v>
      </c>
      <c r="P3654" s="8" t="s">
        <v>8322</v>
      </c>
      <c r="Q3654" t="s">
        <v>8325</v>
      </c>
      <c r="R3654" s="12">
        <f t="shared" si="229"/>
        <v>42607.165972222225</v>
      </c>
      <c r="S3654" s="12">
        <f t="shared" si="230"/>
        <v>42596.644699074073</v>
      </c>
      <c r="T3654" s="12">
        <f t="shared" si="231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33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30">
        <f t="shared" si="228"/>
        <v>101</v>
      </c>
      <c r="P3655" s="8" t="s">
        <v>8322</v>
      </c>
      <c r="Q3655" t="s">
        <v>8325</v>
      </c>
      <c r="R3655" s="12">
        <f t="shared" si="229"/>
        <v>42221.363506944443</v>
      </c>
      <c r="S3655" s="12">
        <f t="shared" si="230"/>
        <v>42191.363506944443</v>
      </c>
      <c r="T3655" s="12">
        <f t="shared" si="231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33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30">
        <f t="shared" si="228"/>
        <v>174</v>
      </c>
      <c r="P3656" s="8" t="s">
        <v>8322</v>
      </c>
      <c r="Q3656" t="s">
        <v>8325</v>
      </c>
      <c r="R3656" s="12">
        <f t="shared" si="229"/>
        <v>42463.708333333328</v>
      </c>
      <c r="S3656" s="12">
        <f t="shared" si="230"/>
        <v>42440.416504629626</v>
      </c>
      <c r="T3656" s="12">
        <f t="shared" si="231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33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31">
        <f t="shared" si="228"/>
        <v>116</v>
      </c>
      <c r="P3657" s="8" t="s">
        <v>8322</v>
      </c>
      <c r="Q3657" t="s">
        <v>8325</v>
      </c>
      <c r="R3657" s="12">
        <f t="shared" si="229"/>
        <v>42203.290972222225</v>
      </c>
      <c r="S3657" s="12">
        <f t="shared" si="230"/>
        <v>42173.803217592591</v>
      </c>
      <c r="T3657" s="12">
        <f t="shared" si="231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33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30">
        <f t="shared" si="228"/>
        <v>106</v>
      </c>
      <c r="P3658" s="8" t="s">
        <v>8322</v>
      </c>
      <c r="Q3658" t="s">
        <v>8325</v>
      </c>
      <c r="R3658" s="12">
        <f t="shared" si="229"/>
        <v>42767.957638888889</v>
      </c>
      <c r="S3658" s="12">
        <f t="shared" si="230"/>
        <v>42737.910138888896</v>
      </c>
      <c r="T3658" s="12">
        <f t="shared" si="231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33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30">
        <f t="shared" si="228"/>
        <v>111</v>
      </c>
      <c r="P3659" s="8" t="s">
        <v>8322</v>
      </c>
      <c r="Q3659" t="s">
        <v>8325</v>
      </c>
      <c r="R3659" s="12">
        <f t="shared" si="229"/>
        <v>42522.904166666667</v>
      </c>
      <c r="S3659" s="12">
        <f t="shared" si="230"/>
        <v>42499.629849537043</v>
      </c>
      <c r="T3659" s="12">
        <f t="shared" si="231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33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31">
        <f t="shared" si="228"/>
        <v>101</v>
      </c>
      <c r="P3660" s="8" t="s">
        <v>8322</v>
      </c>
      <c r="Q3660" t="s">
        <v>8325</v>
      </c>
      <c r="R3660" s="12">
        <f t="shared" si="229"/>
        <v>41822.165972222225</v>
      </c>
      <c r="S3660" s="12">
        <f t="shared" si="230"/>
        <v>41775.858564814815</v>
      </c>
      <c r="T3660" s="12">
        <f t="shared" si="231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33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31">
        <f t="shared" si="228"/>
        <v>102</v>
      </c>
      <c r="P3661" s="8" t="s">
        <v>8322</v>
      </c>
      <c r="Q3661" t="s">
        <v>8325</v>
      </c>
      <c r="R3661" s="12">
        <f t="shared" si="229"/>
        <v>42082.610416666663</v>
      </c>
      <c r="S3661" s="12">
        <f t="shared" si="230"/>
        <v>42055.277199074073</v>
      </c>
      <c r="T3661" s="12">
        <f t="shared" si="231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33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30">
        <f t="shared" si="228"/>
        <v>100</v>
      </c>
      <c r="P3662" s="8" t="s">
        <v>8322</v>
      </c>
      <c r="Q3662" t="s">
        <v>8325</v>
      </c>
      <c r="R3662" s="12">
        <f t="shared" si="229"/>
        <v>41996.881076388891</v>
      </c>
      <c r="S3662" s="12">
        <f t="shared" si="230"/>
        <v>41971.881076388891</v>
      </c>
      <c r="T3662" s="12">
        <f t="shared" si="231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33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31">
        <f t="shared" si="228"/>
        <v>111</v>
      </c>
      <c r="P3663" s="8" t="s">
        <v>8322</v>
      </c>
      <c r="Q3663" t="s">
        <v>8325</v>
      </c>
      <c r="R3663" s="12">
        <f t="shared" si="229"/>
        <v>42470.166666666672</v>
      </c>
      <c r="S3663" s="12">
        <f t="shared" si="230"/>
        <v>42447.896666666667</v>
      </c>
      <c r="T3663" s="12">
        <f t="shared" si="231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33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30">
        <f t="shared" si="228"/>
        <v>101</v>
      </c>
      <c r="P3664" s="8" t="s">
        <v>8322</v>
      </c>
      <c r="Q3664" t="s">
        <v>8325</v>
      </c>
      <c r="R3664" s="12">
        <f t="shared" si="229"/>
        <v>42094.178402777776</v>
      </c>
      <c r="S3664" s="12">
        <f t="shared" si="230"/>
        <v>42064.220069444447</v>
      </c>
      <c r="T3664" s="12">
        <f t="shared" si="231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33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30">
        <f t="shared" si="228"/>
        <v>104</v>
      </c>
      <c r="P3665" s="8" t="s">
        <v>8322</v>
      </c>
      <c r="Q3665" t="s">
        <v>8325</v>
      </c>
      <c r="R3665" s="12">
        <f t="shared" si="229"/>
        <v>42725.493402777778</v>
      </c>
      <c r="S3665" s="12">
        <f t="shared" si="230"/>
        <v>42665.451736111107</v>
      </c>
      <c r="T3665" s="12">
        <f t="shared" si="231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33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31">
        <f t="shared" si="228"/>
        <v>109</v>
      </c>
      <c r="P3666" s="8" t="s">
        <v>8322</v>
      </c>
      <c r="Q3666" t="s">
        <v>8325</v>
      </c>
      <c r="R3666" s="12">
        <f t="shared" si="229"/>
        <v>42537.248715277776</v>
      </c>
      <c r="S3666" s="12">
        <f t="shared" si="230"/>
        <v>42523.248715277776</v>
      </c>
      <c r="T3666" s="12">
        <f t="shared" si="231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33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30">
        <f t="shared" si="228"/>
        <v>115</v>
      </c>
      <c r="P3667" s="8" t="s">
        <v>8322</v>
      </c>
      <c r="Q3667" t="s">
        <v>8325</v>
      </c>
      <c r="R3667" s="12">
        <f t="shared" si="229"/>
        <v>42305.829166666663</v>
      </c>
      <c r="S3667" s="12">
        <f t="shared" si="230"/>
        <v>42294.808124999996</v>
      </c>
      <c r="T3667" s="12">
        <f t="shared" si="231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33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31">
        <f t="shared" si="228"/>
        <v>100</v>
      </c>
      <c r="P3668" s="8" t="s">
        <v>8322</v>
      </c>
      <c r="Q3668" t="s">
        <v>8325</v>
      </c>
      <c r="R3668" s="12">
        <f t="shared" si="229"/>
        <v>41844.291666666664</v>
      </c>
      <c r="S3668" s="12">
        <f t="shared" si="230"/>
        <v>41822.90488425926</v>
      </c>
      <c r="T3668" s="12">
        <f t="shared" si="231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33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30">
        <f t="shared" si="228"/>
        <v>103</v>
      </c>
      <c r="P3669" s="8" t="s">
        <v>8322</v>
      </c>
      <c r="Q3669" t="s">
        <v>8325</v>
      </c>
      <c r="R3669" s="12">
        <f t="shared" si="229"/>
        <v>42203.970127314817</v>
      </c>
      <c r="S3669" s="12">
        <f t="shared" si="230"/>
        <v>42173.970127314817</v>
      </c>
      <c r="T3669" s="12">
        <f t="shared" si="231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33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31">
        <f t="shared" si="228"/>
        <v>104</v>
      </c>
      <c r="P3670" s="8" t="s">
        <v>8322</v>
      </c>
      <c r="Q3670" t="s">
        <v>8325</v>
      </c>
      <c r="R3670" s="12">
        <f t="shared" si="229"/>
        <v>42208.772916666669</v>
      </c>
      <c r="S3670" s="12">
        <f t="shared" si="230"/>
        <v>42185.556157407409</v>
      </c>
      <c r="T3670" s="12">
        <f t="shared" si="231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33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30">
        <f t="shared" si="228"/>
        <v>138</v>
      </c>
      <c r="P3671" s="8" t="s">
        <v>8322</v>
      </c>
      <c r="Q3671" t="s">
        <v>8325</v>
      </c>
      <c r="R3671" s="12">
        <f t="shared" si="229"/>
        <v>42166.675196759257</v>
      </c>
      <c r="S3671" s="12">
        <f t="shared" si="230"/>
        <v>42136.675196759257</v>
      </c>
      <c r="T3671" s="12">
        <f t="shared" si="231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33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30">
        <f t="shared" si="228"/>
        <v>110</v>
      </c>
      <c r="P3672" s="8" t="s">
        <v>8322</v>
      </c>
      <c r="Q3672" t="s">
        <v>8325</v>
      </c>
      <c r="R3672" s="12">
        <f t="shared" si="229"/>
        <v>42155.958333333328</v>
      </c>
      <c r="S3672" s="12">
        <f t="shared" si="230"/>
        <v>42142.514016203699</v>
      </c>
      <c r="T3672" s="12">
        <f t="shared" si="231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33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31">
        <f t="shared" si="228"/>
        <v>101</v>
      </c>
      <c r="P3673" s="8" t="s">
        <v>8322</v>
      </c>
      <c r="Q3673" t="s">
        <v>8325</v>
      </c>
      <c r="R3673" s="12">
        <f t="shared" si="229"/>
        <v>41841.165972222225</v>
      </c>
      <c r="S3673" s="12">
        <f t="shared" si="230"/>
        <v>41820.62809027778</v>
      </c>
      <c r="T3673" s="12">
        <f t="shared" si="231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33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30">
        <f t="shared" si="228"/>
        <v>102</v>
      </c>
      <c r="P3674" s="8" t="s">
        <v>8322</v>
      </c>
      <c r="Q3674" t="s">
        <v>8325</v>
      </c>
      <c r="R3674" s="12">
        <f t="shared" si="229"/>
        <v>41908.946574074071</v>
      </c>
      <c r="S3674" s="12">
        <f t="shared" si="230"/>
        <v>41878.946574074071</v>
      </c>
      <c r="T3674" s="12">
        <f t="shared" si="231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33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30">
        <f t="shared" si="228"/>
        <v>114</v>
      </c>
      <c r="P3675" s="8" t="s">
        <v>8322</v>
      </c>
      <c r="Q3675" t="s">
        <v>8325</v>
      </c>
      <c r="R3675" s="12">
        <f t="shared" si="229"/>
        <v>41948.536111111112</v>
      </c>
      <c r="S3675" s="12">
        <f t="shared" si="230"/>
        <v>41914.295104166667</v>
      </c>
      <c r="T3675" s="12">
        <f t="shared" si="231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33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30">
        <f t="shared" si="228"/>
        <v>100</v>
      </c>
      <c r="P3676" s="8" t="s">
        <v>8322</v>
      </c>
      <c r="Q3676" t="s">
        <v>8325</v>
      </c>
      <c r="R3676" s="12">
        <f t="shared" si="229"/>
        <v>42616.873020833329</v>
      </c>
      <c r="S3676" s="12">
        <f t="shared" si="230"/>
        <v>42556.873020833329</v>
      </c>
      <c r="T3676" s="12">
        <f t="shared" si="231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33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30">
        <f t="shared" si="228"/>
        <v>140</v>
      </c>
      <c r="P3677" s="8" t="s">
        <v>8322</v>
      </c>
      <c r="Q3677" t="s">
        <v>8325</v>
      </c>
      <c r="R3677" s="12">
        <f t="shared" si="229"/>
        <v>42505.958333333328</v>
      </c>
      <c r="S3677" s="12">
        <f t="shared" si="230"/>
        <v>42493.597013888888</v>
      </c>
      <c r="T3677" s="12">
        <f t="shared" si="231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33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31">
        <f t="shared" si="228"/>
        <v>129</v>
      </c>
      <c r="P3678" s="8" t="s">
        <v>8322</v>
      </c>
      <c r="Q3678" t="s">
        <v>8325</v>
      </c>
      <c r="R3678" s="12">
        <f t="shared" si="229"/>
        <v>41894.815787037034</v>
      </c>
      <c r="S3678" s="12">
        <f t="shared" si="230"/>
        <v>41876.815787037034</v>
      </c>
      <c r="T3678" s="12">
        <f t="shared" si="231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33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31">
        <f t="shared" si="228"/>
        <v>103</v>
      </c>
      <c r="P3679" s="8" t="s">
        <v>8322</v>
      </c>
      <c r="Q3679" t="s">
        <v>8325</v>
      </c>
      <c r="R3679" s="12">
        <f t="shared" si="229"/>
        <v>41823.165972222225</v>
      </c>
      <c r="S3679" s="12">
        <f t="shared" si="230"/>
        <v>41802.574282407404</v>
      </c>
      <c r="T3679" s="12">
        <f t="shared" si="231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33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30">
        <f t="shared" si="228"/>
        <v>103</v>
      </c>
      <c r="P3680" s="8" t="s">
        <v>8322</v>
      </c>
      <c r="Q3680" t="s">
        <v>8325</v>
      </c>
      <c r="R3680" s="12">
        <f t="shared" si="229"/>
        <v>42155.531226851846</v>
      </c>
      <c r="S3680" s="12">
        <f t="shared" si="230"/>
        <v>42120.531226851846</v>
      </c>
      <c r="T3680" s="12">
        <f t="shared" si="231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33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31">
        <f t="shared" si="228"/>
        <v>110</v>
      </c>
      <c r="P3681" s="8" t="s">
        <v>8322</v>
      </c>
      <c r="Q3681" t="s">
        <v>8325</v>
      </c>
      <c r="R3681" s="12">
        <f t="shared" si="229"/>
        <v>41821.207638888889</v>
      </c>
      <c r="S3681" s="12">
        <f t="shared" si="230"/>
        <v>41786.761354166665</v>
      </c>
      <c r="T3681" s="12">
        <f t="shared" si="231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33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31">
        <f t="shared" si="228"/>
        <v>113</v>
      </c>
      <c r="P3682" s="8" t="s">
        <v>8322</v>
      </c>
      <c r="Q3682" t="s">
        <v>8325</v>
      </c>
      <c r="R3682" s="12">
        <f t="shared" si="229"/>
        <v>42648.454097222217</v>
      </c>
      <c r="S3682" s="12">
        <f t="shared" si="230"/>
        <v>42627.454097222217</v>
      </c>
      <c r="T3682" s="12">
        <f t="shared" si="231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33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31">
        <f t="shared" si="228"/>
        <v>112</v>
      </c>
      <c r="P3683" s="8" t="s">
        <v>8322</v>
      </c>
      <c r="Q3683" t="s">
        <v>8325</v>
      </c>
      <c r="R3683" s="12">
        <f t="shared" si="229"/>
        <v>42384.651504629626</v>
      </c>
      <c r="S3683" s="12">
        <f t="shared" si="230"/>
        <v>42374.651504629626</v>
      </c>
      <c r="T3683" s="12">
        <f t="shared" si="231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33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31">
        <f t="shared" si="228"/>
        <v>139</v>
      </c>
      <c r="P3684" s="8" t="s">
        <v>8322</v>
      </c>
      <c r="Q3684" t="s">
        <v>8325</v>
      </c>
      <c r="R3684" s="12">
        <f t="shared" si="229"/>
        <v>41806.290972222225</v>
      </c>
      <c r="S3684" s="12">
        <f t="shared" si="230"/>
        <v>41772.685393518521</v>
      </c>
      <c r="T3684" s="12">
        <f t="shared" si="231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33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31">
        <f t="shared" si="228"/>
        <v>111</v>
      </c>
      <c r="P3685" s="8" t="s">
        <v>8322</v>
      </c>
      <c r="Q3685" t="s">
        <v>8325</v>
      </c>
      <c r="R3685" s="12">
        <f t="shared" si="229"/>
        <v>42663.116851851853</v>
      </c>
      <c r="S3685" s="12">
        <f t="shared" si="230"/>
        <v>42633.116851851853</v>
      </c>
      <c r="T3685" s="12">
        <f t="shared" si="231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33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31">
        <f t="shared" si="228"/>
        <v>139</v>
      </c>
      <c r="P3686" s="8" t="s">
        <v>8322</v>
      </c>
      <c r="Q3686" t="s">
        <v>8325</v>
      </c>
      <c r="R3686" s="12">
        <f t="shared" si="229"/>
        <v>42249.180393518516</v>
      </c>
      <c r="S3686" s="12">
        <f t="shared" si="230"/>
        <v>42219.180393518516</v>
      </c>
      <c r="T3686" s="12">
        <f t="shared" si="231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33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31">
        <f t="shared" si="228"/>
        <v>106</v>
      </c>
      <c r="P3687" s="8" t="s">
        <v>8322</v>
      </c>
      <c r="Q3687" t="s">
        <v>8325</v>
      </c>
      <c r="R3687" s="12">
        <f t="shared" si="229"/>
        <v>41778.875</v>
      </c>
      <c r="S3687" s="12">
        <f t="shared" si="230"/>
        <v>41753.593275462961</v>
      </c>
      <c r="T3687" s="12">
        <f t="shared" si="231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33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31">
        <f t="shared" si="228"/>
        <v>101</v>
      </c>
      <c r="P3688" s="8" t="s">
        <v>8322</v>
      </c>
      <c r="Q3688" t="s">
        <v>8325</v>
      </c>
      <c r="R3688" s="12">
        <f t="shared" si="229"/>
        <v>42245.165972222225</v>
      </c>
      <c r="S3688" s="12">
        <f t="shared" si="230"/>
        <v>42230.662731481483</v>
      </c>
      <c r="T3688" s="12">
        <f t="shared" si="231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33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31">
        <f t="shared" si="228"/>
        <v>100</v>
      </c>
      <c r="P3689" s="8" t="s">
        <v>8322</v>
      </c>
      <c r="Q3689" t="s">
        <v>8325</v>
      </c>
      <c r="R3689" s="12">
        <f t="shared" si="229"/>
        <v>41817.218229166669</v>
      </c>
      <c r="S3689" s="12">
        <f t="shared" si="230"/>
        <v>41787.218229166669</v>
      </c>
      <c r="T3689" s="12">
        <f t="shared" si="231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33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30">
        <f t="shared" si="228"/>
        <v>109</v>
      </c>
      <c r="P3690" s="8" t="s">
        <v>8322</v>
      </c>
      <c r="Q3690" t="s">
        <v>8325</v>
      </c>
      <c r="R3690" s="12">
        <f t="shared" si="229"/>
        <v>41859.787083333329</v>
      </c>
      <c r="S3690" s="12">
        <f t="shared" si="230"/>
        <v>41829.787083333329</v>
      </c>
      <c r="T3690" s="12">
        <f t="shared" si="231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33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31">
        <f t="shared" si="228"/>
        <v>118</v>
      </c>
      <c r="P3691" s="8" t="s">
        <v>8322</v>
      </c>
      <c r="Q3691" t="s">
        <v>8325</v>
      </c>
      <c r="R3691" s="12">
        <f t="shared" si="229"/>
        <v>42176.934027777781</v>
      </c>
      <c r="S3691" s="12">
        <f t="shared" si="230"/>
        <v>42147.826840277776</v>
      </c>
      <c r="T3691" s="12">
        <f t="shared" si="231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33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31">
        <f t="shared" si="228"/>
        <v>120</v>
      </c>
      <c r="P3692" s="8" t="s">
        <v>8322</v>
      </c>
      <c r="Q3692" t="s">
        <v>8325</v>
      </c>
      <c r="R3692" s="12">
        <f t="shared" si="229"/>
        <v>41970.639849537038</v>
      </c>
      <c r="S3692" s="12">
        <f t="shared" si="230"/>
        <v>41940.598182870373</v>
      </c>
      <c r="T3692" s="12">
        <f t="shared" si="231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33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31">
        <f t="shared" si="228"/>
        <v>128</v>
      </c>
      <c r="P3693" s="8" t="s">
        <v>8322</v>
      </c>
      <c r="Q3693" t="s">
        <v>8325</v>
      </c>
      <c r="R3693" s="12">
        <f t="shared" si="229"/>
        <v>42065.207638888889</v>
      </c>
      <c r="S3693" s="12">
        <f t="shared" si="230"/>
        <v>42020.700567129628</v>
      </c>
      <c r="T3693" s="12">
        <f t="shared" si="231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33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31">
        <f t="shared" si="228"/>
        <v>126</v>
      </c>
      <c r="P3694" s="8" t="s">
        <v>8322</v>
      </c>
      <c r="Q3694" t="s">
        <v>8325</v>
      </c>
      <c r="R3694" s="12">
        <f t="shared" si="229"/>
        <v>41901</v>
      </c>
      <c r="S3694" s="12">
        <f t="shared" si="230"/>
        <v>41891.96503472222</v>
      </c>
      <c r="T3694" s="12">
        <f t="shared" si="231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33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30">
        <f t="shared" si="228"/>
        <v>129</v>
      </c>
      <c r="P3695" s="8" t="s">
        <v>8322</v>
      </c>
      <c r="Q3695" t="s">
        <v>8325</v>
      </c>
      <c r="R3695" s="12">
        <f t="shared" si="229"/>
        <v>42338.9375</v>
      </c>
      <c r="S3695" s="12">
        <f t="shared" si="230"/>
        <v>42309.191307870366</v>
      </c>
      <c r="T3695" s="12">
        <f t="shared" si="231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33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31">
        <f t="shared" si="228"/>
        <v>107</v>
      </c>
      <c r="P3696" s="8" t="s">
        <v>8322</v>
      </c>
      <c r="Q3696" t="s">
        <v>8325</v>
      </c>
      <c r="R3696" s="12">
        <f t="shared" si="229"/>
        <v>42527.083333333328</v>
      </c>
      <c r="S3696" s="12">
        <f t="shared" si="230"/>
        <v>42490.133877314816</v>
      </c>
      <c r="T3696" s="12">
        <f t="shared" si="231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33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31">
        <f t="shared" si="228"/>
        <v>100</v>
      </c>
      <c r="P3697" s="8" t="s">
        <v>8322</v>
      </c>
      <c r="Q3697" t="s">
        <v>8325</v>
      </c>
      <c r="R3697" s="12">
        <f t="shared" si="229"/>
        <v>42015.870486111111</v>
      </c>
      <c r="S3697" s="12">
        <f t="shared" si="230"/>
        <v>41995.870486111111</v>
      </c>
      <c r="T3697" s="12">
        <f t="shared" si="231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33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30">
        <f t="shared" si="228"/>
        <v>155</v>
      </c>
      <c r="P3698" s="8" t="s">
        <v>8322</v>
      </c>
      <c r="Q3698" t="s">
        <v>8325</v>
      </c>
      <c r="R3698" s="12">
        <f t="shared" si="229"/>
        <v>42048.617083333331</v>
      </c>
      <c r="S3698" s="12">
        <f t="shared" si="230"/>
        <v>41988.617083333331</v>
      </c>
      <c r="T3698" s="12">
        <f t="shared" si="231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33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30">
        <f t="shared" si="228"/>
        <v>108</v>
      </c>
      <c r="P3699" s="8" t="s">
        <v>8322</v>
      </c>
      <c r="Q3699" t="s">
        <v>8325</v>
      </c>
      <c r="R3699" s="12">
        <f t="shared" si="229"/>
        <v>42500.465833333335</v>
      </c>
      <c r="S3699" s="12">
        <f t="shared" si="230"/>
        <v>42479.465833333335</v>
      </c>
      <c r="T3699" s="12">
        <f t="shared" si="231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33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31">
        <f t="shared" si="228"/>
        <v>111</v>
      </c>
      <c r="P3700" s="8" t="s">
        <v>8322</v>
      </c>
      <c r="Q3700" t="s">
        <v>8325</v>
      </c>
      <c r="R3700" s="12">
        <f t="shared" si="229"/>
        <v>42431.806562500002</v>
      </c>
      <c r="S3700" s="12">
        <f t="shared" si="230"/>
        <v>42401.806562500002</v>
      </c>
      <c r="T3700" s="12">
        <f t="shared" si="231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33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31">
        <f t="shared" si="228"/>
        <v>101</v>
      </c>
      <c r="P3701" s="8" t="s">
        <v>8322</v>
      </c>
      <c r="Q3701" t="s">
        <v>8325</v>
      </c>
      <c r="R3701" s="12">
        <f t="shared" si="229"/>
        <v>41927.602037037039</v>
      </c>
      <c r="S3701" s="12">
        <f t="shared" si="230"/>
        <v>41897.602037037039</v>
      </c>
      <c r="T3701" s="12">
        <f t="shared" si="231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33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31">
        <f t="shared" si="228"/>
        <v>121</v>
      </c>
      <c r="P3702" s="8" t="s">
        <v>8322</v>
      </c>
      <c r="Q3702" t="s">
        <v>8325</v>
      </c>
      <c r="R3702" s="12">
        <f t="shared" si="229"/>
        <v>41912.666666666664</v>
      </c>
      <c r="S3702" s="12">
        <f t="shared" si="230"/>
        <v>41882.585648148146</v>
      </c>
      <c r="T3702" s="12">
        <f t="shared" si="231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33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30">
        <f t="shared" si="228"/>
        <v>100</v>
      </c>
      <c r="P3703" s="8" t="s">
        <v>8322</v>
      </c>
      <c r="Q3703" t="s">
        <v>8325</v>
      </c>
      <c r="R3703" s="12">
        <f t="shared" si="229"/>
        <v>42159.541585648149</v>
      </c>
      <c r="S3703" s="12">
        <f t="shared" si="230"/>
        <v>42129.541585648149</v>
      </c>
      <c r="T3703" s="12">
        <f t="shared" si="231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33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30">
        <f t="shared" si="228"/>
        <v>109</v>
      </c>
      <c r="P3704" s="8" t="s">
        <v>8322</v>
      </c>
      <c r="Q3704" t="s">
        <v>8325</v>
      </c>
      <c r="R3704" s="12">
        <f t="shared" si="229"/>
        <v>42561.957638888889</v>
      </c>
      <c r="S3704" s="12">
        <f t="shared" si="230"/>
        <v>42524.53800925926</v>
      </c>
      <c r="T3704" s="12">
        <f t="shared" si="231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33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31">
        <f t="shared" si="228"/>
        <v>123</v>
      </c>
      <c r="P3705" s="8" t="s">
        <v>8322</v>
      </c>
      <c r="Q3705" t="s">
        <v>8325</v>
      </c>
      <c r="R3705" s="12">
        <f t="shared" si="229"/>
        <v>42595.290972222225</v>
      </c>
      <c r="S3705" s="12">
        <f t="shared" si="230"/>
        <v>42556.504490740743</v>
      </c>
      <c r="T3705" s="12">
        <f t="shared" si="231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33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30">
        <f t="shared" si="228"/>
        <v>136</v>
      </c>
      <c r="P3706" s="8" t="s">
        <v>8322</v>
      </c>
      <c r="Q3706" t="s">
        <v>8325</v>
      </c>
      <c r="R3706" s="12">
        <f t="shared" si="229"/>
        <v>42521.689745370371</v>
      </c>
      <c r="S3706" s="12">
        <f t="shared" si="230"/>
        <v>42461.689745370371</v>
      </c>
      <c r="T3706" s="12">
        <f t="shared" si="231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33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31">
        <f t="shared" si="228"/>
        <v>103</v>
      </c>
      <c r="P3707" s="8" t="s">
        <v>8322</v>
      </c>
      <c r="Q3707" t="s">
        <v>8325</v>
      </c>
      <c r="R3707" s="12">
        <f t="shared" si="229"/>
        <v>41813.75</v>
      </c>
      <c r="S3707" s="12">
        <f t="shared" si="230"/>
        <v>41792.542986111112</v>
      </c>
      <c r="T3707" s="12">
        <f t="shared" si="231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33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31">
        <f t="shared" si="228"/>
        <v>121</v>
      </c>
      <c r="P3708" s="8" t="s">
        <v>8322</v>
      </c>
      <c r="Q3708" t="s">
        <v>8325</v>
      </c>
      <c r="R3708" s="12">
        <f t="shared" si="229"/>
        <v>41894.913761574076</v>
      </c>
      <c r="S3708" s="12">
        <f t="shared" si="230"/>
        <v>41879.913761574076</v>
      </c>
      <c r="T3708" s="12">
        <f t="shared" si="231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33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31">
        <f t="shared" si="228"/>
        <v>186</v>
      </c>
      <c r="P3709" s="8" t="s">
        <v>8322</v>
      </c>
      <c r="Q3709" t="s">
        <v>8325</v>
      </c>
      <c r="R3709" s="12">
        <f t="shared" si="229"/>
        <v>42573.226388888885</v>
      </c>
      <c r="S3709" s="12">
        <f t="shared" si="230"/>
        <v>42552.048356481479</v>
      </c>
      <c r="T3709" s="12">
        <f t="shared" si="231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33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31">
        <f t="shared" si="228"/>
        <v>300</v>
      </c>
      <c r="P3710" s="8" t="s">
        <v>8322</v>
      </c>
      <c r="Q3710" t="s">
        <v>8325</v>
      </c>
      <c r="R3710" s="12">
        <f t="shared" si="229"/>
        <v>41824.142199074071</v>
      </c>
      <c r="S3710" s="12">
        <f t="shared" si="230"/>
        <v>41810.142199074071</v>
      </c>
      <c r="T3710" s="12">
        <f t="shared" si="231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33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30">
        <f t="shared" si="228"/>
        <v>108</v>
      </c>
      <c r="P3711" s="8" t="s">
        <v>8322</v>
      </c>
      <c r="Q3711" t="s">
        <v>8325</v>
      </c>
      <c r="R3711" s="12">
        <f t="shared" si="229"/>
        <v>41815.707708333335</v>
      </c>
      <c r="S3711" s="12">
        <f t="shared" si="230"/>
        <v>41785.707708333335</v>
      </c>
      <c r="T3711" s="12">
        <f t="shared" si="231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33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31">
        <f t="shared" si="228"/>
        <v>141</v>
      </c>
      <c r="P3712" s="8" t="s">
        <v>8322</v>
      </c>
      <c r="Q3712" t="s">
        <v>8325</v>
      </c>
      <c r="R3712" s="12">
        <f t="shared" si="229"/>
        <v>42097.576249999998</v>
      </c>
      <c r="S3712" s="12">
        <f t="shared" si="230"/>
        <v>42072.576249999998</v>
      </c>
      <c r="T3712" s="12">
        <f t="shared" si="231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33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31">
        <f t="shared" si="228"/>
        <v>114</v>
      </c>
      <c r="P3713" s="8" t="s">
        <v>8322</v>
      </c>
      <c r="Q3713" t="s">
        <v>8325</v>
      </c>
      <c r="R3713" s="12">
        <f t="shared" si="229"/>
        <v>41805.666666666664</v>
      </c>
      <c r="S3713" s="12">
        <f t="shared" si="230"/>
        <v>41779.724224537036</v>
      </c>
      <c r="T3713" s="12">
        <f t="shared" si="231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33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31">
        <f t="shared" ref="O3714:O3777" si="232">ROUND(E3714/D3714*100,0)</f>
        <v>154</v>
      </c>
      <c r="P3714" s="8" t="s">
        <v>8322</v>
      </c>
      <c r="Q3714" t="s">
        <v>8325</v>
      </c>
      <c r="R3714" s="12">
        <f t="shared" ref="R3714:R3777" si="233">(((I3714/60)/60/24)+DATE(1970,1,1))</f>
        <v>42155.290972222225</v>
      </c>
      <c r="S3714" s="12">
        <f t="shared" ref="S3714:S3777" si="234">(((J3714/60)/60/24)+DATE(1970,1,1))</f>
        <v>42134.172071759262</v>
      </c>
      <c r="T3714" s="12">
        <f t="shared" si="231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33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31">
        <f t="shared" si="232"/>
        <v>102</v>
      </c>
      <c r="P3715" s="8" t="s">
        <v>8322</v>
      </c>
      <c r="Q3715" t="s">
        <v>8325</v>
      </c>
      <c r="R3715" s="12">
        <f t="shared" si="233"/>
        <v>42525.738032407404</v>
      </c>
      <c r="S3715" s="12">
        <f t="shared" si="234"/>
        <v>42505.738032407404</v>
      </c>
      <c r="T3715" s="12">
        <f t="shared" ref="T3715:T3778" si="235">YEAR(S3715)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33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31">
        <f t="shared" si="232"/>
        <v>102</v>
      </c>
      <c r="P3716" s="8" t="s">
        <v>8322</v>
      </c>
      <c r="Q3716" t="s">
        <v>8325</v>
      </c>
      <c r="R3716" s="12">
        <f t="shared" si="233"/>
        <v>42150.165972222225</v>
      </c>
      <c r="S3716" s="12">
        <f t="shared" si="234"/>
        <v>42118.556331018524</v>
      </c>
      <c r="T3716" s="12">
        <f t="shared" si="235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33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30">
        <f t="shared" si="232"/>
        <v>103</v>
      </c>
      <c r="P3717" s="8" t="s">
        <v>8322</v>
      </c>
      <c r="Q3717" t="s">
        <v>8325</v>
      </c>
      <c r="R3717" s="12">
        <f t="shared" si="233"/>
        <v>42094.536111111112</v>
      </c>
      <c r="S3717" s="12">
        <f t="shared" si="234"/>
        <v>42036.995590277773</v>
      </c>
      <c r="T3717" s="12">
        <f t="shared" si="235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33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31">
        <f t="shared" si="232"/>
        <v>156</v>
      </c>
      <c r="P3718" s="8" t="s">
        <v>8322</v>
      </c>
      <c r="Q3718" t="s">
        <v>8325</v>
      </c>
      <c r="R3718" s="12">
        <f t="shared" si="233"/>
        <v>42390.887835648144</v>
      </c>
      <c r="S3718" s="12">
        <f t="shared" si="234"/>
        <v>42360.887835648144</v>
      </c>
      <c r="T3718" s="12">
        <f t="shared" si="235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33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30">
        <f t="shared" si="232"/>
        <v>101</v>
      </c>
      <c r="P3719" s="8" t="s">
        <v>8322</v>
      </c>
      <c r="Q3719" t="s">
        <v>8325</v>
      </c>
      <c r="R3719" s="12">
        <f t="shared" si="233"/>
        <v>42133.866307870368</v>
      </c>
      <c r="S3719" s="12">
        <f t="shared" si="234"/>
        <v>42102.866307870368</v>
      </c>
      <c r="T3719" s="12">
        <f t="shared" si="235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33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30">
        <f t="shared" si="232"/>
        <v>239</v>
      </c>
      <c r="P3720" s="8" t="s">
        <v>8322</v>
      </c>
      <c r="Q3720" t="s">
        <v>8325</v>
      </c>
      <c r="R3720" s="12">
        <f t="shared" si="233"/>
        <v>42062.716145833328</v>
      </c>
      <c r="S3720" s="12">
        <f t="shared" si="234"/>
        <v>42032.716145833328</v>
      </c>
      <c r="T3720" s="12">
        <f t="shared" si="235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33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30">
        <f t="shared" si="232"/>
        <v>210</v>
      </c>
      <c r="P3721" s="8" t="s">
        <v>8322</v>
      </c>
      <c r="Q3721" t="s">
        <v>8325</v>
      </c>
      <c r="R3721" s="12">
        <f t="shared" si="233"/>
        <v>42177.729930555557</v>
      </c>
      <c r="S3721" s="12">
        <f t="shared" si="234"/>
        <v>42147.729930555557</v>
      </c>
      <c r="T3721" s="12">
        <f t="shared" si="235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33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31">
        <f t="shared" si="232"/>
        <v>105</v>
      </c>
      <c r="P3722" s="8" t="s">
        <v>8322</v>
      </c>
      <c r="Q3722" t="s">
        <v>8325</v>
      </c>
      <c r="R3722" s="12">
        <f t="shared" si="233"/>
        <v>42187.993125000001</v>
      </c>
      <c r="S3722" s="12">
        <f t="shared" si="234"/>
        <v>42165.993125000001</v>
      </c>
      <c r="T3722" s="12">
        <f t="shared" si="235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33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31">
        <f t="shared" si="232"/>
        <v>101</v>
      </c>
      <c r="P3723" s="8" t="s">
        <v>8322</v>
      </c>
      <c r="Q3723" t="s">
        <v>8325</v>
      </c>
      <c r="R3723" s="12">
        <f t="shared" si="233"/>
        <v>41948.977824074071</v>
      </c>
      <c r="S3723" s="12">
        <f t="shared" si="234"/>
        <v>41927.936157407406</v>
      </c>
      <c r="T3723" s="12">
        <f t="shared" si="235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33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30">
        <f t="shared" si="232"/>
        <v>111</v>
      </c>
      <c r="P3724" s="8" t="s">
        <v>8322</v>
      </c>
      <c r="Q3724" t="s">
        <v>8325</v>
      </c>
      <c r="R3724" s="12">
        <f t="shared" si="233"/>
        <v>42411.957638888889</v>
      </c>
      <c r="S3724" s="12">
        <f t="shared" si="234"/>
        <v>42381.671840277777</v>
      </c>
      <c r="T3724" s="12">
        <f t="shared" si="235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33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30">
        <f t="shared" si="232"/>
        <v>102</v>
      </c>
      <c r="P3725" s="8" t="s">
        <v>8322</v>
      </c>
      <c r="Q3725" t="s">
        <v>8325</v>
      </c>
      <c r="R3725" s="12">
        <f t="shared" si="233"/>
        <v>41973.794699074075</v>
      </c>
      <c r="S3725" s="12">
        <f t="shared" si="234"/>
        <v>41943.753032407411</v>
      </c>
      <c r="T3725" s="12">
        <f t="shared" si="235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33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30">
        <f t="shared" si="232"/>
        <v>103</v>
      </c>
      <c r="P3726" s="8" t="s">
        <v>8322</v>
      </c>
      <c r="Q3726" t="s">
        <v>8325</v>
      </c>
      <c r="R3726" s="12">
        <f t="shared" si="233"/>
        <v>42494.958333333328</v>
      </c>
      <c r="S3726" s="12">
        <f t="shared" si="234"/>
        <v>42465.491435185191</v>
      </c>
      <c r="T3726" s="12">
        <f t="shared" si="235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33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30">
        <f t="shared" si="232"/>
        <v>127</v>
      </c>
      <c r="P3727" s="8" t="s">
        <v>8322</v>
      </c>
      <c r="Q3727" t="s">
        <v>8325</v>
      </c>
      <c r="R3727" s="12">
        <f t="shared" si="233"/>
        <v>42418.895833333328</v>
      </c>
      <c r="S3727" s="12">
        <f t="shared" si="234"/>
        <v>42401.945219907408</v>
      </c>
      <c r="T3727" s="12">
        <f t="shared" si="235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33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31">
        <f t="shared" si="232"/>
        <v>339</v>
      </c>
      <c r="P3728" s="8" t="s">
        <v>8322</v>
      </c>
      <c r="Q3728" t="s">
        <v>8325</v>
      </c>
      <c r="R3728" s="12">
        <f t="shared" si="233"/>
        <v>42489.875</v>
      </c>
      <c r="S3728" s="12">
        <f t="shared" si="234"/>
        <v>42462.140868055561</v>
      </c>
      <c r="T3728" s="12">
        <f t="shared" si="235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33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31">
        <f t="shared" si="232"/>
        <v>101</v>
      </c>
      <c r="P3729" s="8" t="s">
        <v>8322</v>
      </c>
      <c r="Q3729" t="s">
        <v>8325</v>
      </c>
      <c r="R3729" s="12">
        <f t="shared" si="233"/>
        <v>42663.204861111109</v>
      </c>
      <c r="S3729" s="12">
        <f t="shared" si="234"/>
        <v>42632.348310185189</v>
      </c>
      <c r="T3729" s="12">
        <f t="shared" si="235"/>
        <v>2016</v>
      </c>
    </row>
    <row r="3730" spans="1:20" ht="32" x14ac:dyDescent="0.2">
      <c r="A3730">
        <v>4022</v>
      </c>
      <c r="B3730" s="3" t="s">
        <v>4018</v>
      </c>
      <c r="C3730" s="3" t="s">
        <v>8127</v>
      </c>
      <c r="D3730" s="33">
        <v>18000</v>
      </c>
      <c r="E3730" s="6">
        <v>12521</v>
      </c>
      <c r="F3730" t="s">
        <v>8220</v>
      </c>
      <c r="G3730" t="s">
        <v>8223</v>
      </c>
      <c r="H3730" t="s">
        <v>8245</v>
      </c>
      <c r="I3730">
        <v>1422759240</v>
      </c>
      <c r="J3730">
        <v>1418824867</v>
      </c>
      <c r="K3730" t="b">
        <v>0</v>
      </c>
      <c r="L3730">
        <v>197</v>
      </c>
      <c r="M3730" t="b">
        <v>0</v>
      </c>
      <c r="N3730" t="s">
        <v>8269</v>
      </c>
      <c r="O3730" s="31">
        <f t="shared" si="232"/>
        <v>70</v>
      </c>
      <c r="P3730" s="8" t="s">
        <v>8322</v>
      </c>
      <c r="Q3730" t="s">
        <v>8325</v>
      </c>
      <c r="R3730" s="12">
        <f t="shared" si="233"/>
        <v>42036.120833333334</v>
      </c>
      <c r="S3730" s="12">
        <f t="shared" si="234"/>
        <v>41990.584108796291</v>
      </c>
      <c r="T3730" s="12">
        <f t="shared" si="235"/>
        <v>2014</v>
      </c>
    </row>
    <row r="3731" spans="1:20" ht="48" x14ac:dyDescent="0.2">
      <c r="A3731">
        <v>4021</v>
      </c>
      <c r="B3731" s="3" t="s">
        <v>4017</v>
      </c>
      <c r="C3731" s="3" t="s">
        <v>8126</v>
      </c>
      <c r="D3731" s="33">
        <v>15000</v>
      </c>
      <c r="E3731" s="6">
        <v>125</v>
      </c>
      <c r="F3731" t="s">
        <v>8220</v>
      </c>
      <c r="G3731" t="s">
        <v>8223</v>
      </c>
      <c r="H3731" t="s">
        <v>8245</v>
      </c>
      <c r="I3731">
        <v>1414360358</v>
      </c>
      <c r="J3731">
        <v>1409176358</v>
      </c>
      <c r="K3731" t="b">
        <v>0</v>
      </c>
      <c r="L3731">
        <v>2</v>
      </c>
      <c r="M3731" t="b">
        <v>0</v>
      </c>
      <c r="N3731" t="s">
        <v>8269</v>
      </c>
      <c r="O3731" s="31">
        <f t="shared" si="232"/>
        <v>1</v>
      </c>
      <c r="P3731" s="8" t="s">
        <v>8322</v>
      </c>
      <c r="Q3731" t="s">
        <v>8325</v>
      </c>
      <c r="R3731" s="12">
        <f t="shared" si="233"/>
        <v>41938.911550925928</v>
      </c>
      <c r="S3731" s="12">
        <f t="shared" si="234"/>
        <v>41878.911550925928</v>
      </c>
      <c r="T3731" s="12">
        <f t="shared" si="235"/>
        <v>2014</v>
      </c>
    </row>
    <row r="3732" spans="1:20" ht="48" x14ac:dyDescent="0.2">
      <c r="A3732">
        <v>4020</v>
      </c>
      <c r="B3732" s="3" t="s">
        <v>4016</v>
      </c>
      <c r="C3732" s="3" t="s">
        <v>8125</v>
      </c>
      <c r="D3732" s="33">
        <v>600</v>
      </c>
      <c r="E3732" s="6">
        <v>100</v>
      </c>
      <c r="F3732" t="s">
        <v>8220</v>
      </c>
      <c r="G3732" t="s">
        <v>8223</v>
      </c>
      <c r="H3732" t="s">
        <v>8245</v>
      </c>
      <c r="I3732">
        <v>1427168099</v>
      </c>
      <c r="J3732">
        <v>1424579699</v>
      </c>
      <c r="K3732" t="b">
        <v>0</v>
      </c>
      <c r="L3732">
        <v>3</v>
      </c>
      <c r="M3732" t="b">
        <v>0</v>
      </c>
      <c r="N3732" t="s">
        <v>8269</v>
      </c>
      <c r="O3732" s="31">
        <f t="shared" si="232"/>
        <v>17</v>
      </c>
      <c r="P3732" s="8" t="s">
        <v>8322</v>
      </c>
      <c r="Q3732" t="s">
        <v>8325</v>
      </c>
      <c r="R3732" s="12">
        <f t="shared" si="233"/>
        <v>42087.149293981478</v>
      </c>
      <c r="S3732" s="12">
        <f t="shared" si="234"/>
        <v>42057.190960648149</v>
      </c>
      <c r="T3732" s="12">
        <f t="shared" si="235"/>
        <v>2015</v>
      </c>
    </row>
    <row r="3733" spans="1:20" ht="48" x14ac:dyDescent="0.2">
      <c r="A3733">
        <v>4019</v>
      </c>
      <c r="B3733" s="3" t="s">
        <v>4015</v>
      </c>
      <c r="C3733" s="3" t="s">
        <v>8124</v>
      </c>
      <c r="D3733" s="33">
        <v>3500</v>
      </c>
      <c r="E3733" s="6">
        <v>29</v>
      </c>
      <c r="F3733" t="s">
        <v>8220</v>
      </c>
      <c r="G3733" t="s">
        <v>8223</v>
      </c>
      <c r="H3733" t="s">
        <v>8245</v>
      </c>
      <c r="I3733">
        <v>1460737680</v>
      </c>
      <c r="J3733">
        <v>1455725596</v>
      </c>
      <c r="K3733" t="b">
        <v>0</v>
      </c>
      <c r="L3733">
        <v>4</v>
      </c>
      <c r="M3733" t="b">
        <v>0</v>
      </c>
      <c r="N3733" t="s">
        <v>8269</v>
      </c>
      <c r="O3733" s="31">
        <f t="shared" si="232"/>
        <v>1</v>
      </c>
      <c r="P3733" s="8" t="s">
        <v>8322</v>
      </c>
      <c r="Q3733" t="s">
        <v>8325</v>
      </c>
      <c r="R3733" s="12">
        <f t="shared" si="233"/>
        <v>42475.686111111107</v>
      </c>
      <c r="S3733" s="12">
        <f t="shared" si="234"/>
        <v>42417.675879629634</v>
      </c>
      <c r="T3733" s="12">
        <f t="shared" si="235"/>
        <v>2016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33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30">
        <f t="shared" si="232"/>
        <v>15</v>
      </c>
      <c r="P3734" s="8" t="s">
        <v>8322</v>
      </c>
      <c r="Q3734" t="s">
        <v>8325</v>
      </c>
      <c r="R3734" s="12">
        <f t="shared" si="233"/>
        <v>42028.5</v>
      </c>
      <c r="S3734" s="12">
        <f t="shared" si="234"/>
        <v>41968.677465277782</v>
      </c>
      <c r="T3734" s="12">
        <f t="shared" si="235"/>
        <v>2014</v>
      </c>
    </row>
    <row r="3735" spans="1:20" ht="48" x14ac:dyDescent="0.2">
      <c r="A3735">
        <v>4017</v>
      </c>
      <c r="B3735" s="3" t="s">
        <v>4013</v>
      </c>
      <c r="C3735" s="3" t="s">
        <v>8122</v>
      </c>
      <c r="D3735" s="33">
        <v>10000</v>
      </c>
      <c r="E3735" s="6">
        <v>105</v>
      </c>
      <c r="F3735" t="s">
        <v>8220</v>
      </c>
      <c r="G3735" t="s">
        <v>8223</v>
      </c>
      <c r="H3735" t="s">
        <v>8245</v>
      </c>
      <c r="I3735">
        <v>1409846874</v>
      </c>
      <c r="J3735">
        <v>1407254874</v>
      </c>
      <c r="K3735" t="b">
        <v>0</v>
      </c>
      <c r="L3735">
        <v>2</v>
      </c>
      <c r="M3735" t="b">
        <v>0</v>
      </c>
      <c r="N3735" t="s">
        <v>8269</v>
      </c>
      <c r="O3735" s="31">
        <f t="shared" si="232"/>
        <v>1</v>
      </c>
      <c r="P3735" s="8" t="s">
        <v>8322</v>
      </c>
      <c r="Q3735" t="s">
        <v>8325</v>
      </c>
      <c r="R3735" s="12">
        <f t="shared" si="233"/>
        <v>41886.672152777777</v>
      </c>
      <c r="S3735" s="12">
        <f t="shared" si="234"/>
        <v>41856.672152777777</v>
      </c>
      <c r="T3735" s="12">
        <f t="shared" si="235"/>
        <v>2014</v>
      </c>
    </row>
    <row r="3736" spans="1:20" ht="48" x14ac:dyDescent="0.2">
      <c r="A3736">
        <v>4015</v>
      </c>
      <c r="B3736" s="3" t="s">
        <v>4011</v>
      </c>
      <c r="C3736" s="3" t="s">
        <v>8120</v>
      </c>
      <c r="D3736" s="33">
        <v>7000</v>
      </c>
      <c r="E3736" s="6">
        <v>1</v>
      </c>
      <c r="F3736" t="s">
        <v>8220</v>
      </c>
      <c r="G3736" t="s">
        <v>8223</v>
      </c>
      <c r="H3736" t="s">
        <v>8245</v>
      </c>
      <c r="I3736">
        <v>1437331463</v>
      </c>
      <c r="J3736">
        <v>1434739463</v>
      </c>
      <c r="K3736" t="b">
        <v>0</v>
      </c>
      <c r="L3736">
        <v>1</v>
      </c>
      <c r="M3736" t="b">
        <v>0</v>
      </c>
      <c r="N3736" t="s">
        <v>8269</v>
      </c>
      <c r="O3736" s="31">
        <f t="shared" si="232"/>
        <v>0</v>
      </c>
      <c r="P3736" s="8" t="s">
        <v>8322</v>
      </c>
      <c r="Q3736" t="s">
        <v>8325</v>
      </c>
      <c r="R3736" s="12">
        <f t="shared" si="233"/>
        <v>42204.780821759254</v>
      </c>
      <c r="S3736" s="12">
        <f t="shared" si="234"/>
        <v>42174.780821759254</v>
      </c>
      <c r="T3736" s="12">
        <f t="shared" si="235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33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30">
        <f t="shared" si="232"/>
        <v>13</v>
      </c>
      <c r="P3737" s="8" t="s">
        <v>8322</v>
      </c>
      <c r="Q3737" t="s">
        <v>8325</v>
      </c>
      <c r="R3737" s="12">
        <f t="shared" si="233"/>
        <v>42152.693159722221</v>
      </c>
      <c r="S3737" s="12">
        <f t="shared" si="234"/>
        <v>42122.693159722221</v>
      </c>
      <c r="T3737" s="12">
        <f t="shared" si="235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33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30">
        <f t="shared" si="232"/>
        <v>1</v>
      </c>
      <c r="P3738" s="8" t="s">
        <v>8322</v>
      </c>
      <c r="Q3738" t="s">
        <v>8325</v>
      </c>
      <c r="R3738" s="12">
        <f t="shared" si="233"/>
        <v>42086.75</v>
      </c>
      <c r="S3738" s="12">
        <f t="shared" si="234"/>
        <v>42048.711724537032</v>
      </c>
      <c r="T3738" s="12">
        <f t="shared" si="235"/>
        <v>2015</v>
      </c>
    </row>
    <row r="3739" spans="1:20" ht="48" x14ac:dyDescent="0.2">
      <c r="A3739">
        <v>4014</v>
      </c>
      <c r="B3739" s="3" t="s">
        <v>4010</v>
      </c>
      <c r="C3739" s="3" t="s">
        <v>8119</v>
      </c>
      <c r="D3739" s="33">
        <v>9000</v>
      </c>
      <c r="E3739" s="6">
        <v>0</v>
      </c>
      <c r="F3739" t="s">
        <v>8220</v>
      </c>
      <c r="G3739" t="s">
        <v>8223</v>
      </c>
      <c r="H3739" t="s">
        <v>8245</v>
      </c>
      <c r="I3739">
        <v>1457157269</v>
      </c>
      <c r="J3739">
        <v>1455861269</v>
      </c>
      <c r="K3739" t="b">
        <v>0</v>
      </c>
      <c r="L3739">
        <v>0</v>
      </c>
      <c r="M3739" t="b">
        <v>0</v>
      </c>
      <c r="N3739" t="s">
        <v>8269</v>
      </c>
      <c r="O3739" s="31">
        <f t="shared" si="232"/>
        <v>0</v>
      </c>
      <c r="P3739" s="8" t="s">
        <v>8322</v>
      </c>
      <c r="Q3739" t="s">
        <v>8325</v>
      </c>
      <c r="R3739" s="12">
        <f t="shared" si="233"/>
        <v>42434.246168981481</v>
      </c>
      <c r="S3739" s="12">
        <f t="shared" si="234"/>
        <v>42419.246168981481</v>
      </c>
      <c r="T3739" s="12">
        <f t="shared" si="235"/>
        <v>2016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33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30">
        <f t="shared" si="232"/>
        <v>18</v>
      </c>
      <c r="P3740" s="8" t="s">
        <v>8322</v>
      </c>
      <c r="Q3740" t="s">
        <v>8325</v>
      </c>
      <c r="R3740" s="12">
        <f t="shared" si="233"/>
        <v>41835.916666666664</v>
      </c>
      <c r="S3740" s="12">
        <f t="shared" si="234"/>
        <v>41813.938715277778</v>
      </c>
      <c r="T3740" s="12">
        <f t="shared" si="235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33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30">
        <f t="shared" si="232"/>
        <v>20</v>
      </c>
      <c r="P3741" s="8" t="s">
        <v>8322</v>
      </c>
      <c r="Q3741" t="s">
        <v>8325</v>
      </c>
      <c r="R3741" s="12">
        <f t="shared" si="233"/>
        <v>42568.449861111112</v>
      </c>
      <c r="S3741" s="12">
        <f t="shared" si="234"/>
        <v>42548.449861111112</v>
      </c>
      <c r="T3741" s="12">
        <f t="shared" si="235"/>
        <v>2016</v>
      </c>
    </row>
    <row r="3742" spans="1:20" ht="48" x14ac:dyDescent="0.2">
      <c r="A3742">
        <v>4013</v>
      </c>
      <c r="B3742" s="3" t="s">
        <v>4009</v>
      </c>
      <c r="C3742" s="3" t="s">
        <v>8118</v>
      </c>
      <c r="D3742" s="33">
        <v>2000</v>
      </c>
      <c r="E3742" s="6">
        <v>26</v>
      </c>
      <c r="F3742" t="s">
        <v>8220</v>
      </c>
      <c r="G3742" t="s">
        <v>8223</v>
      </c>
      <c r="H3742" t="s">
        <v>8245</v>
      </c>
      <c r="I3742">
        <v>1424070823</v>
      </c>
      <c r="J3742">
        <v>1421478823</v>
      </c>
      <c r="K3742" t="b">
        <v>0</v>
      </c>
      <c r="L3742">
        <v>2</v>
      </c>
      <c r="M3742" t="b">
        <v>0</v>
      </c>
      <c r="N3742" t="s">
        <v>8269</v>
      </c>
      <c r="O3742" s="31">
        <f t="shared" si="232"/>
        <v>1</v>
      </c>
      <c r="P3742" s="8" t="s">
        <v>8322</v>
      </c>
      <c r="Q3742" t="s">
        <v>8325</v>
      </c>
      <c r="R3742" s="12">
        <f t="shared" si="233"/>
        <v>42051.301192129627</v>
      </c>
      <c r="S3742" s="12">
        <f t="shared" si="234"/>
        <v>42021.301192129627</v>
      </c>
      <c r="T3742" s="12">
        <f t="shared" si="235"/>
        <v>2015</v>
      </c>
    </row>
    <row r="3743" spans="1:20" ht="48" x14ac:dyDescent="0.2">
      <c r="A3743">
        <v>4010</v>
      </c>
      <c r="B3743" s="3" t="s">
        <v>4006</v>
      </c>
      <c r="C3743" s="3" t="s">
        <v>8115</v>
      </c>
      <c r="D3743" s="33">
        <v>7200</v>
      </c>
      <c r="E3743" s="6">
        <v>1742</v>
      </c>
      <c r="F3743" t="s">
        <v>8220</v>
      </c>
      <c r="G3743" t="s">
        <v>8223</v>
      </c>
      <c r="H3743" t="s">
        <v>8245</v>
      </c>
      <c r="I3743">
        <v>1414348166</v>
      </c>
      <c r="J3743">
        <v>1412879366</v>
      </c>
      <c r="K3743" t="b">
        <v>0</v>
      </c>
      <c r="L3743">
        <v>38</v>
      </c>
      <c r="M3743" t="b">
        <v>0</v>
      </c>
      <c r="N3743" t="s">
        <v>8269</v>
      </c>
      <c r="O3743" s="31">
        <f t="shared" si="232"/>
        <v>24</v>
      </c>
      <c r="P3743" s="8" t="s">
        <v>8322</v>
      </c>
      <c r="Q3743" t="s">
        <v>8325</v>
      </c>
      <c r="R3743" s="12">
        <f t="shared" si="233"/>
        <v>41938.770439814813</v>
      </c>
      <c r="S3743" s="12">
        <f t="shared" si="234"/>
        <v>41921.770439814813</v>
      </c>
      <c r="T3743" s="12">
        <f t="shared" si="235"/>
        <v>2014</v>
      </c>
    </row>
    <row r="3744" spans="1:20" ht="48" x14ac:dyDescent="0.2">
      <c r="A3744">
        <v>4007</v>
      </c>
      <c r="B3744" s="3" t="s">
        <v>4003</v>
      </c>
      <c r="C3744" s="3" t="s">
        <v>8112</v>
      </c>
      <c r="D3744" s="33">
        <v>2000</v>
      </c>
      <c r="E3744" s="6">
        <v>5</v>
      </c>
      <c r="F3744" t="s">
        <v>8220</v>
      </c>
      <c r="G3744" t="s">
        <v>8223</v>
      </c>
      <c r="H3744" t="s">
        <v>8245</v>
      </c>
      <c r="I3744">
        <v>1409070480</v>
      </c>
      <c r="J3744">
        <v>1406572381</v>
      </c>
      <c r="K3744" t="b">
        <v>0</v>
      </c>
      <c r="L3744">
        <v>1</v>
      </c>
      <c r="M3744" t="b">
        <v>0</v>
      </c>
      <c r="N3744" t="s">
        <v>8269</v>
      </c>
      <c r="O3744" s="31">
        <f t="shared" si="232"/>
        <v>0</v>
      </c>
      <c r="P3744" s="8" t="s">
        <v>8322</v>
      </c>
      <c r="Q3744" t="s">
        <v>8325</v>
      </c>
      <c r="R3744" s="12">
        <f t="shared" si="233"/>
        <v>41877.686111111114</v>
      </c>
      <c r="S3744" s="12">
        <f t="shared" si="234"/>
        <v>41848.772928240738</v>
      </c>
      <c r="T3744" s="12">
        <f t="shared" si="235"/>
        <v>2014</v>
      </c>
    </row>
    <row r="3745" spans="1:20" ht="48" x14ac:dyDescent="0.2">
      <c r="A3745">
        <v>4006</v>
      </c>
      <c r="B3745" s="3" t="s">
        <v>4002</v>
      </c>
      <c r="C3745" s="3" t="s">
        <v>8111</v>
      </c>
      <c r="D3745" s="33">
        <v>30000</v>
      </c>
      <c r="E3745" s="6">
        <v>2</v>
      </c>
      <c r="F3745" t="s">
        <v>8220</v>
      </c>
      <c r="G3745" t="s">
        <v>8223</v>
      </c>
      <c r="H3745" t="s">
        <v>8245</v>
      </c>
      <c r="I3745">
        <v>1455647587</v>
      </c>
      <c r="J3745">
        <v>1453487587</v>
      </c>
      <c r="K3745" t="b">
        <v>0</v>
      </c>
      <c r="L3745">
        <v>1</v>
      </c>
      <c r="M3745" t="b">
        <v>0</v>
      </c>
      <c r="N3745" t="s">
        <v>8269</v>
      </c>
      <c r="O3745" s="31">
        <f t="shared" si="232"/>
        <v>0</v>
      </c>
      <c r="P3745" s="8" t="s">
        <v>8322</v>
      </c>
      <c r="Q3745" t="s">
        <v>8325</v>
      </c>
      <c r="R3745" s="12">
        <f t="shared" si="233"/>
        <v>42416.772997685184</v>
      </c>
      <c r="S3745" s="12">
        <f t="shared" si="234"/>
        <v>42391.772997685184</v>
      </c>
      <c r="T3745" s="12">
        <f t="shared" si="235"/>
        <v>2016</v>
      </c>
    </row>
    <row r="3746" spans="1:20" ht="48" x14ac:dyDescent="0.2">
      <c r="A3746">
        <v>4005</v>
      </c>
      <c r="B3746" s="3" t="s">
        <v>4001</v>
      </c>
      <c r="C3746" s="3" t="s">
        <v>8110</v>
      </c>
      <c r="D3746" s="33">
        <v>3000</v>
      </c>
      <c r="E3746" s="6">
        <v>40</v>
      </c>
      <c r="F3746" t="s">
        <v>8220</v>
      </c>
      <c r="G3746" t="s">
        <v>8223</v>
      </c>
      <c r="H3746" t="s">
        <v>8245</v>
      </c>
      <c r="I3746">
        <v>1413832985</v>
      </c>
      <c r="J3746">
        <v>1408648985</v>
      </c>
      <c r="K3746" t="b">
        <v>0</v>
      </c>
      <c r="L3746">
        <v>2</v>
      </c>
      <c r="M3746" t="b">
        <v>0</v>
      </c>
      <c r="N3746" t="s">
        <v>8269</v>
      </c>
      <c r="O3746" s="31">
        <f t="shared" si="232"/>
        <v>1</v>
      </c>
      <c r="P3746" s="8" t="s">
        <v>8322</v>
      </c>
      <c r="Q3746" t="s">
        <v>8325</v>
      </c>
      <c r="R3746" s="12">
        <f t="shared" si="233"/>
        <v>41932.807696759257</v>
      </c>
      <c r="S3746" s="12">
        <f t="shared" si="234"/>
        <v>41872.807696759257</v>
      </c>
      <c r="T3746" s="12">
        <f t="shared" si="235"/>
        <v>2014</v>
      </c>
    </row>
    <row r="3747" spans="1:20" ht="16" x14ac:dyDescent="0.2">
      <c r="A3747">
        <v>4004</v>
      </c>
      <c r="B3747" s="3" t="s">
        <v>4000</v>
      </c>
      <c r="C3747" s="3" t="s">
        <v>8109</v>
      </c>
      <c r="D3747" s="33">
        <v>500</v>
      </c>
      <c r="E3747" s="6">
        <v>1</v>
      </c>
      <c r="F3747" t="s">
        <v>8220</v>
      </c>
      <c r="G3747" t="s">
        <v>8223</v>
      </c>
      <c r="H3747" t="s">
        <v>8245</v>
      </c>
      <c r="I3747">
        <v>1412740457</v>
      </c>
      <c r="J3747">
        <v>1410148457</v>
      </c>
      <c r="K3747" t="b">
        <v>0</v>
      </c>
      <c r="L3747">
        <v>1</v>
      </c>
      <c r="M3747" t="b">
        <v>0</v>
      </c>
      <c r="N3747" t="s">
        <v>8269</v>
      </c>
      <c r="O3747" s="31">
        <f t="shared" si="232"/>
        <v>0</v>
      </c>
      <c r="P3747" s="8" t="s">
        <v>8322</v>
      </c>
      <c r="Q3747" t="s">
        <v>8325</v>
      </c>
      <c r="R3747" s="12">
        <f t="shared" si="233"/>
        <v>41920.16269675926</v>
      </c>
      <c r="S3747" s="12">
        <f t="shared" si="234"/>
        <v>41890.16269675926</v>
      </c>
      <c r="T3747" s="12">
        <f t="shared" si="235"/>
        <v>2014</v>
      </c>
    </row>
    <row r="3748" spans="1:20" ht="48" x14ac:dyDescent="0.2">
      <c r="A3748">
        <v>4003</v>
      </c>
      <c r="B3748" s="3" t="s">
        <v>3999</v>
      </c>
      <c r="C3748" s="3" t="s">
        <v>8071</v>
      </c>
      <c r="D3748" s="33">
        <v>2000</v>
      </c>
      <c r="E3748" s="6">
        <v>201</v>
      </c>
      <c r="F3748" t="s">
        <v>8220</v>
      </c>
      <c r="G3748" t="s">
        <v>8223</v>
      </c>
      <c r="H3748" t="s">
        <v>8245</v>
      </c>
      <c r="I3748">
        <v>1424009147</v>
      </c>
      <c r="J3748">
        <v>1421417147</v>
      </c>
      <c r="K3748" t="b">
        <v>0</v>
      </c>
      <c r="L3748">
        <v>2</v>
      </c>
      <c r="M3748" t="b">
        <v>0</v>
      </c>
      <c r="N3748" t="s">
        <v>8269</v>
      </c>
      <c r="O3748" s="31">
        <f t="shared" si="232"/>
        <v>10</v>
      </c>
      <c r="P3748" s="8" t="s">
        <v>8322</v>
      </c>
      <c r="Q3748" t="s">
        <v>8325</v>
      </c>
      <c r="R3748" s="12">
        <f t="shared" si="233"/>
        <v>42050.587349537032</v>
      </c>
      <c r="S3748" s="12">
        <f t="shared" si="234"/>
        <v>42020.587349537032</v>
      </c>
      <c r="T3748" s="12">
        <f t="shared" si="235"/>
        <v>2015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33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30">
        <f t="shared" si="232"/>
        <v>1</v>
      </c>
      <c r="P3749" s="8" t="s">
        <v>8322</v>
      </c>
      <c r="Q3749" t="s">
        <v>8325</v>
      </c>
      <c r="R3749" s="12">
        <f t="shared" si="233"/>
        <v>42190.957638888889</v>
      </c>
      <c r="S3749" s="12">
        <f t="shared" si="234"/>
        <v>42164.299722222218</v>
      </c>
      <c r="T3749" s="12">
        <f t="shared" si="235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33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8" t="s">
        <v>8322</v>
      </c>
      <c r="Q3750" t="s">
        <v>8334</v>
      </c>
      <c r="R3750" s="12">
        <f t="shared" si="233"/>
        <v>42416.249305555553</v>
      </c>
      <c r="S3750" s="12">
        <f t="shared" si="234"/>
        <v>42395.706435185188</v>
      </c>
      <c r="T3750" s="12">
        <f t="shared" si="235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33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8" t="s">
        <v>8322</v>
      </c>
      <c r="Q3751" t="s">
        <v>8334</v>
      </c>
      <c r="R3751" s="12">
        <f t="shared" si="233"/>
        <v>42489.165972222225</v>
      </c>
      <c r="S3751" s="12">
        <f t="shared" si="234"/>
        <v>42458.127175925925</v>
      </c>
      <c r="T3751" s="12">
        <f t="shared" si="235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33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8" t="s">
        <v>8322</v>
      </c>
      <c r="Q3752" t="s">
        <v>8334</v>
      </c>
      <c r="R3752" s="12">
        <f t="shared" si="233"/>
        <v>42045.332638888889</v>
      </c>
      <c r="S3752" s="12">
        <f t="shared" si="234"/>
        <v>42016.981574074074</v>
      </c>
      <c r="T3752" s="12">
        <f t="shared" si="235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33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8" t="s">
        <v>8322</v>
      </c>
      <c r="Q3753" t="s">
        <v>8334</v>
      </c>
      <c r="R3753" s="12">
        <f t="shared" si="233"/>
        <v>42462.993900462956</v>
      </c>
      <c r="S3753" s="12">
        <f t="shared" si="234"/>
        <v>42403.035567129627</v>
      </c>
      <c r="T3753" s="12">
        <f t="shared" si="235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33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8" t="s">
        <v>8322</v>
      </c>
      <c r="Q3754" t="s">
        <v>8334</v>
      </c>
      <c r="R3754" s="12">
        <f t="shared" si="233"/>
        <v>42659.875</v>
      </c>
      <c r="S3754" s="12">
        <f t="shared" si="234"/>
        <v>42619.802488425921</v>
      </c>
      <c r="T3754" s="12">
        <f t="shared" si="235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33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8" t="s">
        <v>8322</v>
      </c>
      <c r="Q3755" t="s">
        <v>8334</v>
      </c>
      <c r="R3755" s="12">
        <f t="shared" si="233"/>
        <v>42158</v>
      </c>
      <c r="S3755" s="12">
        <f t="shared" si="234"/>
        <v>42128.824074074073</v>
      </c>
      <c r="T3755" s="12">
        <f t="shared" si="235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33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8" t="s">
        <v>8322</v>
      </c>
      <c r="Q3756" t="s">
        <v>8334</v>
      </c>
      <c r="R3756" s="12">
        <f t="shared" si="233"/>
        <v>41846.207638888889</v>
      </c>
      <c r="S3756" s="12">
        <f t="shared" si="234"/>
        <v>41808.881215277775</v>
      </c>
      <c r="T3756" s="12">
        <f t="shared" si="235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33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8" t="s">
        <v>8322</v>
      </c>
      <c r="Q3757" t="s">
        <v>8334</v>
      </c>
      <c r="R3757" s="12">
        <f t="shared" si="233"/>
        <v>42475.866979166662</v>
      </c>
      <c r="S3757" s="12">
        <f t="shared" si="234"/>
        <v>42445.866979166662</v>
      </c>
      <c r="T3757" s="12">
        <f t="shared" si="235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33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8" t="s">
        <v>8322</v>
      </c>
      <c r="Q3758" t="s">
        <v>8334</v>
      </c>
      <c r="R3758" s="12">
        <f t="shared" si="233"/>
        <v>41801.814791666664</v>
      </c>
      <c r="S3758" s="12">
        <f t="shared" si="234"/>
        <v>41771.814791666664</v>
      </c>
      <c r="T3758" s="12">
        <f t="shared" si="235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33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8" t="s">
        <v>8322</v>
      </c>
      <c r="Q3759" t="s">
        <v>8334</v>
      </c>
      <c r="R3759" s="12">
        <f t="shared" si="233"/>
        <v>41974.850868055553</v>
      </c>
      <c r="S3759" s="12">
        <f t="shared" si="234"/>
        <v>41954.850868055553</v>
      </c>
      <c r="T3759" s="12">
        <f t="shared" si="235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33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8" t="s">
        <v>8322</v>
      </c>
      <c r="Q3760" t="s">
        <v>8334</v>
      </c>
      <c r="R3760" s="12">
        <f t="shared" si="233"/>
        <v>41778.208333333336</v>
      </c>
      <c r="S3760" s="12">
        <f t="shared" si="234"/>
        <v>41747.471504629626</v>
      </c>
      <c r="T3760" s="12">
        <f t="shared" si="235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33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8" t="s">
        <v>8322</v>
      </c>
      <c r="Q3761" t="s">
        <v>8334</v>
      </c>
      <c r="R3761" s="12">
        <f t="shared" si="233"/>
        <v>42242.108252314814</v>
      </c>
      <c r="S3761" s="12">
        <f t="shared" si="234"/>
        <v>42182.108252314814</v>
      </c>
      <c r="T3761" s="12">
        <f t="shared" si="235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33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8" t="s">
        <v>8322</v>
      </c>
      <c r="Q3762" t="s">
        <v>8334</v>
      </c>
      <c r="R3762" s="12">
        <f t="shared" si="233"/>
        <v>41764.525300925925</v>
      </c>
      <c r="S3762" s="12">
        <f t="shared" si="234"/>
        <v>41739.525300925925</v>
      </c>
      <c r="T3762" s="12">
        <f t="shared" si="235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33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8" t="s">
        <v>8322</v>
      </c>
      <c r="Q3763" t="s">
        <v>8334</v>
      </c>
      <c r="R3763" s="12">
        <f t="shared" si="233"/>
        <v>42226.958333333328</v>
      </c>
      <c r="S3763" s="12">
        <f t="shared" si="234"/>
        <v>42173.466863425929</v>
      </c>
      <c r="T3763" s="12">
        <f t="shared" si="235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33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8" t="s">
        <v>8322</v>
      </c>
      <c r="Q3764" t="s">
        <v>8334</v>
      </c>
      <c r="R3764" s="12">
        <f t="shared" si="233"/>
        <v>42218.813530092593</v>
      </c>
      <c r="S3764" s="12">
        <f t="shared" si="234"/>
        <v>42193.813530092593</v>
      </c>
      <c r="T3764" s="12">
        <f t="shared" si="235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33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8" t="s">
        <v>8322</v>
      </c>
      <c r="Q3765" t="s">
        <v>8334</v>
      </c>
      <c r="R3765" s="12">
        <f t="shared" si="233"/>
        <v>42095.708634259259</v>
      </c>
      <c r="S3765" s="12">
        <f t="shared" si="234"/>
        <v>42065.750300925924</v>
      </c>
      <c r="T3765" s="12">
        <f t="shared" si="235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33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8" t="s">
        <v>8322</v>
      </c>
      <c r="Q3766" t="s">
        <v>8334</v>
      </c>
      <c r="R3766" s="12">
        <f t="shared" si="233"/>
        <v>42519.024999999994</v>
      </c>
      <c r="S3766" s="12">
        <f t="shared" si="234"/>
        <v>42499.842962962968</v>
      </c>
      <c r="T3766" s="12">
        <f t="shared" si="235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33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8" t="s">
        <v>8322</v>
      </c>
      <c r="Q3767" t="s">
        <v>8334</v>
      </c>
      <c r="R3767" s="12">
        <f t="shared" si="233"/>
        <v>41850.776412037041</v>
      </c>
      <c r="S3767" s="12">
        <f t="shared" si="234"/>
        <v>41820.776412037041</v>
      </c>
      <c r="T3767" s="12">
        <f t="shared" si="235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33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8" t="s">
        <v>8322</v>
      </c>
      <c r="Q3768" t="s">
        <v>8334</v>
      </c>
      <c r="R3768" s="12">
        <f t="shared" si="233"/>
        <v>41823.167187500003</v>
      </c>
      <c r="S3768" s="12">
        <f t="shared" si="234"/>
        <v>41788.167187500003</v>
      </c>
      <c r="T3768" s="12">
        <f t="shared" si="235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33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8" t="s">
        <v>8322</v>
      </c>
      <c r="Q3769" t="s">
        <v>8334</v>
      </c>
      <c r="R3769" s="12">
        <f t="shared" si="233"/>
        <v>42064.207638888889</v>
      </c>
      <c r="S3769" s="12">
        <f t="shared" si="234"/>
        <v>42050.019641203704</v>
      </c>
      <c r="T3769" s="12">
        <f t="shared" si="235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33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8" t="s">
        <v>8322</v>
      </c>
      <c r="Q3770" t="s">
        <v>8334</v>
      </c>
      <c r="R3770" s="12">
        <f t="shared" si="233"/>
        <v>41802.727893518517</v>
      </c>
      <c r="S3770" s="12">
        <f t="shared" si="234"/>
        <v>41772.727893518517</v>
      </c>
      <c r="T3770" s="12">
        <f t="shared" si="235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33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8" t="s">
        <v>8322</v>
      </c>
      <c r="Q3771" t="s">
        <v>8334</v>
      </c>
      <c r="R3771" s="12">
        <f t="shared" si="233"/>
        <v>42475.598136574074</v>
      </c>
      <c r="S3771" s="12">
        <f t="shared" si="234"/>
        <v>42445.598136574074</v>
      </c>
      <c r="T3771" s="12">
        <f t="shared" si="235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33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8" t="s">
        <v>8322</v>
      </c>
      <c r="Q3772" t="s">
        <v>8334</v>
      </c>
      <c r="R3772" s="12">
        <f t="shared" si="233"/>
        <v>42168.930671296301</v>
      </c>
      <c r="S3772" s="12">
        <f t="shared" si="234"/>
        <v>42138.930671296301</v>
      </c>
      <c r="T3772" s="12">
        <f t="shared" si="235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33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8" t="s">
        <v>8322</v>
      </c>
      <c r="Q3773" t="s">
        <v>8334</v>
      </c>
      <c r="R3773" s="12">
        <f t="shared" si="233"/>
        <v>42508</v>
      </c>
      <c r="S3773" s="12">
        <f t="shared" si="234"/>
        <v>42493.857083333336</v>
      </c>
      <c r="T3773" s="12">
        <f t="shared" si="235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33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8" t="s">
        <v>8322</v>
      </c>
      <c r="Q3774" t="s">
        <v>8334</v>
      </c>
      <c r="R3774" s="12">
        <f t="shared" si="233"/>
        <v>42703.25</v>
      </c>
      <c r="S3774" s="12">
        <f t="shared" si="234"/>
        <v>42682.616967592592</v>
      </c>
      <c r="T3774" s="12">
        <f t="shared" si="235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33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8" t="s">
        <v>8322</v>
      </c>
      <c r="Q3775" t="s">
        <v>8334</v>
      </c>
      <c r="R3775" s="12">
        <f t="shared" si="233"/>
        <v>42689.088888888888</v>
      </c>
      <c r="S3775" s="12">
        <f t="shared" si="234"/>
        <v>42656.005173611105</v>
      </c>
      <c r="T3775" s="12">
        <f t="shared" si="235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33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8" t="s">
        <v>8322</v>
      </c>
      <c r="Q3776" t="s">
        <v>8334</v>
      </c>
      <c r="R3776" s="12">
        <f t="shared" si="233"/>
        <v>42103.792303240742</v>
      </c>
      <c r="S3776" s="12">
        <f t="shared" si="234"/>
        <v>42087.792303240742</v>
      </c>
      <c r="T3776" s="12">
        <f t="shared" si="235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33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8" t="s">
        <v>8322</v>
      </c>
      <c r="Q3777" t="s">
        <v>8334</v>
      </c>
      <c r="R3777" s="12">
        <f t="shared" si="233"/>
        <v>42103.166666666672</v>
      </c>
      <c r="S3777" s="12">
        <f t="shared" si="234"/>
        <v>42075.942627314813</v>
      </c>
      <c r="T3777" s="12">
        <f t="shared" si="235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33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8" t="s">
        <v>8322</v>
      </c>
      <c r="Q3778" t="s">
        <v>8334</v>
      </c>
      <c r="R3778" s="12">
        <f t="shared" ref="R3778:R3841" si="237">(((I3778/60)/60/24)+DATE(1970,1,1))</f>
        <v>41852.041666666664</v>
      </c>
      <c r="S3778" s="12">
        <f t="shared" ref="S3778:S3841" si="238">(((J3778/60)/60/24)+DATE(1970,1,1))</f>
        <v>41814.367800925924</v>
      </c>
      <c r="T3778" s="12">
        <f t="shared" si="235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33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8" t="s">
        <v>8322</v>
      </c>
      <c r="Q3779" t="s">
        <v>8334</v>
      </c>
      <c r="R3779" s="12">
        <f t="shared" si="237"/>
        <v>41909.166666666664</v>
      </c>
      <c r="S3779" s="12">
        <f t="shared" si="238"/>
        <v>41887.111354166671</v>
      </c>
      <c r="T3779" s="12">
        <f t="shared" ref="T3779:T3842" si="239">YEAR(S3779)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33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8" t="s">
        <v>8322</v>
      </c>
      <c r="Q3780" t="s">
        <v>8334</v>
      </c>
      <c r="R3780" s="12">
        <f t="shared" si="237"/>
        <v>42049.819212962961</v>
      </c>
      <c r="S3780" s="12">
        <f t="shared" si="238"/>
        <v>41989.819212962961</v>
      </c>
      <c r="T3780" s="12">
        <f t="shared" si="23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33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8" t="s">
        <v>8322</v>
      </c>
      <c r="Q3781" t="s">
        <v>8334</v>
      </c>
      <c r="R3781" s="12">
        <f t="shared" si="237"/>
        <v>42455.693750000006</v>
      </c>
      <c r="S3781" s="12">
        <f t="shared" si="238"/>
        <v>42425.735416666663</v>
      </c>
      <c r="T3781" s="12">
        <f t="shared" si="23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33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8" t="s">
        <v>8322</v>
      </c>
      <c r="Q3782" t="s">
        <v>8334</v>
      </c>
      <c r="R3782" s="12">
        <f t="shared" si="237"/>
        <v>42198.837499999994</v>
      </c>
      <c r="S3782" s="12">
        <f t="shared" si="238"/>
        <v>42166.219733796301</v>
      </c>
      <c r="T3782" s="12">
        <f t="shared" si="23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33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8" t="s">
        <v>8322</v>
      </c>
      <c r="Q3783" t="s">
        <v>8334</v>
      </c>
      <c r="R3783" s="12">
        <f t="shared" si="237"/>
        <v>41890.882928240739</v>
      </c>
      <c r="S3783" s="12">
        <f t="shared" si="238"/>
        <v>41865.882928240739</v>
      </c>
      <c r="T3783" s="12">
        <f t="shared" si="23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33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8" t="s">
        <v>8322</v>
      </c>
      <c r="Q3784" t="s">
        <v>8334</v>
      </c>
      <c r="R3784" s="12">
        <f t="shared" si="237"/>
        <v>42575.958333333328</v>
      </c>
      <c r="S3784" s="12">
        <f t="shared" si="238"/>
        <v>42546.862233796302</v>
      </c>
      <c r="T3784" s="12">
        <f t="shared" si="23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33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8" t="s">
        <v>8322</v>
      </c>
      <c r="Q3785" t="s">
        <v>8334</v>
      </c>
      <c r="R3785" s="12">
        <f t="shared" si="237"/>
        <v>42444.666666666672</v>
      </c>
      <c r="S3785" s="12">
        <f t="shared" si="238"/>
        <v>42420.140277777777</v>
      </c>
      <c r="T3785" s="12">
        <f t="shared" si="23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33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8" t="s">
        <v>8322</v>
      </c>
      <c r="Q3786" t="s">
        <v>8334</v>
      </c>
      <c r="R3786" s="12">
        <f t="shared" si="237"/>
        <v>42561.980694444443</v>
      </c>
      <c r="S3786" s="12">
        <f t="shared" si="238"/>
        <v>42531.980694444443</v>
      </c>
      <c r="T3786" s="12">
        <f t="shared" si="23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33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8" t="s">
        <v>8322</v>
      </c>
      <c r="Q3787" t="s">
        <v>8334</v>
      </c>
      <c r="R3787" s="12">
        <f t="shared" si="237"/>
        <v>42584.418749999997</v>
      </c>
      <c r="S3787" s="12">
        <f t="shared" si="238"/>
        <v>42548.63853009259</v>
      </c>
      <c r="T3787" s="12">
        <f t="shared" si="23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33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8" t="s">
        <v>8322</v>
      </c>
      <c r="Q3788" t="s">
        <v>8334</v>
      </c>
      <c r="R3788" s="12">
        <f t="shared" si="237"/>
        <v>42517.037905092591</v>
      </c>
      <c r="S3788" s="12">
        <f t="shared" si="238"/>
        <v>42487.037905092591</v>
      </c>
      <c r="T3788" s="12">
        <f t="shared" si="23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33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8" t="s">
        <v>8322</v>
      </c>
      <c r="Q3789" t="s">
        <v>8334</v>
      </c>
      <c r="R3789" s="12">
        <f t="shared" si="237"/>
        <v>42196.165972222225</v>
      </c>
      <c r="S3789" s="12">
        <f t="shared" si="238"/>
        <v>42167.534791666665</v>
      </c>
      <c r="T3789" s="12">
        <f t="shared" si="23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33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8" t="s">
        <v>8322</v>
      </c>
      <c r="Q3790" t="s">
        <v>8334</v>
      </c>
      <c r="R3790" s="12">
        <f t="shared" si="237"/>
        <v>42361.679166666669</v>
      </c>
      <c r="S3790" s="12">
        <f t="shared" si="238"/>
        <v>42333.695821759262</v>
      </c>
      <c r="T3790" s="12">
        <f t="shared" si="23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33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8" t="s">
        <v>8322</v>
      </c>
      <c r="Q3791" t="s">
        <v>8334</v>
      </c>
      <c r="R3791" s="12">
        <f t="shared" si="237"/>
        <v>42170.798819444448</v>
      </c>
      <c r="S3791" s="12">
        <f t="shared" si="238"/>
        <v>42138.798819444448</v>
      </c>
      <c r="T3791" s="12">
        <f t="shared" si="23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33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 t="s">
        <v>8322</v>
      </c>
      <c r="Q3792" t="s">
        <v>8334</v>
      </c>
      <c r="R3792" s="12">
        <f t="shared" si="237"/>
        <v>42696.708599537036</v>
      </c>
      <c r="S3792" s="12">
        <f t="shared" si="238"/>
        <v>42666.666932870372</v>
      </c>
      <c r="T3792" s="12">
        <f t="shared" si="23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33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 t="s">
        <v>8322</v>
      </c>
      <c r="Q3793" t="s">
        <v>8334</v>
      </c>
      <c r="R3793" s="12">
        <f t="shared" si="237"/>
        <v>41826.692037037035</v>
      </c>
      <c r="S3793" s="12">
        <f t="shared" si="238"/>
        <v>41766.692037037035</v>
      </c>
      <c r="T3793" s="12">
        <f t="shared" si="23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33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 t="s">
        <v>8322</v>
      </c>
      <c r="Q3794" t="s">
        <v>8334</v>
      </c>
      <c r="R3794" s="12">
        <f t="shared" si="237"/>
        <v>42200.447013888886</v>
      </c>
      <c r="S3794" s="12">
        <f t="shared" si="238"/>
        <v>42170.447013888886</v>
      </c>
      <c r="T3794" s="12">
        <f t="shared" si="23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33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8" t="s">
        <v>8322</v>
      </c>
      <c r="Q3795" t="s">
        <v>8334</v>
      </c>
      <c r="R3795" s="12">
        <f t="shared" si="237"/>
        <v>41989.938993055555</v>
      </c>
      <c r="S3795" s="12">
        <f t="shared" si="238"/>
        <v>41968.938993055555</v>
      </c>
      <c r="T3795" s="12">
        <f t="shared" si="23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33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8" t="s">
        <v>8322</v>
      </c>
      <c r="Q3796" t="s">
        <v>8334</v>
      </c>
      <c r="R3796" s="12">
        <f t="shared" si="237"/>
        <v>42162.58048611111</v>
      </c>
      <c r="S3796" s="12">
        <f t="shared" si="238"/>
        <v>42132.58048611111</v>
      </c>
      <c r="T3796" s="12">
        <f t="shared" si="23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33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8" t="s">
        <v>8322</v>
      </c>
      <c r="Q3797" t="s">
        <v>8334</v>
      </c>
      <c r="R3797" s="12">
        <f t="shared" si="237"/>
        <v>42244.9375</v>
      </c>
      <c r="S3797" s="12">
        <f t="shared" si="238"/>
        <v>42201.436226851853</v>
      </c>
      <c r="T3797" s="12">
        <f t="shared" si="23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33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 t="s">
        <v>8322</v>
      </c>
      <c r="Q3798" t="s">
        <v>8334</v>
      </c>
      <c r="R3798" s="12">
        <f t="shared" si="237"/>
        <v>42749.029583333337</v>
      </c>
      <c r="S3798" s="12">
        <f t="shared" si="238"/>
        <v>42689.029583333337</v>
      </c>
      <c r="T3798" s="12">
        <f t="shared" si="23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33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8" t="s">
        <v>8322</v>
      </c>
      <c r="Q3799" t="s">
        <v>8334</v>
      </c>
      <c r="R3799" s="12">
        <f t="shared" si="237"/>
        <v>42114.881539351853</v>
      </c>
      <c r="S3799" s="12">
        <f t="shared" si="238"/>
        <v>42084.881539351853</v>
      </c>
      <c r="T3799" s="12">
        <f t="shared" si="23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33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8" t="s">
        <v>8322</v>
      </c>
      <c r="Q3800" t="s">
        <v>8334</v>
      </c>
      <c r="R3800" s="12">
        <f t="shared" si="237"/>
        <v>41861.722777777781</v>
      </c>
      <c r="S3800" s="12">
        <f t="shared" si="238"/>
        <v>41831.722777777781</v>
      </c>
      <c r="T3800" s="12">
        <f t="shared" si="23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33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8" t="s">
        <v>8322</v>
      </c>
      <c r="Q3801" t="s">
        <v>8334</v>
      </c>
      <c r="R3801" s="12">
        <f t="shared" si="237"/>
        <v>42440.93105324074</v>
      </c>
      <c r="S3801" s="12">
        <f t="shared" si="238"/>
        <v>42410.93105324074</v>
      </c>
      <c r="T3801" s="12">
        <f t="shared" si="23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33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8" t="s">
        <v>8322</v>
      </c>
      <c r="Q3802" t="s">
        <v>8334</v>
      </c>
      <c r="R3802" s="12">
        <f t="shared" si="237"/>
        <v>42015.207638888889</v>
      </c>
      <c r="S3802" s="12">
        <f t="shared" si="238"/>
        <v>41982.737071759257</v>
      </c>
      <c r="T3802" s="12">
        <f t="shared" si="23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33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8" t="s">
        <v>8322</v>
      </c>
      <c r="Q3803" t="s">
        <v>8334</v>
      </c>
      <c r="R3803" s="12">
        <f t="shared" si="237"/>
        <v>42006.676111111112</v>
      </c>
      <c r="S3803" s="12">
        <f t="shared" si="238"/>
        <v>41975.676111111112</v>
      </c>
      <c r="T3803" s="12">
        <f t="shared" si="23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33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 t="s">
        <v>8322</v>
      </c>
      <c r="Q3804" t="s">
        <v>8334</v>
      </c>
      <c r="R3804" s="12">
        <f t="shared" si="237"/>
        <v>42299.126226851848</v>
      </c>
      <c r="S3804" s="12">
        <f t="shared" si="238"/>
        <v>42269.126226851848</v>
      </c>
      <c r="T3804" s="12">
        <f t="shared" si="23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33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8" t="s">
        <v>8322</v>
      </c>
      <c r="Q3805" t="s">
        <v>8334</v>
      </c>
      <c r="R3805" s="12">
        <f t="shared" si="237"/>
        <v>42433.971851851849</v>
      </c>
      <c r="S3805" s="12">
        <f t="shared" si="238"/>
        <v>42403.971851851849</v>
      </c>
      <c r="T3805" s="12">
        <f t="shared" si="23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33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 t="s">
        <v>8322</v>
      </c>
      <c r="Q3806" t="s">
        <v>8334</v>
      </c>
      <c r="R3806" s="12">
        <f t="shared" si="237"/>
        <v>42582.291666666672</v>
      </c>
      <c r="S3806" s="12">
        <f t="shared" si="238"/>
        <v>42527.00953703704</v>
      </c>
      <c r="T3806" s="12">
        <f t="shared" si="23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33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 t="s">
        <v>8322</v>
      </c>
      <c r="Q3807" t="s">
        <v>8334</v>
      </c>
      <c r="R3807" s="12">
        <f t="shared" si="237"/>
        <v>41909.887037037035</v>
      </c>
      <c r="S3807" s="12">
        <f t="shared" si="238"/>
        <v>41849.887037037035</v>
      </c>
      <c r="T3807" s="12">
        <f t="shared" si="23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33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 t="s">
        <v>8322</v>
      </c>
      <c r="Q3808" t="s">
        <v>8334</v>
      </c>
      <c r="R3808" s="12">
        <f t="shared" si="237"/>
        <v>41819.259039351848</v>
      </c>
      <c r="S3808" s="12">
        <f t="shared" si="238"/>
        <v>41799.259039351848</v>
      </c>
      <c r="T3808" s="12">
        <f t="shared" si="23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33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8" t="s">
        <v>8322</v>
      </c>
      <c r="Q3809" t="s">
        <v>8334</v>
      </c>
      <c r="R3809" s="12">
        <f t="shared" si="237"/>
        <v>42097.909016203703</v>
      </c>
      <c r="S3809" s="12">
        <f t="shared" si="238"/>
        <v>42090.909016203703</v>
      </c>
      <c r="T3809" s="12">
        <f t="shared" si="23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33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30">
        <f t="shared" si="236"/>
        <v>100</v>
      </c>
      <c r="P3810" s="8" t="s">
        <v>8322</v>
      </c>
      <c r="Q3810" t="s">
        <v>8325</v>
      </c>
      <c r="R3810" s="12">
        <f t="shared" si="237"/>
        <v>42119.412256944444</v>
      </c>
      <c r="S3810" s="12">
        <f t="shared" si="238"/>
        <v>42059.453923611116</v>
      </c>
      <c r="T3810" s="12">
        <f t="shared" si="23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33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30">
        <f t="shared" si="236"/>
        <v>101</v>
      </c>
      <c r="P3811" s="8" t="s">
        <v>8322</v>
      </c>
      <c r="Q3811" t="s">
        <v>8325</v>
      </c>
      <c r="R3811" s="12">
        <f t="shared" si="237"/>
        <v>41850.958333333336</v>
      </c>
      <c r="S3811" s="12">
        <f t="shared" si="238"/>
        <v>41800.526701388888</v>
      </c>
      <c r="T3811" s="12">
        <f t="shared" si="23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33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31">
        <f t="shared" si="236"/>
        <v>122</v>
      </c>
      <c r="P3812" s="8" t="s">
        <v>8322</v>
      </c>
      <c r="Q3812" t="s">
        <v>8325</v>
      </c>
      <c r="R3812" s="12">
        <f t="shared" si="237"/>
        <v>42084.807384259257</v>
      </c>
      <c r="S3812" s="12">
        <f t="shared" si="238"/>
        <v>42054.849050925928</v>
      </c>
      <c r="T3812" s="12">
        <f t="shared" si="23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33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30">
        <f t="shared" si="236"/>
        <v>330</v>
      </c>
      <c r="P3813" s="8" t="s">
        <v>8322</v>
      </c>
      <c r="Q3813" t="s">
        <v>8325</v>
      </c>
      <c r="R3813" s="12">
        <f t="shared" si="237"/>
        <v>42521.458333333328</v>
      </c>
      <c r="S3813" s="12">
        <f t="shared" si="238"/>
        <v>42487.62700231481</v>
      </c>
      <c r="T3813" s="12">
        <f t="shared" si="23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33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30">
        <f t="shared" si="236"/>
        <v>110</v>
      </c>
      <c r="P3814" s="8" t="s">
        <v>8322</v>
      </c>
      <c r="Q3814" t="s">
        <v>8325</v>
      </c>
      <c r="R3814" s="12">
        <f t="shared" si="237"/>
        <v>42156.165972222225</v>
      </c>
      <c r="S3814" s="12">
        <f t="shared" si="238"/>
        <v>42109.751250000001</v>
      </c>
      <c r="T3814" s="12">
        <f t="shared" si="23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33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31">
        <f t="shared" si="236"/>
        <v>101</v>
      </c>
      <c r="P3815" s="8" t="s">
        <v>8322</v>
      </c>
      <c r="Q3815" t="s">
        <v>8325</v>
      </c>
      <c r="R3815" s="12">
        <f t="shared" si="237"/>
        <v>42535.904861111107</v>
      </c>
      <c r="S3815" s="12">
        <f t="shared" si="238"/>
        <v>42497.275706018518</v>
      </c>
      <c r="T3815" s="12">
        <f t="shared" si="23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33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31">
        <f t="shared" si="236"/>
        <v>140</v>
      </c>
      <c r="P3816" s="8" t="s">
        <v>8322</v>
      </c>
      <c r="Q3816" t="s">
        <v>8325</v>
      </c>
      <c r="R3816" s="12">
        <f t="shared" si="237"/>
        <v>42095.165972222225</v>
      </c>
      <c r="S3816" s="12">
        <f t="shared" si="238"/>
        <v>42058.904074074075</v>
      </c>
      <c r="T3816" s="12">
        <f t="shared" si="23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33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30">
        <f t="shared" si="236"/>
        <v>100</v>
      </c>
      <c r="P3817" s="8" t="s">
        <v>8322</v>
      </c>
      <c r="Q3817" t="s">
        <v>8325</v>
      </c>
      <c r="R3817" s="12">
        <f t="shared" si="237"/>
        <v>42236.958333333328</v>
      </c>
      <c r="S3817" s="12">
        <f t="shared" si="238"/>
        <v>42207.259918981479</v>
      </c>
      <c r="T3817" s="12">
        <f t="shared" si="23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33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31">
        <f t="shared" si="236"/>
        <v>119</v>
      </c>
      <c r="P3818" s="8" t="s">
        <v>8322</v>
      </c>
      <c r="Q3818" t="s">
        <v>8325</v>
      </c>
      <c r="R3818" s="12">
        <f t="shared" si="237"/>
        <v>41837.690081018518</v>
      </c>
      <c r="S3818" s="12">
        <f t="shared" si="238"/>
        <v>41807.690081018518</v>
      </c>
      <c r="T3818" s="12">
        <f t="shared" si="23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33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31">
        <f t="shared" si="236"/>
        <v>107</v>
      </c>
      <c r="P3819" s="8" t="s">
        <v>8322</v>
      </c>
      <c r="Q3819" t="s">
        <v>8325</v>
      </c>
      <c r="R3819" s="12">
        <f t="shared" si="237"/>
        <v>42301.165972222225</v>
      </c>
      <c r="S3819" s="12">
        <f t="shared" si="238"/>
        <v>42284.69694444444</v>
      </c>
      <c r="T3819" s="12">
        <f t="shared" si="23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33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31">
        <f t="shared" si="236"/>
        <v>228</v>
      </c>
      <c r="P3820" s="8" t="s">
        <v>8322</v>
      </c>
      <c r="Q3820" t="s">
        <v>8325</v>
      </c>
      <c r="R3820" s="12">
        <f t="shared" si="237"/>
        <v>42075.800717592589</v>
      </c>
      <c r="S3820" s="12">
        <f t="shared" si="238"/>
        <v>42045.84238425926</v>
      </c>
      <c r="T3820" s="12">
        <f t="shared" si="23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33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31">
        <f t="shared" si="236"/>
        <v>106</v>
      </c>
      <c r="P3821" s="8" t="s">
        <v>8322</v>
      </c>
      <c r="Q3821" t="s">
        <v>8325</v>
      </c>
      <c r="R3821" s="12">
        <f t="shared" si="237"/>
        <v>42202.876388888893</v>
      </c>
      <c r="S3821" s="12">
        <f t="shared" si="238"/>
        <v>42184.209537037037</v>
      </c>
      <c r="T3821" s="12">
        <f t="shared" si="23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33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30">
        <f t="shared" si="236"/>
        <v>143</v>
      </c>
      <c r="P3822" s="8" t="s">
        <v>8322</v>
      </c>
      <c r="Q3822" t="s">
        <v>8325</v>
      </c>
      <c r="R3822" s="12">
        <f t="shared" si="237"/>
        <v>42190.651817129634</v>
      </c>
      <c r="S3822" s="12">
        <f t="shared" si="238"/>
        <v>42160.651817129634</v>
      </c>
      <c r="T3822" s="12">
        <f t="shared" si="23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33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31">
        <f t="shared" si="236"/>
        <v>105</v>
      </c>
      <c r="P3823" s="8" t="s">
        <v>8322</v>
      </c>
      <c r="Q3823" t="s">
        <v>8325</v>
      </c>
      <c r="R3823" s="12">
        <f t="shared" si="237"/>
        <v>42373.180636574078</v>
      </c>
      <c r="S3823" s="12">
        <f t="shared" si="238"/>
        <v>42341.180636574078</v>
      </c>
      <c r="T3823" s="12">
        <f t="shared" si="23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33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30">
        <f t="shared" si="236"/>
        <v>110</v>
      </c>
      <c r="P3824" s="8" t="s">
        <v>8322</v>
      </c>
      <c r="Q3824" t="s">
        <v>8325</v>
      </c>
      <c r="R3824" s="12">
        <f t="shared" si="237"/>
        <v>42388.957638888889</v>
      </c>
      <c r="S3824" s="12">
        <f t="shared" si="238"/>
        <v>42329.838159722218</v>
      </c>
      <c r="T3824" s="12">
        <f t="shared" si="23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33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31">
        <f t="shared" si="236"/>
        <v>106</v>
      </c>
      <c r="P3825" s="8" t="s">
        <v>8322</v>
      </c>
      <c r="Q3825" t="s">
        <v>8325</v>
      </c>
      <c r="R3825" s="12">
        <f t="shared" si="237"/>
        <v>42205.165972222225</v>
      </c>
      <c r="S3825" s="12">
        <f t="shared" si="238"/>
        <v>42170.910231481481</v>
      </c>
      <c r="T3825" s="12">
        <f t="shared" si="23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33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30">
        <f t="shared" si="236"/>
        <v>108</v>
      </c>
      <c r="P3826" s="8" t="s">
        <v>8322</v>
      </c>
      <c r="Q3826" t="s">
        <v>8325</v>
      </c>
      <c r="R3826" s="12">
        <f t="shared" si="237"/>
        <v>42583.570138888885</v>
      </c>
      <c r="S3826" s="12">
        <f t="shared" si="238"/>
        <v>42571.626192129625</v>
      </c>
      <c r="T3826" s="12">
        <f t="shared" si="23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33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31">
        <f t="shared" si="236"/>
        <v>105</v>
      </c>
      <c r="P3827" s="8" t="s">
        <v>8322</v>
      </c>
      <c r="Q3827" t="s">
        <v>8325</v>
      </c>
      <c r="R3827" s="12">
        <f t="shared" si="237"/>
        <v>42172.069606481484</v>
      </c>
      <c r="S3827" s="12">
        <f t="shared" si="238"/>
        <v>42151.069606481484</v>
      </c>
      <c r="T3827" s="12">
        <f t="shared" si="23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33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30">
        <f t="shared" si="236"/>
        <v>119</v>
      </c>
      <c r="P3828" s="8" t="s">
        <v>8322</v>
      </c>
      <c r="Q3828" t="s">
        <v>8325</v>
      </c>
      <c r="R3828" s="12">
        <f t="shared" si="237"/>
        <v>42131.423541666663</v>
      </c>
      <c r="S3828" s="12">
        <f t="shared" si="238"/>
        <v>42101.423541666663</v>
      </c>
      <c r="T3828" s="12">
        <f t="shared" si="23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33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30">
        <f t="shared" si="236"/>
        <v>153</v>
      </c>
      <c r="P3829" s="8" t="s">
        <v>8322</v>
      </c>
      <c r="Q3829" t="s">
        <v>8325</v>
      </c>
      <c r="R3829" s="12">
        <f t="shared" si="237"/>
        <v>42090</v>
      </c>
      <c r="S3829" s="12">
        <f t="shared" si="238"/>
        <v>42034.928252314814</v>
      </c>
      <c r="T3829" s="12">
        <f t="shared" si="23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33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31">
        <f t="shared" si="236"/>
        <v>100</v>
      </c>
      <c r="P3830" s="8" t="s">
        <v>8322</v>
      </c>
      <c r="Q3830" t="s">
        <v>8325</v>
      </c>
      <c r="R3830" s="12">
        <f t="shared" si="237"/>
        <v>42004.569293981483</v>
      </c>
      <c r="S3830" s="12">
        <f t="shared" si="238"/>
        <v>41944.527627314819</v>
      </c>
      <c r="T3830" s="12">
        <f t="shared" si="23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33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31">
        <f t="shared" si="236"/>
        <v>100</v>
      </c>
      <c r="P3831" s="8" t="s">
        <v>8322</v>
      </c>
      <c r="Q3831" t="s">
        <v>8325</v>
      </c>
      <c r="R3831" s="12">
        <f t="shared" si="237"/>
        <v>42613.865405092598</v>
      </c>
      <c r="S3831" s="12">
        <f t="shared" si="238"/>
        <v>42593.865405092598</v>
      </c>
      <c r="T3831" s="12">
        <f t="shared" si="23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33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31">
        <f t="shared" si="236"/>
        <v>225</v>
      </c>
      <c r="P3832" s="8" t="s">
        <v>8322</v>
      </c>
      <c r="Q3832" t="s">
        <v>8325</v>
      </c>
      <c r="R3832" s="12">
        <f t="shared" si="237"/>
        <v>42517.740868055553</v>
      </c>
      <c r="S3832" s="12">
        <f t="shared" si="238"/>
        <v>42503.740868055553</v>
      </c>
      <c r="T3832" s="12">
        <f t="shared" si="23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33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31">
        <f t="shared" si="236"/>
        <v>106</v>
      </c>
      <c r="P3833" s="8" t="s">
        <v>8322</v>
      </c>
      <c r="Q3833" t="s">
        <v>8325</v>
      </c>
      <c r="R3833" s="12">
        <f t="shared" si="237"/>
        <v>41948.890567129631</v>
      </c>
      <c r="S3833" s="12">
        <f t="shared" si="238"/>
        <v>41927.848900462966</v>
      </c>
      <c r="T3833" s="12">
        <f t="shared" si="23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33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31">
        <f t="shared" si="236"/>
        <v>105</v>
      </c>
      <c r="P3834" s="8" t="s">
        <v>8322</v>
      </c>
      <c r="Q3834" t="s">
        <v>8325</v>
      </c>
      <c r="R3834" s="12">
        <f t="shared" si="237"/>
        <v>42420.114988425921</v>
      </c>
      <c r="S3834" s="12">
        <f t="shared" si="238"/>
        <v>42375.114988425921</v>
      </c>
      <c r="T3834" s="12">
        <f t="shared" si="23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33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30">
        <f t="shared" si="236"/>
        <v>117</v>
      </c>
      <c r="P3835" s="8" t="s">
        <v>8322</v>
      </c>
      <c r="Q3835" t="s">
        <v>8325</v>
      </c>
      <c r="R3835" s="12">
        <f t="shared" si="237"/>
        <v>41974.797916666663</v>
      </c>
      <c r="S3835" s="12">
        <f t="shared" si="238"/>
        <v>41963.872361111105</v>
      </c>
      <c r="T3835" s="12">
        <f t="shared" si="23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33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30">
        <f t="shared" si="236"/>
        <v>109</v>
      </c>
      <c r="P3836" s="8" t="s">
        <v>8322</v>
      </c>
      <c r="Q3836" t="s">
        <v>8325</v>
      </c>
      <c r="R3836" s="12">
        <f t="shared" si="237"/>
        <v>42173.445219907408</v>
      </c>
      <c r="S3836" s="12">
        <f t="shared" si="238"/>
        <v>42143.445219907408</v>
      </c>
      <c r="T3836" s="12">
        <f t="shared" si="23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33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30">
        <f t="shared" si="236"/>
        <v>160</v>
      </c>
      <c r="P3837" s="8" t="s">
        <v>8322</v>
      </c>
      <c r="Q3837" t="s">
        <v>8325</v>
      </c>
      <c r="R3837" s="12">
        <f t="shared" si="237"/>
        <v>42481.94222222222</v>
      </c>
      <c r="S3837" s="12">
        <f t="shared" si="238"/>
        <v>42460.94222222222</v>
      </c>
      <c r="T3837" s="12">
        <f t="shared" si="23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33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31">
        <f t="shared" si="236"/>
        <v>113</v>
      </c>
      <c r="P3838" s="8" t="s">
        <v>8322</v>
      </c>
      <c r="Q3838" t="s">
        <v>8325</v>
      </c>
      <c r="R3838" s="12">
        <f t="shared" si="237"/>
        <v>42585.172916666663</v>
      </c>
      <c r="S3838" s="12">
        <f t="shared" si="238"/>
        <v>42553.926527777774</v>
      </c>
      <c r="T3838" s="12">
        <f t="shared" si="23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33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30">
        <f t="shared" si="236"/>
        <v>102</v>
      </c>
      <c r="P3839" s="8" t="s">
        <v>8322</v>
      </c>
      <c r="Q3839" t="s">
        <v>8325</v>
      </c>
      <c r="R3839" s="12">
        <f t="shared" si="237"/>
        <v>42188.765717592592</v>
      </c>
      <c r="S3839" s="12">
        <f t="shared" si="238"/>
        <v>42152.765717592592</v>
      </c>
      <c r="T3839" s="12">
        <f t="shared" si="23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33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30">
        <f t="shared" si="236"/>
        <v>101</v>
      </c>
      <c r="P3840" s="8" t="s">
        <v>8322</v>
      </c>
      <c r="Q3840" t="s">
        <v>8325</v>
      </c>
      <c r="R3840" s="12">
        <f t="shared" si="237"/>
        <v>42146.710752314815</v>
      </c>
      <c r="S3840" s="12">
        <f t="shared" si="238"/>
        <v>42116.710752314815</v>
      </c>
      <c r="T3840" s="12">
        <f t="shared" si="23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33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31">
        <f t="shared" si="236"/>
        <v>101</v>
      </c>
      <c r="P3841" s="8" t="s">
        <v>8322</v>
      </c>
      <c r="Q3841" t="s">
        <v>8325</v>
      </c>
      <c r="R3841" s="12">
        <f t="shared" si="237"/>
        <v>42215.142638888887</v>
      </c>
      <c r="S3841" s="12">
        <f t="shared" si="238"/>
        <v>42155.142638888887</v>
      </c>
      <c r="T3841" s="12">
        <f t="shared" si="23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33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30">
        <f t="shared" ref="O3842:O3905" si="240">ROUND(E3842/D3842*100,0)</f>
        <v>6500</v>
      </c>
      <c r="P3842" s="8" t="s">
        <v>8322</v>
      </c>
      <c r="Q3842" t="s">
        <v>8325</v>
      </c>
      <c r="R3842" s="12">
        <f t="shared" ref="R3842:R3905" si="241">(((I3842/60)/60/24)+DATE(1970,1,1))</f>
        <v>42457.660057870366</v>
      </c>
      <c r="S3842" s="12">
        <f t="shared" ref="S3842:S3905" si="242">(((J3842/60)/60/24)+DATE(1970,1,1))</f>
        <v>42432.701724537037</v>
      </c>
      <c r="T3842" s="12">
        <f t="shared" si="239"/>
        <v>2016</v>
      </c>
    </row>
    <row r="3843" spans="1:20" ht="48" x14ac:dyDescent="0.2">
      <c r="A3843">
        <v>4002</v>
      </c>
      <c r="B3843" s="3" t="s">
        <v>3998</v>
      </c>
      <c r="C3843" s="3" t="s">
        <v>8108</v>
      </c>
      <c r="D3843" s="33">
        <v>1250</v>
      </c>
      <c r="E3843" s="6">
        <v>23</v>
      </c>
      <c r="F3843" t="s">
        <v>8220</v>
      </c>
      <c r="G3843" t="s">
        <v>8223</v>
      </c>
      <c r="H3843" t="s">
        <v>8245</v>
      </c>
      <c r="I3843">
        <v>1411779761</v>
      </c>
      <c r="J3843">
        <v>1409187761</v>
      </c>
      <c r="K3843" t="b">
        <v>0</v>
      </c>
      <c r="L3843">
        <v>4</v>
      </c>
      <c r="M3843" t="b">
        <v>0</v>
      </c>
      <c r="N3843" t="s">
        <v>8269</v>
      </c>
      <c r="O3843" s="31">
        <f t="shared" si="240"/>
        <v>2</v>
      </c>
      <c r="P3843" s="8" t="s">
        <v>8322</v>
      </c>
      <c r="Q3843" t="s">
        <v>8325</v>
      </c>
      <c r="R3843" s="12">
        <f t="shared" si="241"/>
        <v>41909.043530092589</v>
      </c>
      <c r="S3843" s="12">
        <f t="shared" si="242"/>
        <v>41879.043530092589</v>
      </c>
      <c r="T3843" s="12">
        <f t="shared" ref="T3843:T3906" si="243">YEAR(S3843)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33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30">
        <f t="shared" si="240"/>
        <v>22</v>
      </c>
      <c r="P3844" s="8" t="s">
        <v>8322</v>
      </c>
      <c r="Q3844" t="s">
        <v>8325</v>
      </c>
      <c r="R3844" s="12">
        <f t="shared" si="241"/>
        <v>41770.493657407409</v>
      </c>
      <c r="S3844" s="12">
        <f t="shared" si="242"/>
        <v>41740.493657407409</v>
      </c>
      <c r="T3844" s="12">
        <f t="shared" si="243"/>
        <v>2014</v>
      </c>
    </row>
    <row r="3845" spans="1:20" ht="16" x14ac:dyDescent="0.2">
      <c r="A3845">
        <v>4000</v>
      </c>
      <c r="B3845" s="3" t="s">
        <v>3996</v>
      </c>
      <c r="C3845" s="3" t="s">
        <v>8106</v>
      </c>
      <c r="D3845" s="33">
        <v>8000</v>
      </c>
      <c r="E3845" s="6">
        <v>10</v>
      </c>
      <c r="F3845" t="s">
        <v>8220</v>
      </c>
      <c r="G3845" t="s">
        <v>8223</v>
      </c>
      <c r="H3845" t="s">
        <v>8245</v>
      </c>
      <c r="I3845">
        <v>1462631358</v>
      </c>
      <c r="J3845">
        <v>1457450958</v>
      </c>
      <c r="K3845" t="b">
        <v>0</v>
      </c>
      <c r="L3845">
        <v>1</v>
      </c>
      <c r="M3845" t="b">
        <v>0</v>
      </c>
      <c r="N3845" t="s">
        <v>8269</v>
      </c>
      <c r="O3845" s="31">
        <f t="shared" si="240"/>
        <v>0</v>
      </c>
      <c r="P3845" s="8" t="s">
        <v>8322</v>
      </c>
      <c r="Q3845" t="s">
        <v>8325</v>
      </c>
      <c r="R3845" s="12">
        <f t="shared" si="241"/>
        <v>42497.603680555556</v>
      </c>
      <c r="S3845" s="12">
        <f t="shared" si="242"/>
        <v>42437.64534722222</v>
      </c>
      <c r="T3845" s="12">
        <f t="shared" si="243"/>
        <v>2016</v>
      </c>
    </row>
    <row r="3846" spans="1:20" ht="48" x14ac:dyDescent="0.2">
      <c r="A3846">
        <v>3999</v>
      </c>
      <c r="B3846" s="3" t="s">
        <v>3995</v>
      </c>
      <c r="C3846" s="3" t="s">
        <v>8105</v>
      </c>
      <c r="D3846" s="33">
        <v>7000</v>
      </c>
      <c r="E3846" s="6">
        <v>1156</v>
      </c>
      <c r="F3846" t="s">
        <v>8220</v>
      </c>
      <c r="G3846" t="s">
        <v>8223</v>
      </c>
      <c r="H3846" t="s">
        <v>8245</v>
      </c>
      <c r="I3846">
        <v>1409514709</v>
      </c>
      <c r="J3846">
        <v>1406058798</v>
      </c>
      <c r="K3846" t="b">
        <v>0</v>
      </c>
      <c r="L3846">
        <v>14</v>
      </c>
      <c r="M3846" t="b">
        <v>0</v>
      </c>
      <c r="N3846" t="s">
        <v>8269</v>
      </c>
      <c r="O3846" s="31">
        <f t="shared" si="240"/>
        <v>17</v>
      </c>
      <c r="P3846" s="8" t="s">
        <v>8322</v>
      </c>
      <c r="Q3846" t="s">
        <v>8325</v>
      </c>
      <c r="R3846" s="12">
        <f t="shared" si="241"/>
        <v>41882.827650462961</v>
      </c>
      <c r="S3846" s="12">
        <f t="shared" si="242"/>
        <v>41842.828680555554</v>
      </c>
      <c r="T3846" s="12">
        <f t="shared" si="243"/>
        <v>2014</v>
      </c>
    </row>
    <row r="3847" spans="1:20" ht="48" x14ac:dyDescent="0.2">
      <c r="A3847">
        <v>3998</v>
      </c>
      <c r="B3847" s="3" t="s">
        <v>3994</v>
      </c>
      <c r="C3847" s="3" t="s">
        <v>8104</v>
      </c>
      <c r="D3847" s="33">
        <v>1250</v>
      </c>
      <c r="E3847" s="6">
        <v>715</v>
      </c>
      <c r="F3847" t="s">
        <v>8220</v>
      </c>
      <c r="G3847" t="s">
        <v>8223</v>
      </c>
      <c r="H3847" t="s">
        <v>8245</v>
      </c>
      <c r="I3847">
        <v>1427580426</v>
      </c>
      <c r="J3847">
        <v>1424992026</v>
      </c>
      <c r="K3847" t="b">
        <v>0</v>
      </c>
      <c r="L3847">
        <v>12</v>
      </c>
      <c r="M3847" t="b">
        <v>0</v>
      </c>
      <c r="N3847" t="s">
        <v>8269</v>
      </c>
      <c r="O3847" s="31">
        <f t="shared" si="240"/>
        <v>57</v>
      </c>
      <c r="P3847" s="8" t="s">
        <v>8322</v>
      </c>
      <c r="Q3847" t="s">
        <v>8325</v>
      </c>
      <c r="R3847" s="12">
        <f t="shared" si="241"/>
        <v>42091.921597222223</v>
      </c>
      <c r="S3847" s="12">
        <f t="shared" si="242"/>
        <v>42061.963263888887</v>
      </c>
      <c r="T3847" s="12">
        <f t="shared" si="243"/>
        <v>2015</v>
      </c>
    </row>
    <row r="3848" spans="1:20" ht="48" x14ac:dyDescent="0.2">
      <c r="A3848">
        <v>3996</v>
      </c>
      <c r="B3848" s="3" t="s">
        <v>3992</v>
      </c>
      <c r="C3848" s="3" t="s">
        <v>8102</v>
      </c>
      <c r="D3848" s="33">
        <v>3000</v>
      </c>
      <c r="E3848" s="6">
        <v>497</v>
      </c>
      <c r="F3848" t="s">
        <v>8220</v>
      </c>
      <c r="G3848" t="s">
        <v>8223</v>
      </c>
      <c r="H3848" t="s">
        <v>8245</v>
      </c>
      <c r="I3848">
        <v>1416499440</v>
      </c>
      <c r="J3848">
        <v>1415341464</v>
      </c>
      <c r="K3848" t="b">
        <v>0</v>
      </c>
      <c r="L3848">
        <v>17</v>
      </c>
      <c r="M3848" t="b">
        <v>0</v>
      </c>
      <c r="N3848" t="s">
        <v>8269</v>
      </c>
      <c r="O3848" s="31">
        <f t="shared" si="240"/>
        <v>17</v>
      </c>
      <c r="P3848" s="8" t="s">
        <v>8322</v>
      </c>
      <c r="Q3848" t="s">
        <v>8325</v>
      </c>
      <c r="R3848" s="12">
        <f t="shared" si="241"/>
        <v>41963.669444444444</v>
      </c>
      <c r="S3848" s="12">
        <f t="shared" si="242"/>
        <v>41950.26694444444</v>
      </c>
      <c r="T3848" s="12">
        <f t="shared" si="243"/>
        <v>2014</v>
      </c>
    </row>
    <row r="3849" spans="1:20" ht="32" x14ac:dyDescent="0.2">
      <c r="A3849">
        <v>3994</v>
      </c>
      <c r="B3849" s="3" t="s">
        <v>3990</v>
      </c>
      <c r="C3849" s="3" t="s">
        <v>8100</v>
      </c>
      <c r="D3849" s="33">
        <v>2000</v>
      </c>
      <c r="E3849" s="6">
        <v>5</v>
      </c>
      <c r="F3849" t="s">
        <v>8220</v>
      </c>
      <c r="G3849" t="s">
        <v>8223</v>
      </c>
      <c r="H3849" t="s">
        <v>8245</v>
      </c>
      <c r="I3849">
        <v>1405761690</v>
      </c>
      <c r="J3849">
        <v>1403169690</v>
      </c>
      <c r="K3849" t="b">
        <v>0</v>
      </c>
      <c r="L3849">
        <v>1</v>
      </c>
      <c r="M3849" t="b">
        <v>0</v>
      </c>
      <c r="N3849" t="s">
        <v>8269</v>
      </c>
      <c r="O3849" s="31">
        <f t="shared" si="240"/>
        <v>0</v>
      </c>
      <c r="P3849" s="8" t="s">
        <v>8322</v>
      </c>
      <c r="Q3849" t="s">
        <v>8325</v>
      </c>
      <c r="R3849" s="12">
        <f t="shared" si="241"/>
        <v>41839.389930555553</v>
      </c>
      <c r="S3849" s="12">
        <f t="shared" si="242"/>
        <v>41809.389930555553</v>
      </c>
      <c r="T3849" s="12">
        <f t="shared" si="243"/>
        <v>2014</v>
      </c>
    </row>
    <row r="3850" spans="1:20" ht="48" x14ac:dyDescent="0.2">
      <c r="A3850">
        <v>3993</v>
      </c>
      <c r="B3850" s="3" t="s">
        <v>3989</v>
      </c>
      <c r="C3850" s="3" t="s">
        <v>8099</v>
      </c>
      <c r="D3850" s="33">
        <v>50000</v>
      </c>
      <c r="E3850" s="6">
        <v>3</v>
      </c>
      <c r="F3850" t="s">
        <v>8220</v>
      </c>
      <c r="G3850" t="s">
        <v>8223</v>
      </c>
      <c r="H3850" t="s">
        <v>8245</v>
      </c>
      <c r="I3850">
        <v>1431549912</v>
      </c>
      <c r="J3850">
        <v>1428957912</v>
      </c>
      <c r="K3850" t="b">
        <v>0</v>
      </c>
      <c r="L3850">
        <v>1</v>
      </c>
      <c r="M3850" t="b">
        <v>0</v>
      </c>
      <c r="N3850" t="s">
        <v>8269</v>
      </c>
      <c r="O3850" s="31">
        <f t="shared" si="240"/>
        <v>0</v>
      </c>
      <c r="P3850" s="8" t="s">
        <v>8322</v>
      </c>
      <c r="Q3850" t="s">
        <v>8325</v>
      </c>
      <c r="R3850" s="12">
        <f t="shared" si="241"/>
        <v>42137.864722222221</v>
      </c>
      <c r="S3850" s="12">
        <f t="shared" si="242"/>
        <v>42107.864722222221</v>
      </c>
      <c r="T3850" s="12">
        <f t="shared" si="243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33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30">
        <f t="shared" si="240"/>
        <v>7</v>
      </c>
      <c r="P3851" s="8" t="s">
        <v>8322</v>
      </c>
      <c r="Q3851" t="s">
        <v>8325</v>
      </c>
      <c r="R3851" s="12">
        <f t="shared" si="241"/>
        <v>42166.767175925925</v>
      </c>
      <c r="S3851" s="12">
        <f t="shared" si="242"/>
        <v>42136.767175925925</v>
      </c>
      <c r="T3851" s="12">
        <f t="shared" si="243"/>
        <v>2015</v>
      </c>
    </row>
    <row r="3852" spans="1:20" ht="48" x14ac:dyDescent="0.2">
      <c r="A3852">
        <v>3992</v>
      </c>
      <c r="B3852" s="3" t="s">
        <v>3988</v>
      </c>
      <c r="C3852" s="3" t="s">
        <v>8098</v>
      </c>
      <c r="D3852" s="33">
        <v>10000</v>
      </c>
      <c r="E3852" s="6">
        <v>541</v>
      </c>
      <c r="F3852" t="s">
        <v>8220</v>
      </c>
      <c r="G3852" t="s">
        <v>8223</v>
      </c>
      <c r="H3852" t="s">
        <v>8245</v>
      </c>
      <c r="I3852">
        <v>1449876859</v>
      </c>
      <c r="J3852">
        <v>1444689259</v>
      </c>
      <c r="K3852" t="b">
        <v>0</v>
      </c>
      <c r="L3852">
        <v>9</v>
      </c>
      <c r="M3852" t="b">
        <v>0</v>
      </c>
      <c r="N3852" t="s">
        <v>8269</v>
      </c>
      <c r="O3852" s="31">
        <f t="shared" si="240"/>
        <v>5</v>
      </c>
      <c r="P3852" s="8" t="s">
        <v>8322</v>
      </c>
      <c r="Q3852" t="s">
        <v>8325</v>
      </c>
      <c r="R3852" s="12">
        <f t="shared" si="241"/>
        <v>42349.982164351852</v>
      </c>
      <c r="S3852" s="12">
        <f t="shared" si="242"/>
        <v>42289.94049768518</v>
      </c>
      <c r="T3852" s="12">
        <f t="shared" si="243"/>
        <v>2015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33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30">
        <f t="shared" si="240"/>
        <v>34</v>
      </c>
      <c r="P3853" s="8" t="s">
        <v>8322</v>
      </c>
      <c r="Q3853" t="s">
        <v>8325</v>
      </c>
      <c r="R3853" s="12">
        <f t="shared" si="241"/>
        <v>42202.439571759256</v>
      </c>
      <c r="S3853" s="12">
        <f t="shared" si="242"/>
        <v>42172.439571759256</v>
      </c>
      <c r="T3853" s="12">
        <f t="shared" si="243"/>
        <v>2015</v>
      </c>
    </row>
    <row r="3854" spans="1:20" ht="32" x14ac:dyDescent="0.2">
      <c r="A3854">
        <v>3991</v>
      </c>
      <c r="B3854" s="3" t="s">
        <v>3987</v>
      </c>
      <c r="C3854" s="3" t="s">
        <v>8097</v>
      </c>
      <c r="D3854" s="33">
        <v>500</v>
      </c>
      <c r="E3854" s="6">
        <v>100</v>
      </c>
      <c r="F3854" t="s">
        <v>8220</v>
      </c>
      <c r="G3854" t="s">
        <v>8223</v>
      </c>
      <c r="H3854" t="s">
        <v>8245</v>
      </c>
      <c r="I3854">
        <v>1433086082</v>
      </c>
      <c r="J3854">
        <v>1430494082</v>
      </c>
      <c r="K3854" t="b">
        <v>0</v>
      </c>
      <c r="L3854">
        <v>1</v>
      </c>
      <c r="M3854" t="b">
        <v>0</v>
      </c>
      <c r="N3854" t="s">
        <v>8269</v>
      </c>
      <c r="O3854" s="31">
        <f t="shared" si="240"/>
        <v>20</v>
      </c>
      <c r="P3854" s="8" t="s">
        <v>8322</v>
      </c>
      <c r="Q3854" t="s">
        <v>8325</v>
      </c>
      <c r="R3854" s="12">
        <f t="shared" si="241"/>
        <v>42155.644467592589</v>
      </c>
      <c r="S3854" s="12">
        <f t="shared" si="242"/>
        <v>42125.644467592589</v>
      </c>
      <c r="T3854" s="12">
        <f t="shared" si="243"/>
        <v>2015</v>
      </c>
    </row>
    <row r="3855" spans="1:20" ht="48" x14ac:dyDescent="0.2">
      <c r="A3855">
        <v>3989</v>
      </c>
      <c r="B3855" s="3" t="s">
        <v>3985</v>
      </c>
      <c r="C3855" s="3" t="s">
        <v>8095</v>
      </c>
      <c r="D3855" s="33">
        <v>3000</v>
      </c>
      <c r="E3855" s="6">
        <v>0</v>
      </c>
      <c r="F3855" t="s">
        <v>8220</v>
      </c>
      <c r="G3855" t="s">
        <v>8223</v>
      </c>
      <c r="H3855" t="s">
        <v>8245</v>
      </c>
      <c r="I3855">
        <v>1447009181</v>
      </c>
      <c r="J3855">
        <v>1444413581</v>
      </c>
      <c r="K3855" t="b">
        <v>0</v>
      </c>
      <c r="L3855">
        <v>0</v>
      </c>
      <c r="M3855" t="b">
        <v>0</v>
      </c>
      <c r="N3855" t="s">
        <v>8269</v>
      </c>
      <c r="O3855" s="31">
        <f t="shared" si="240"/>
        <v>0</v>
      </c>
      <c r="P3855" s="8" t="s">
        <v>8322</v>
      </c>
      <c r="Q3855" t="s">
        <v>8325</v>
      </c>
      <c r="R3855" s="12">
        <f t="shared" si="241"/>
        <v>42316.791446759264</v>
      </c>
      <c r="S3855" s="12">
        <f t="shared" si="242"/>
        <v>42286.749780092592</v>
      </c>
      <c r="T3855" s="12">
        <f t="shared" si="243"/>
        <v>2015</v>
      </c>
    </row>
    <row r="3856" spans="1:20" ht="32" x14ac:dyDescent="0.2">
      <c r="A3856">
        <v>3988</v>
      </c>
      <c r="B3856" s="3" t="s">
        <v>3984</v>
      </c>
      <c r="C3856" s="3" t="s">
        <v>8094</v>
      </c>
      <c r="D3856" s="33">
        <v>1500</v>
      </c>
      <c r="E3856" s="6">
        <v>32</v>
      </c>
      <c r="F3856" t="s">
        <v>8220</v>
      </c>
      <c r="G3856" t="s">
        <v>8223</v>
      </c>
      <c r="H3856" t="s">
        <v>8245</v>
      </c>
      <c r="I3856">
        <v>1440813413</v>
      </c>
      <c r="J3856">
        <v>1439517413</v>
      </c>
      <c r="K3856" t="b">
        <v>0</v>
      </c>
      <c r="L3856">
        <v>4</v>
      </c>
      <c r="M3856" t="b">
        <v>0</v>
      </c>
      <c r="N3856" t="s">
        <v>8269</v>
      </c>
      <c r="O3856" s="31">
        <f t="shared" si="240"/>
        <v>2</v>
      </c>
      <c r="P3856" s="8" t="s">
        <v>8322</v>
      </c>
      <c r="Q3856" t="s">
        <v>8325</v>
      </c>
      <c r="R3856" s="12">
        <f t="shared" si="241"/>
        <v>42245.08116898148</v>
      </c>
      <c r="S3856" s="12">
        <f t="shared" si="242"/>
        <v>42230.08116898148</v>
      </c>
      <c r="T3856" s="12">
        <f t="shared" si="243"/>
        <v>2015</v>
      </c>
    </row>
    <row r="3857" spans="1:20" ht="48" x14ac:dyDescent="0.2">
      <c r="A3857">
        <v>3985</v>
      </c>
      <c r="B3857" s="3" t="s">
        <v>3981</v>
      </c>
      <c r="C3857" s="3" t="s">
        <v>8091</v>
      </c>
      <c r="D3857" s="33">
        <v>2000</v>
      </c>
      <c r="E3857" s="6">
        <v>641</v>
      </c>
      <c r="F3857" t="s">
        <v>8220</v>
      </c>
      <c r="G3857" t="s">
        <v>8223</v>
      </c>
      <c r="H3857" t="s">
        <v>8245</v>
      </c>
      <c r="I3857">
        <v>1456002300</v>
      </c>
      <c r="J3857">
        <v>1454173120</v>
      </c>
      <c r="K3857" t="b">
        <v>0</v>
      </c>
      <c r="L3857">
        <v>19</v>
      </c>
      <c r="M3857" t="b">
        <v>0</v>
      </c>
      <c r="N3857" t="s">
        <v>8269</v>
      </c>
      <c r="O3857" s="31">
        <f t="shared" si="240"/>
        <v>32</v>
      </c>
      <c r="P3857" s="8" t="s">
        <v>8322</v>
      </c>
      <c r="Q3857" t="s">
        <v>8325</v>
      </c>
      <c r="R3857" s="12">
        <f t="shared" si="241"/>
        <v>42420.878472222219</v>
      </c>
      <c r="S3857" s="12">
        <f t="shared" si="242"/>
        <v>42399.707407407404</v>
      </c>
      <c r="T3857" s="12">
        <f t="shared" si="243"/>
        <v>2016</v>
      </c>
    </row>
    <row r="3858" spans="1:20" ht="48" x14ac:dyDescent="0.2">
      <c r="A3858">
        <v>3983</v>
      </c>
      <c r="B3858" s="3" t="s">
        <v>3979</v>
      </c>
      <c r="C3858" s="3" t="s">
        <v>8089</v>
      </c>
      <c r="D3858" s="33">
        <v>11140</v>
      </c>
      <c r="E3858" s="6">
        <v>3877</v>
      </c>
      <c r="F3858" t="s">
        <v>8220</v>
      </c>
      <c r="G3858" t="s">
        <v>8223</v>
      </c>
      <c r="H3858" t="s">
        <v>8245</v>
      </c>
      <c r="I3858">
        <v>1400569140</v>
      </c>
      <c r="J3858">
        <v>1397854356</v>
      </c>
      <c r="K3858" t="b">
        <v>0</v>
      </c>
      <c r="L3858">
        <v>46</v>
      </c>
      <c r="M3858" t="b">
        <v>0</v>
      </c>
      <c r="N3858" t="s">
        <v>8269</v>
      </c>
      <c r="O3858" s="31">
        <f t="shared" si="240"/>
        <v>35</v>
      </c>
      <c r="P3858" s="8" t="s">
        <v>8322</v>
      </c>
      <c r="Q3858" t="s">
        <v>8325</v>
      </c>
      <c r="R3858" s="12">
        <f t="shared" si="241"/>
        <v>41779.290972222225</v>
      </c>
      <c r="S3858" s="12">
        <f t="shared" si="242"/>
        <v>41747.86986111111</v>
      </c>
      <c r="T3858" s="12">
        <f t="shared" si="243"/>
        <v>2014</v>
      </c>
    </row>
    <row r="3859" spans="1:20" ht="32" x14ac:dyDescent="0.2">
      <c r="A3859">
        <v>3981</v>
      </c>
      <c r="B3859" s="3" t="s">
        <v>3358</v>
      </c>
      <c r="C3859" s="3" t="s">
        <v>7469</v>
      </c>
      <c r="D3859" s="33">
        <v>30000</v>
      </c>
      <c r="E3859" s="6">
        <v>1225</v>
      </c>
      <c r="F3859" t="s">
        <v>8220</v>
      </c>
      <c r="G3859" t="s">
        <v>8223</v>
      </c>
      <c r="H3859" t="s">
        <v>8245</v>
      </c>
      <c r="I3859">
        <v>1468729149</v>
      </c>
      <c r="J3859">
        <v>1463545149</v>
      </c>
      <c r="K3859" t="b">
        <v>0</v>
      </c>
      <c r="L3859">
        <v>7</v>
      </c>
      <c r="M3859" t="b">
        <v>0</v>
      </c>
      <c r="N3859" t="s">
        <v>8269</v>
      </c>
      <c r="O3859" s="31">
        <f t="shared" si="240"/>
        <v>4</v>
      </c>
      <c r="P3859" s="8" t="s">
        <v>8322</v>
      </c>
      <c r="Q3859" t="s">
        <v>8325</v>
      </c>
      <c r="R3859" s="12">
        <f t="shared" si="241"/>
        <v>42568.179965277777</v>
      </c>
      <c r="S3859" s="12">
        <f t="shared" si="242"/>
        <v>42508.179965277777</v>
      </c>
      <c r="T3859" s="12">
        <f t="shared" si="243"/>
        <v>2016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33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30">
        <f t="shared" si="240"/>
        <v>2</v>
      </c>
      <c r="P3860" s="8" t="s">
        <v>8322</v>
      </c>
      <c r="Q3860" t="s">
        <v>8325</v>
      </c>
      <c r="R3860" s="12">
        <f t="shared" si="241"/>
        <v>42146.875</v>
      </c>
      <c r="S3860" s="12">
        <f t="shared" si="242"/>
        <v>42128.431064814817</v>
      </c>
      <c r="T3860" s="12">
        <f t="shared" si="243"/>
        <v>2015</v>
      </c>
    </row>
    <row r="3861" spans="1:20" ht="48" x14ac:dyDescent="0.2">
      <c r="A3861">
        <v>3980</v>
      </c>
      <c r="B3861" s="3" t="s">
        <v>3977</v>
      </c>
      <c r="C3861" s="3" t="s">
        <v>8087</v>
      </c>
      <c r="D3861" s="33">
        <v>2500</v>
      </c>
      <c r="E3861" s="6">
        <v>450</v>
      </c>
      <c r="F3861" t="s">
        <v>8220</v>
      </c>
      <c r="G3861" t="s">
        <v>8223</v>
      </c>
      <c r="H3861" t="s">
        <v>8245</v>
      </c>
      <c r="I3861">
        <v>1404570147</v>
      </c>
      <c r="J3861">
        <v>1401978147</v>
      </c>
      <c r="K3861" t="b">
        <v>0</v>
      </c>
      <c r="L3861">
        <v>7</v>
      </c>
      <c r="M3861" t="b">
        <v>0</v>
      </c>
      <c r="N3861" t="s">
        <v>8269</v>
      </c>
      <c r="O3861" s="31">
        <f t="shared" si="240"/>
        <v>18</v>
      </c>
      <c r="P3861" s="8" t="s">
        <v>8322</v>
      </c>
      <c r="Q3861" t="s">
        <v>8325</v>
      </c>
      <c r="R3861" s="12">
        <f t="shared" si="241"/>
        <v>41825.598923611113</v>
      </c>
      <c r="S3861" s="12">
        <f t="shared" si="242"/>
        <v>41795.598923611113</v>
      </c>
      <c r="T3861" s="12">
        <f t="shared" si="243"/>
        <v>2014</v>
      </c>
    </row>
    <row r="3862" spans="1:20" ht="48" x14ac:dyDescent="0.2">
      <c r="A3862">
        <v>3978</v>
      </c>
      <c r="B3862" s="3" t="s">
        <v>3975</v>
      </c>
      <c r="C3862" s="3" t="s">
        <v>8085</v>
      </c>
      <c r="D3862" s="33">
        <v>2000</v>
      </c>
      <c r="E3862" s="6">
        <v>214</v>
      </c>
      <c r="F3862" t="s">
        <v>8220</v>
      </c>
      <c r="G3862" t="s">
        <v>8223</v>
      </c>
      <c r="H3862" t="s">
        <v>8245</v>
      </c>
      <c r="I3862">
        <v>1422717953</v>
      </c>
      <c r="J3862">
        <v>1417533953</v>
      </c>
      <c r="K3862" t="b">
        <v>0</v>
      </c>
      <c r="L3862">
        <v>8</v>
      </c>
      <c r="M3862" t="b">
        <v>0</v>
      </c>
      <c r="N3862" t="s">
        <v>8269</v>
      </c>
      <c r="O3862" s="31">
        <f t="shared" si="240"/>
        <v>11</v>
      </c>
      <c r="P3862" s="8" t="s">
        <v>8322</v>
      </c>
      <c r="Q3862" t="s">
        <v>8325</v>
      </c>
      <c r="R3862" s="12">
        <f t="shared" si="241"/>
        <v>42035.642974537041</v>
      </c>
      <c r="S3862" s="12">
        <f t="shared" si="242"/>
        <v>41975.642974537041</v>
      </c>
      <c r="T3862" s="12">
        <f t="shared" si="243"/>
        <v>2014</v>
      </c>
    </row>
    <row r="3863" spans="1:20" ht="48" x14ac:dyDescent="0.2">
      <c r="A3863">
        <v>3977</v>
      </c>
      <c r="B3863" s="3" t="s">
        <v>3974</v>
      </c>
      <c r="C3863" s="3" t="s">
        <v>8084</v>
      </c>
      <c r="D3863" s="33">
        <v>90000</v>
      </c>
      <c r="E3863" s="6">
        <v>1305</v>
      </c>
      <c r="F3863" t="s">
        <v>8220</v>
      </c>
      <c r="G3863" t="s">
        <v>8223</v>
      </c>
      <c r="H3863" t="s">
        <v>8245</v>
      </c>
      <c r="I3863">
        <v>1469213732</v>
      </c>
      <c r="J3863">
        <v>1466621732</v>
      </c>
      <c r="K3863" t="b">
        <v>0</v>
      </c>
      <c r="L3863">
        <v>6</v>
      </c>
      <c r="M3863" t="b">
        <v>0</v>
      </c>
      <c r="N3863" t="s">
        <v>8269</v>
      </c>
      <c r="O3863" s="31">
        <f t="shared" si="240"/>
        <v>1</v>
      </c>
      <c r="P3863" s="8" t="s">
        <v>8322</v>
      </c>
      <c r="Q3863" t="s">
        <v>8325</v>
      </c>
      <c r="R3863" s="12">
        <f t="shared" si="241"/>
        <v>42573.788564814815</v>
      </c>
      <c r="S3863" s="12">
        <f t="shared" si="242"/>
        <v>42543.788564814815</v>
      </c>
      <c r="T3863" s="12">
        <f t="shared" si="243"/>
        <v>2016</v>
      </c>
    </row>
    <row r="3864" spans="1:20" ht="48" x14ac:dyDescent="0.2">
      <c r="A3864">
        <v>3976</v>
      </c>
      <c r="B3864" s="3" t="s">
        <v>3973</v>
      </c>
      <c r="C3864" s="3" t="s">
        <v>8083</v>
      </c>
      <c r="D3864" s="33">
        <v>1300</v>
      </c>
      <c r="E3864" s="6">
        <v>620</v>
      </c>
      <c r="F3864" t="s">
        <v>8220</v>
      </c>
      <c r="G3864" t="s">
        <v>8223</v>
      </c>
      <c r="H3864" t="s">
        <v>8245</v>
      </c>
      <c r="I3864">
        <v>1406876400</v>
      </c>
      <c r="J3864">
        <v>1405024561</v>
      </c>
      <c r="K3864" t="b">
        <v>0</v>
      </c>
      <c r="L3864">
        <v>10</v>
      </c>
      <c r="M3864" t="b">
        <v>0</v>
      </c>
      <c r="N3864" t="s">
        <v>8269</v>
      </c>
      <c r="O3864" s="31">
        <f t="shared" si="240"/>
        <v>48</v>
      </c>
      <c r="P3864" s="8" t="s">
        <v>8322</v>
      </c>
      <c r="Q3864" t="s">
        <v>8325</v>
      </c>
      <c r="R3864" s="12">
        <f t="shared" si="241"/>
        <v>41852.291666666664</v>
      </c>
      <c r="S3864" s="12">
        <f t="shared" si="242"/>
        <v>41830.858344907407</v>
      </c>
      <c r="T3864" s="12">
        <f t="shared" si="243"/>
        <v>2014</v>
      </c>
    </row>
    <row r="3865" spans="1:20" ht="48" x14ac:dyDescent="0.2">
      <c r="A3865">
        <v>3975</v>
      </c>
      <c r="B3865" s="3" t="s">
        <v>3972</v>
      </c>
      <c r="C3865" s="3" t="s">
        <v>8082</v>
      </c>
      <c r="D3865" s="33">
        <v>678</v>
      </c>
      <c r="E3865" s="6">
        <v>0</v>
      </c>
      <c r="F3865" t="s">
        <v>8220</v>
      </c>
      <c r="G3865" t="s">
        <v>8223</v>
      </c>
      <c r="H3865" t="s">
        <v>8245</v>
      </c>
      <c r="I3865">
        <v>1468442898</v>
      </c>
      <c r="J3865">
        <v>1465850898</v>
      </c>
      <c r="K3865" t="b">
        <v>0</v>
      </c>
      <c r="L3865">
        <v>0</v>
      </c>
      <c r="M3865" t="b">
        <v>0</v>
      </c>
      <c r="N3865" t="s">
        <v>8269</v>
      </c>
      <c r="O3865" s="31">
        <f t="shared" si="240"/>
        <v>0</v>
      </c>
      <c r="P3865" s="8" t="s">
        <v>8322</v>
      </c>
      <c r="Q3865" t="s">
        <v>8325</v>
      </c>
      <c r="R3865" s="12">
        <f t="shared" si="241"/>
        <v>42564.866875</v>
      </c>
      <c r="S3865" s="12">
        <f t="shared" si="242"/>
        <v>42534.866875</v>
      </c>
      <c r="T3865" s="12">
        <f t="shared" si="243"/>
        <v>2016</v>
      </c>
    </row>
    <row r="3866" spans="1:20" ht="48" x14ac:dyDescent="0.2">
      <c r="A3866">
        <v>3973</v>
      </c>
      <c r="B3866" s="3" t="s">
        <v>3970</v>
      </c>
      <c r="C3866" s="3" t="s">
        <v>8080</v>
      </c>
      <c r="D3866" s="33">
        <v>5000</v>
      </c>
      <c r="E3866" s="6">
        <v>3905</v>
      </c>
      <c r="F3866" t="s">
        <v>8220</v>
      </c>
      <c r="G3866" t="s">
        <v>8223</v>
      </c>
      <c r="H3866" t="s">
        <v>8245</v>
      </c>
      <c r="I3866">
        <v>1462766400</v>
      </c>
      <c r="J3866">
        <v>1460219110</v>
      </c>
      <c r="K3866" t="b">
        <v>0</v>
      </c>
      <c r="L3866">
        <v>37</v>
      </c>
      <c r="M3866" t="b">
        <v>0</v>
      </c>
      <c r="N3866" t="s">
        <v>8269</v>
      </c>
      <c r="O3866" s="31">
        <f t="shared" si="240"/>
        <v>78</v>
      </c>
      <c r="P3866" s="8" t="s">
        <v>8322</v>
      </c>
      <c r="Q3866" t="s">
        <v>8325</v>
      </c>
      <c r="R3866" s="12">
        <f t="shared" si="241"/>
        <v>42499.166666666672</v>
      </c>
      <c r="S3866" s="12">
        <f t="shared" si="242"/>
        <v>42469.68414351852</v>
      </c>
      <c r="T3866" s="12">
        <f t="shared" si="243"/>
        <v>2016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33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30">
        <f t="shared" si="240"/>
        <v>27</v>
      </c>
      <c r="P3867" s="8" t="s">
        <v>8322</v>
      </c>
      <c r="Q3867" t="s">
        <v>8325</v>
      </c>
      <c r="R3867" s="12">
        <f t="shared" si="241"/>
        <v>41881.229166666664</v>
      </c>
      <c r="S3867" s="12">
        <f t="shared" si="242"/>
        <v>41841.651597222226</v>
      </c>
      <c r="T3867" s="12">
        <f t="shared" si="243"/>
        <v>2014</v>
      </c>
    </row>
    <row r="3868" spans="1:20" ht="32" x14ac:dyDescent="0.2">
      <c r="A3868">
        <v>3972</v>
      </c>
      <c r="B3868" s="3" t="s">
        <v>3969</v>
      </c>
      <c r="C3868" s="3" t="s">
        <v>8079</v>
      </c>
      <c r="D3868" s="33">
        <v>1000</v>
      </c>
      <c r="E3868" s="6">
        <v>211</v>
      </c>
      <c r="F3868" t="s">
        <v>8220</v>
      </c>
      <c r="G3868" t="s">
        <v>8223</v>
      </c>
      <c r="H3868" t="s">
        <v>8245</v>
      </c>
      <c r="I3868">
        <v>1423186634</v>
      </c>
      <c r="J3868">
        <v>1418002634</v>
      </c>
      <c r="K3868" t="b">
        <v>0</v>
      </c>
      <c r="L3868">
        <v>8</v>
      </c>
      <c r="M3868" t="b">
        <v>0</v>
      </c>
      <c r="N3868" t="s">
        <v>8269</v>
      </c>
      <c r="O3868" s="31">
        <f t="shared" si="240"/>
        <v>21</v>
      </c>
      <c r="P3868" s="8" t="s">
        <v>8322</v>
      </c>
      <c r="Q3868" t="s">
        <v>8325</v>
      </c>
      <c r="R3868" s="12">
        <f t="shared" si="241"/>
        <v>42041.067523148144</v>
      </c>
      <c r="S3868" s="12">
        <f t="shared" si="242"/>
        <v>41981.067523148144</v>
      </c>
      <c r="T3868" s="12">
        <f t="shared" si="243"/>
        <v>2014</v>
      </c>
    </row>
    <row r="3869" spans="1:20" ht="48" x14ac:dyDescent="0.2">
      <c r="A3869">
        <v>3971</v>
      </c>
      <c r="B3869" s="3" t="s">
        <v>3968</v>
      </c>
      <c r="C3869" s="3" t="s">
        <v>8078</v>
      </c>
      <c r="D3869" s="33">
        <v>14000</v>
      </c>
      <c r="E3869" s="6">
        <v>136</v>
      </c>
      <c r="F3869" t="s">
        <v>8220</v>
      </c>
      <c r="G3869" t="s">
        <v>8223</v>
      </c>
      <c r="H3869" t="s">
        <v>8245</v>
      </c>
      <c r="I3869">
        <v>1405947126</v>
      </c>
      <c r="J3869">
        <v>1403355126</v>
      </c>
      <c r="K3869" t="b">
        <v>0</v>
      </c>
      <c r="L3869">
        <v>6</v>
      </c>
      <c r="M3869" t="b">
        <v>0</v>
      </c>
      <c r="N3869" t="s">
        <v>8269</v>
      </c>
      <c r="O3869" s="31">
        <f t="shared" si="240"/>
        <v>1</v>
      </c>
      <c r="P3869" s="8" t="s">
        <v>8322</v>
      </c>
      <c r="Q3869" t="s">
        <v>8325</v>
      </c>
      <c r="R3869" s="12">
        <f t="shared" si="241"/>
        <v>41841.536180555559</v>
      </c>
      <c r="S3869" s="12">
        <f t="shared" si="242"/>
        <v>41811.536180555559</v>
      </c>
      <c r="T3869" s="12">
        <f t="shared" si="243"/>
        <v>2014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33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 t="s">
        <v>8322</v>
      </c>
      <c r="Q3870" t="s">
        <v>8334</v>
      </c>
      <c r="R3870" s="12">
        <f t="shared" si="241"/>
        <v>41890.659780092588</v>
      </c>
      <c r="S3870" s="12">
        <f t="shared" si="242"/>
        <v>41865.659780092588</v>
      </c>
      <c r="T3870" s="12">
        <f t="shared" si="243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33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8" t="s">
        <v>8322</v>
      </c>
      <c r="Q3871" t="s">
        <v>8334</v>
      </c>
      <c r="R3871" s="12">
        <f t="shared" si="241"/>
        <v>42077.132638888885</v>
      </c>
      <c r="S3871" s="12">
        <f t="shared" si="242"/>
        <v>42047.724444444444</v>
      </c>
      <c r="T3871" s="12">
        <f t="shared" si="243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33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8" t="s">
        <v>8322</v>
      </c>
      <c r="Q3872" t="s">
        <v>8334</v>
      </c>
      <c r="R3872" s="12">
        <f t="shared" si="241"/>
        <v>41823.17219907407</v>
      </c>
      <c r="S3872" s="12">
        <f t="shared" si="242"/>
        <v>41793.17219907407</v>
      </c>
      <c r="T3872" s="12">
        <f t="shared" si="243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33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8" t="s">
        <v>8322</v>
      </c>
      <c r="Q3873" t="s">
        <v>8334</v>
      </c>
      <c r="R3873" s="12">
        <f t="shared" si="241"/>
        <v>42823.739004629635</v>
      </c>
      <c r="S3873" s="12">
        <f t="shared" si="242"/>
        <v>42763.780671296292</v>
      </c>
      <c r="T3873" s="12">
        <f t="shared" si="243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33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 t="s">
        <v>8322</v>
      </c>
      <c r="Q3874" t="s">
        <v>8334</v>
      </c>
      <c r="R3874" s="12">
        <f t="shared" si="241"/>
        <v>42230.145787037036</v>
      </c>
      <c r="S3874" s="12">
        <f t="shared" si="242"/>
        <v>42180.145787037036</v>
      </c>
      <c r="T3874" s="12">
        <f t="shared" si="243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33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 t="s">
        <v>8322</v>
      </c>
      <c r="Q3875" t="s">
        <v>8334</v>
      </c>
      <c r="R3875" s="12">
        <f t="shared" si="241"/>
        <v>42285.696006944447</v>
      </c>
      <c r="S3875" s="12">
        <f t="shared" si="242"/>
        <v>42255.696006944447</v>
      </c>
      <c r="T3875" s="12">
        <f t="shared" si="243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33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 t="s">
        <v>8322</v>
      </c>
      <c r="Q3876" t="s">
        <v>8334</v>
      </c>
      <c r="R3876" s="12">
        <f t="shared" si="241"/>
        <v>42028.041666666672</v>
      </c>
      <c r="S3876" s="12">
        <f t="shared" si="242"/>
        <v>42007.016458333332</v>
      </c>
      <c r="T3876" s="12">
        <f t="shared" si="243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33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 t="s">
        <v>8322</v>
      </c>
      <c r="Q3877" t="s">
        <v>8334</v>
      </c>
      <c r="R3877" s="12">
        <f t="shared" si="241"/>
        <v>42616.416666666672</v>
      </c>
      <c r="S3877" s="12">
        <f t="shared" si="242"/>
        <v>42615.346817129626</v>
      </c>
      <c r="T3877" s="12">
        <f t="shared" si="243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33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8" t="s">
        <v>8322</v>
      </c>
      <c r="Q3878" t="s">
        <v>8334</v>
      </c>
      <c r="R3878" s="12">
        <f t="shared" si="241"/>
        <v>42402.624166666668</v>
      </c>
      <c r="S3878" s="12">
        <f t="shared" si="242"/>
        <v>42372.624166666668</v>
      </c>
      <c r="T3878" s="12">
        <f t="shared" si="243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33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8" t="s">
        <v>8322</v>
      </c>
      <c r="Q3879" t="s">
        <v>8334</v>
      </c>
      <c r="R3879" s="12">
        <f t="shared" si="241"/>
        <v>42712.67768518519</v>
      </c>
      <c r="S3879" s="12">
        <f t="shared" si="242"/>
        <v>42682.67768518519</v>
      </c>
      <c r="T3879" s="12">
        <f t="shared" si="243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33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 t="s">
        <v>8322</v>
      </c>
      <c r="Q3880" t="s">
        <v>8334</v>
      </c>
      <c r="R3880" s="12">
        <f t="shared" si="241"/>
        <v>42185.165972222225</v>
      </c>
      <c r="S3880" s="12">
        <f t="shared" si="242"/>
        <v>42154.818819444445</v>
      </c>
      <c r="T3880" s="12">
        <f t="shared" si="243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33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 t="s">
        <v>8322</v>
      </c>
      <c r="Q3881" t="s">
        <v>8334</v>
      </c>
      <c r="R3881" s="12">
        <f t="shared" si="241"/>
        <v>42029.861064814817</v>
      </c>
      <c r="S3881" s="12">
        <f t="shared" si="242"/>
        <v>41999.861064814817</v>
      </c>
      <c r="T3881" s="12">
        <f t="shared" si="243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33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8" t="s">
        <v>8322</v>
      </c>
      <c r="Q3882" t="s">
        <v>8334</v>
      </c>
      <c r="R3882" s="12">
        <f t="shared" si="241"/>
        <v>41850.958333333336</v>
      </c>
      <c r="S3882" s="12">
        <f t="shared" si="242"/>
        <v>41815.815046296295</v>
      </c>
      <c r="T3882" s="12">
        <f t="shared" si="243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33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8" t="s">
        <v>8322</v>
      </c>
      <c r="Q3883" t="s">
        <v>8334</v>
      </c>
      <c r="R3883" s="12">
        <f t="shared" si="241"/>
        <v>42786.018506944441</v>
      </c>
      <c r="S3883" s="12">
        <f t="shared" si="242"/>
        <v>42756.018506944441</v>
      </c>
      <c r="T3883" s="12">
        <f t="shared" si="243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33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 t="s">
        <v>8322</v>
      </c>
      <c r="Q3884" t="s">
        <v>8334</v>
      </c>
      <c r="R3884" s="12">
        <f t="shared" si="241"/>
        <v>42400.960416666669</v>
      </c>
      <c r="S3884" s="12">
        <f t="shared" si="242"/>
        <v>42373.983449074076</v>
      </c>
      <c r="T3884" s="12">
        <f t="shared" si="243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33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 t="s">
        <v>8322</v>
      </c>
      <c r="Q3885" t="s">
        <v>8334</v>
      </c>
      <c r="R3885" s="12">
        <f t="shared" si="241"/>
        <v>41884.602650462963</v>
      </c>
      <c r="S3885" s="12">
        <f t="shared" si="242"/>
        <v>41854.602650462963</v>
      </c>
      <c r="T3885" s="12">
        <f t="shared" si="243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33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 t="s">
        <v>8322</v>
      </c>
      <c r="Q3886" t="s">
        <v>8334</v>
      </c>
      <c r="R3886" s="12">
        <f t="shared" si="241"/>
        <v>42090.749907407408</v>
      </c>
      <c r="S3886" s="12">
        <f t="shared" si="242"/>
        <v>42065.791574074072</v>
      </c>
      <c r="T3886" s="12">
        <f t="shared" si="243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33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 t="s">
        <v>8322</v>
      </c>
      <c r="Q3887" t="s">
        <v>8334</v>
      </c>
      <c r="R3887" s="12">
        <f t="shared" si="241"/>
        <v>42499.951284722221</v>
      </c>
      <c r="S3887" s="12">
        <f t="shared" si="242"/>
        <v>42469.951284722221</v>
      </c>
      <c r="T3887" s="12">
        <f t="shared" si="243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33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 t="s">
        <v>8322</v>
      </c>
      <c r="Q3888" t="s">
        <v>8334</v>
      </c>
      <c r="R3888" s="12">
        <f t="shared" si="241"/>
        <v>41984.228032407409</v>
      </c>
      <c r="S3888" s="12">
        <f t="shared" si="242"/>
        <v>41954.228032407409</v>
      </c>
      <c r="T3888" s="12">
        <f t="shared" si="243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33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8" t="s">
        <v>8322</v>
      </c>
      <c r="Q3889" t="s">
        <v>8334</v>
      </c>
      <c r="R3889" s="12">
        <f t="shared" si="241"/>
        <v>42125.916666666672</v>
      </c>
      <c r="S3889" s="12">
        <f t="shared" si="242"/>
        <v>42079.857974537037</v>
      </c>
      <c r="T3889" s="12">
        <f t="shared" si="243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33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30">
        <f t="shared" si="240"/>
        <v>27</v>
      </c>
      <c r="P3890" s="8" t="s">
        <v>8322</v>
      </c>
      <c r="Q3890" t="s">
        <v>8325</v>
      </c>
      <c r="R3890" s="12">
        <f t="shared" si="241"/>
        <v>42792.545810185184</v>
      </c>
      <c r="S3890" s="12">
        <f t="shared" si="242"/>
        <v>42762.545810185184</v>
      </c>
      <c r="T3890" s="12">
        <f t="shared" si="243"/>
        <v>2017</v>
      </c>
    </row>
    <row r="3891" spans="1:20" ht="64" x14ac:dyDescent="0.2">
      <c r="A3891">
        <v>3970</v>
      </c>
      <c r="B3891" s="3" t="s">
        <v>3967</v>
      </c>
      <c r="C3891" s="3" t="s">
        <v>8077</v>
      </c>
      <c r="D3891" s="33">
        <v>15000</v>
      </c>
      <c r="E3891" s="6">
        <v>11</v>
      </c>
      <c r="F3891" t="s">
        <v>8220</v>
      </c>
      <c r="G3891" t="s">
        <v>8223</v>
      </c>
      <c r="H3891" t="s">
        <v>8245</v>
      </c>
      <c r="I3891">
        <v>1460925811</v>
      </c>
      <c r="J3891">
        <v>1458333811</v>
      </c>
      <c r="K3891" t="b">
        <v>0</v>
      </c>
      <c r="L3891">
        <v>2</v>
      </c>
      <c r="M3891" t="b">
        <v>0</v>
      </c>
      <c r="N3891" t="s">
        <v>8269</v>
      </c>
      <c r="O3891" s="31">
        <f t="shared" si="240"/>
        <v>0</v>
      </c>
      <c r="P3891" s="8" t="s">
        <v>8322</v>
      </c>
      <c r="Q3891" t="s">
        <v>8325</v>
      </c>
      <c r="R3891" s="12">
        <f t="shared" si="241"/>
        <v>42477.863553240735</v>
      </c>
      <c r="S3891" s="12">
        <f t="shared" si="242"/>
        <v>42447.863553240735</v>
      </c>
      <c r="T3891" s="12">
        <f t="shared" si="243"/>
        <v>2016</v>
      </c>
    </row>
    <row r="3892" spans="1:20" ht="48" x14ac:dyDescent="0.2">
      <c r="A3892">
        <v>3969</v>
      </c>
      <c r="B3892" s="3" t="s">
        <v>3966</v>
      </c>
      <c r="C3892" s="3" t="s">
        <v>8076</v>
      </c>
      <c r="D3892" s="33">
        <v>2825</v>
      </c>
      <c r="E3892" s="6">
        <v>211</v>
      </c>
      <c r="F3892" t="s">
        <v>8220</v>
      </c>
      <c r="G3892" t="s">
        <v>8223</v>
      </c>
      <c r="H3892" t="s">
        <v>8245</v>
      </c>
      <c r="I3892">
        <v>1472442900</v>
      </c>
      <c r="J3892">
        <v>1471638646</v>
      </c>
      <c r="K3892" t="b">
        <v>0</v>
      </c>
      <c r="L3892">
        <v>6</v>
      </c>
      <c r="M3892" t="b">
        <v>0</v>
      </c>
      <c r="N3892" t="s">
        <v>8269</v>
      </c>
      <c r="O3892" s="31">
        <f t="shared" si="240"/>
        <v>7</v>
      </c>
      <c r="P3892" s="8" t="s">
        <v>8322</v>
      </c>
      <c r="Q3892" t="s">
        <v>8325</v>
      </c>
      <c r="R3892" s="12">
        <f t="shared" si="241"/>
        <v>42611.163194444445</v>
      </c>
      <c r="S3892" s="12">
        <f t="shared" si="242"/>
        <v>42601.854699074072</v>
      </c>
      <c r="T3892" s="12">
        <f t="shared" si="243"/>
        <v>2016</v>
      </c>
    </row>
    <row r="3893" spans="1:20" ht="48" x14ac:dyDescent="0.2">
      <c r="A3893">
        <v>3968</v>
      </c>
      <c r="B3893" s="3" t="s">
        <v>3965</v>
      </c>
      <c r="C3893" s="3" t="s">
        <v>8075</v>
      </c>
      <c r="D3893" s="33">
        <v>5000</v>
      </c>
      <c r="E3893" s="6">
        <v>527</v>
      </c>
      <c r="F3893" t="s">
        <v>8220</v>
      </c>
      <c r="G3893" t="s">
        <v>8223</v>
      </c>
      <c r="H3893" t="s">
        <v>8245</v>
      </c>
      <c r="I3893">
        <v>1463945673</v>
      </c>
      <c r="J3893">
        <v>1458761673</v>
      </c>
      <c r="K3893" t="b">
        <v>0</v>
      </c>
      <c r="L3893">
        <v>11</v>
      </c>
      <c r="M3893" t="b">
        <v>0</v>
      </c>
      <c r="N3893" t="s">
        <v>8269</v>
      </c>
      <c r="O3893" s="31">
        <f t="shared" si="240"/>
        <v>11</v>
      </c>
      <c r="P3893" s="8" t="s">
        <v>8322</v>
      </c>
      <c r="Q3893" t="s">
        <v>8325</v>
      </c>
      <c r="R3893" s="12">
        <f t="shared" si="241"/>
        <v>42512.815659722226</v>
      </c>
      <c r="S3893" s="12">
        <f t="shared" si="242"/>
        <v>42452.815659722226</v>
      </c>
      <c r="T3893" s="12">
        <f t="shared" si="243"/>
        <v>2016</v>
      </c>
    </row>
    <row r="3894" spans="1:20" ht="48" x14ac:dyDescent="0.2">
      <c r="A3894">
        <v>3967</v>
      </c>
      <c r="B3894" s="3" t="s">
        <v>3964</v>
      </c>
      <c r="C3894" s="3" t="s">
        <v>8074</v>
      </c>
      <c r="D3894" s="33">
        <v>1700</v>
      </c>
      <c r="E3894" s="6">
        <v>410</v>
      </c>
      <c r="F3894" t="s">
        <v>8220</v>
      </c>
      <c r="G3894" t="s">
        <v>8223</v>
      </c>
      <c r="H3894" t="s">
        <v>8245</v>
      </c>
      <c r="I3894">
        <v>1488783507</v>
      </c>
      <c r="J3894">
        <v>1486191507</v>
      </c>
      <c r="K3894" t="b">
        <v>0</v>
      </c>
      <c r="L3894">
        <v>10</v>
      </c>
      <c r="M3894" t="b">
        <v>0</v>
      </c>
      <c r="N3894" t="s">
        <v>8269</v>
      </c>
      <c r="O3894" s="31">
        <f t="shared" si="240"/>
        <v>24</v>
      </c>
      <c r="P3894" s="8" t="s">
        <v>8322</v>
      </c>
      <c r="Q3894" t="s">
        <v>8325</v>
      </c>
      <c r="R3894" s="12">
        <f t="shared" si="241"/>
        <v>42800.290590277778</v>
      </c>
      <c r="S3894" s="12">
        <f t="shared" si="242"/>
        <v>42770.290590277778</v>
      </c>
      <c r="T3894" s="12">
        <f t="shared" si="243"/>
        <v>2017</v>
      </c>
    </row>
    <row r="3895" spans="1:20" ht="48" x14ac:dyDescent="0.2">
      <c r="A3895">
        <v>3966</v>
      </c>
      <c r="B3895" s="3" t="s">
        <v>3963</v>
      </c>
      <c r="C3895" s="3" t="s">
        <v>8073</v>
      </c>
      <c r="D3895" s="33">
        <v>7500</v>
      </c>
      <c r="E3895" s="6">
        <v>45</v>
      </c>
      <c r="F3895" t="s">
        <v>8220</v>
      </c>
      <c r="G3895" t="s">
        <v>8223</v>
      </c>
      <c r="H3895" t="s">
        <v>8245</v>
      </c>
      <c r="I3895">
        <v>1406170740</v>
      </c>
      <c r="J3895">
        <v>1402506278</v>
      </c>
      <c r="K3895" t="b">
        <v>0</v>
      </c>
      <c r="L3895">
        <v>2</v>
      </c>
      <c r="M3895" t="b">
        <v>0</v>
      </c>
      <c r="N3895" t="s">
        <v>8269</v>
      </c>
      <c r="O3895" s="31">
        <f t="shared" si="240"/>
        <v>1</v>
      </c>
      <c r="P3895" s="8" t="s">
        <v>8322</v>
      </c>
      <c r="Q3895" t="s">
        <v>8325</v>
      </c>
      <c r="R3895" s="12">
        <f t="shared" si="241"/>
        <v>41844.124305555553</v>
      </c>
      <c r="S3895" s="12">
        <f t="shared" si="242"/>
        <v>41801.711550925924</v>
      </c>
      <c r="T3895" s="12">
        <f t="shared" si="243"/>
        <v>2014</v>
      </c>
    </row>
    <row r="3896" spans="1:20" ht="48" x14ac:dyDescent="0.2">
      <c r="A3896">
        <v>3965</v>
      </c>
      <c r="B3896" s="3" t="s">
        <v>3962</v>
      </c>
      <c r="C3896" s="3" t="s">
        <v>8072</v>
      </c>
      <c r="D3896" s="33">
        <v>2000</v>
      </c>
      <c r="E3896" s="6">
        <v>285</v>
      </c>
      <c r="F3896" t="s">
        <v>8220</v>
      </c>
      <c r="G3896" t="s">
        <v>8223</v>
      </c>
      <c r="H3896" t="s">
        <v>8245</v>
      </c>
      <c r="I3896">
        <v>1460608780</v>
      </c>
      <c r="J3896">
        <v>1455428380</v>
      </c>
      <c r="K3896" t="b">
        <v>0</v>
      </c>
      <c r="L3896">
        <v>4</v>
      </c>
      <c r="M3896" t="b">
        <v>0</v>
      </c>
      <c r="N3896" t="s">
        <v>8269</v>
      </c>
      <c r="O3896" s="31">
        <f t="shared" si="240"/>
        <v>14</v>
      </c>
      <c r="P3896" s="8" t="s">
        <v>8322</v>
      </c>
      <c r="Q3896" t="s">
        <v>8325</v>
      </c>
      <c r="R3896" s="12">
        <f t="shared" si="241"/>
        <v>42474.194212962961</v>
      </c>
      <c r="S3896" s="12">
        <f t="shared" si="242"/>
        <v>42414.235879629632</v>
      </c>
      <c r="T3896" s="12">
        <f t="shared" si="243"/>
        <v>2016</v>
      </c>
    </row>
    <row r="3897" spans="1:20" ht="48" x14ac:dyDescent="0.2">
      <c r="A3897">
        <v>3964</v>
      </c>
      <c r="B3897" s="3" t="s">
        <v>3961</v>
      </c>
      <c r="C3897" s="3" t="s">
        <v>8071</v>
      </c>
      <c r="D3897" s="33">
        <v>2000</v>
      </c>
      <c r="E3897" s="6">
        <v>126</v>
      </c>
      <c r="F3897" t="s">
        <v>8220</v>
      </c>
      <c r="G3897" t="s">
        <v>8223</v>
      </c>
      <c r="H3897" t="s">
        <v>8245</v>
      </c>
      <c r="I3897">
        <v>1429460386</v>
      </c>
      <c r="J3897">
        <v>1424279986</v>
      </c>
      <c r="K3897" t="b">
        <v>0</v>
      </c>
      <c r="L3897">
        <v>3</v>
      </c>
      <c r="M3897" t="b">
        <v>0</v>
      </c>
      <c r="N3897" t="s">
        <v>8269</v>
      </c>
      <c r="O3897" s="31">
        <f t="shared" si="240"/>
        <v>6</v>
      </c>
      <c r="P3897" s="8" t="s">
        <v>8322</v>
      </c>
      <c r="Q3897" t="s">
        <v>8325</v>
      </c>
      <c r="R3897" s="12">
        <f t="shared" si="241"/>
        <v>42113.680393518516</v>
      </c>
      <c r="S3897" s="12">
        <f t="shared" si="242"/>
        <v>42053.722060185188</v>
      </c>
      <c r="T3897" s="12">
        <f t="shared" si="243"/>
        <v>2015</v>
      </c>
    </row>
    <row r="3898" spans="1:20" ht="48" x14ac:dyDescent="0.2">
      <c r="A3898">
        <v>3960</v>
      </c>
      <c r="B3898" s="3" t="s">
        <v>3957</v>
      </c>
      <c r="C3898" s="3" t="s">
        <v>8067</v>
      </c>
      <c r="D3898" s="33">
        <v>3000</v>
      </c>
      <c r="E3898" s="6">
        <v>45</v>
      </c>
      <c r="F3898" t="s">
        <v>8220</v>
      </c>
      <c r="G3898" t="s">
        <v>8223</v>
      </c>
      <c r="H3898" t="s">
        <v>8245</v>
      </c>
      <c r="I3898">
        <v>1451852256</v>
      </c>
      <c r="J3898">
        <v>1449260256</v>
      </c>
      <c r="K3898" t="b">
        <v>0</v>
      </c>
      <c r="L3898">
        <v>4</v>
      </c>
      <c r="M3898" t="b">
        <v>0</v>
      </c>
      <c r="N3898" t="s">
        <v>8269</v>
      </c>
      <c r="O3898" s="31">
        <f t="shared" si="240"/>
        <v>2</v>
      </c>
      <c r="P3898" s="8" t="s">
        <v>8322</v>
      </c>
      <c r="Q3898" t="s">
        <v>8325</v>
      </c>
      <c r="R3898" s="12">
        <f t="shared" si="241"/>
        <v>42372.845555555556</v>
      </c>
      <c r="S3898" s="12">
        <f t="shared" si="242"/>
        <v>42342.845555555556</v>
      </c>
      <c r="T3898" s="12">
        <f t="shared" si="243"/>
        <v>2015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33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30">
        <f t="shared" si="240"/>
        <v>18</v>
      </c>
      <c r="P3899" s="8" t="s">
        <v>8322</v>
      </c>
      <c r="Q3899" t="s">
        <v>8325</v>
      </c>
      <c r="R3899" s="12">
        <f t="shared" si="241"/>
        <v>42012.87364583333</v>
      </c>
      <c r="S3899" s="12">
        <f t="shared" si="242"/>
        <v>41982.87364583333</v>
      </c>
      <c r="T3899" s="12">
        <f t="shared" si="243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33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30">
        <f t="shared" si="240"/>
        <v>33</v>
      </c>
      <c r="P3900" s="8" t="s">
        <v>8322</v>
      </c>
      <c r="Q3900" t="s">
        <v>8325</v>
      </c>
      <c r="R3900" s="12">
        <f t="shared" si="241"/>
        <v>42233.666666666672</v>
      </c>
      <c r="S3900" s="12">
        <f t="shared" si="242"/>
        <v>42193.482291666667</v>
      </c>
      <c r="T3900" s="12">
        <f t="shared" si="243"/>
        <v>2015</v>
      </c>
    </row>
    <row r="3901" spans="1:20" ht="48" x14ac:dyDescent="0.2">
      <c r="A3901">
        <v>3959</v>
      </c>
      <c r="B3901" s="3" t="s">
        <v>3956</v>
      </c>
      <c r="C3901" s="3" t="s">
        <v>8066</v>
      </c>
      <c r="D3901" s="33">
        <v>1200</v>
      </c>
      <c r="E3901" s="6">
        <v>292</v>
      </c>
      <c r="F3901" t="s">
        <v>8220</v>
      </c>
      <c r="G3901" t="s">
        <v>8223</v>
      </c>
      <c r="H3901" t="s">
        <v>8245</v>
      </c>
      <c r="I3901">
        <v>1411930556</v>
      </c>
      <c r="J3901">
        <v>1409338556</v>
      </c>
      <c r="K3901" t="b">
        <v>0</v>
      </c>
      <c r="L3901">
        <v>12</v>
      </c>
      <c r="M3901" t="b">
        <v>0</v>
      </c>
      <c r="N3901" t="s">
        <v>8269</v>
      </c>
      <c r="O3901" s="31">
        <f t="shared" si="240"/>
        <v>24</v>
      </c>
      <c r="P3901" s="8" t="s">
        <v>8322</v>
      </c>
      <c r="Q3901" t="s">
        <v>8325</v>
      </c>
      <c r="R3901" s="12">
        <f t="shared" si="241"/>
        <v>41910.788842592592</v>
      </c>
      <c r="S3901" s="12">
        <f t="shared" si="242"/>
        <v>41880.788842592592</v>
      </c>
      <c r="T3901" s="12">
        <f t="shared" si="243"/>
        <v>2014</v>
      </c>
    </row>
    <row r="3902" spans="1:20" ht="48" x14ac:dyDescent="0.2">
      <c r="A3902">
        <v>3958</v>
      </c>
      <c r="B3902" s="3" t="s">
        <v>3955</v>
      </c>
      <c r="C3902" s="3" t="s">
        <v>8065</v>
      </c>
      <c r="D3902" s="33">
        <v>2000</v>
      </c>
      <c r="E3902" s="6">
        <v>641</v>
      </c>
      <c r="F3902" t="s">
        <v>8220</v>
      </c>
      <c r="G3902" t="s">
        <v>8223</v>
      </c>
      <c r="H3902" t="s">
        <v>8245</v>
      </c>
      <c r="I3902">
        <v>1406988000</v>
      </c>
      <c r="J3902">
        <v>1403822912</v>
      </c>
      <c r="K3902" t="b">
        <v>0</v>
      </c>
      <c r="L3902">
        <v>16</v>
      </c>
      <c r="M3902" t="b">
        <v>0</v>
      </c>
      <c r="N3902" t="s">
        <v>8269</v>
      </c>
      <c r="O3902" s="31">
        <f t="shared" si="240"/>
        <v>32</v>
      </c>
      <c r="P3902" s="8" t="s">
        <v>8322</v>
      </c>
      <c r="Q3902" t="s">
        <v>8325</v>
      </c>
      <c r="R3902" s="12">
        <f t="shared" si="241"/>
        <v>41853.583333333336</v>
      </c>
      <c r="S3902" s="12">
        <f t="shared" si="242"/>
        <v>41816.950370370374</v>
      </c>
      <c r="T3902" s="12">
        <f t="shared" si="243"/>
        <v>2014</v>
      </c>
    </row>
    <row r="3903" spans="1:20" ht="48" x14ac:dyDescent="0.2">
      <c r="A3903">
        <v>3957</v>
      </c>
      <c r="B3903" s="3" t="s">
        <v>3954</v>
      </c>
      <c r="C3903" s="3" t="s">
        <v>8064</v>
      </c>
      <c r="D3903" s="33">
        <v>28000</v>
      </c>
      <c r="E3903" s="6">
        <v>7</v>
      </c>
      <c r="F3903" t="s">
        <v>8220</v>
      </c>
      <c r="G3903" t="s">
        <v>8223</v>
      </c>
      <c r="H3903" t="s">
        <v>8245</v>
      </c>
      <c r="I3903">
        <v>1468020354</v>
      </c>
      <c r="J3903">
        <v>1464045954</v>
      </c>
      <c r="K3903" t="b">
        <v>0</v>
      </c>
      <c r="L3903">
        <v>1</v>
      </c>
      <c r="M3903" t="b">
        <v>0</v>
      </c>
      <c r="N3903" t="s">
        <v>8269</v>
      </c>
      <c r="O3903" s="31">
        <f t="shared" si="240"/>
        <v>0</v>
      </c>
      <c r="P3903" s="8" t="s">
        <v>8322</v>
      </c>
      <c r="Q3903" t="s">
        <v>8325</v>
      </c>
      <c r="R3903" s="12">
        <f t="shared" si="241"/>
        <v>42559.976319444439</v>
      </c>
      <c r="S3903" s="12">
        <f t="shared" si="242"/>
        <v>42513.976319444439</v>
      </c>
      <c r="T3903" s="12">
        <f t="shared" si="243"/>
        <v>2016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33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30">
        <f t="shared" si="240"/>
        <v>49</v>
      </c>
      <c r="P3904" s="8" t="s">
        <v>8322</v>
      </c>
      <c r="Q3904" t="s">
        <v>8325</v>
      </c>
      <c r="R3904" s="12">
        <f t="shared" si="241"/>
        <v>42688.509745370371</v>
      </c>
      <c r="S3904" s="12">
        <f t="shared" si="242"/>
        <v>42663.468078703707</v>
      </c>
      <c r="T3904" s="12">
        <f t="shared" si="243"/>
        <v>2016</v>
      </c>
    </row>
    <row r="3905" spans="1:20" ht="48" x14ac:dyDescent="0.2">
      <c r="A3905">
        <v>3956</v>
      </c>
      <c r="B3905" s="3" t="s">
        <v>3953</v>
      </c>
      <c r="C3905" s="3" t="s">
        <v>8063</v>
      </c>
      <c r="D3905" s="33">
        <v>5500</v>
      </c>
      <c r="E3905" s="6">
        <v>0</v>
      </c>
      <c r="F3905" t="s">
        <v>8220</v>
      </c>
      <c r="G3905" t="s">
        <v>8223</v>
      </c>
      <c r="H3905" t="s">
        <v>8245</v>
      </c>
      <c r="I3905">
        <v>1461543600</v>
      </c>
      <c r="J3905">
        <v>1459203727</v>
      </c>
      <c r="K3905" t="b">
        <v>0</v>
      </c>
      <c r="L3905">
        <v>0</v>
      </c>
      <c r="M3905" t="b">
        <v>0</v>
      </c>
      <c r="N3905" t="s">
        <v>8269</v>
      </c>
      <c r="O3905" s="31">
        <f t="shared" si="240"/>
        <v>0</v>
      </c>
      <c r="P3905" s="8" t="s">
        <v>8322</v>
      </c>
      <c r="Q3905" t="s">
        <v>8325</v>
      </c>
      <c r="R3905" s="12">
        <f t="shared" si="241"/>
        <v>42485.013888888891</v>
      </c>
      <c r="S3905" s="12">
        <f t="shared" si="242"/>
        <v>42457.932025462964</v>
      </c>
      <c r="T3905" s="12">
        <f t="shared" si="243"/>
        <v>2016</v>
      </c>
    </row>
    <row r="3906" spans="1:20" ht="48" x14ac:dyDescent="0.2">
      <c r="A3906">
        <v>3955</v>
      </c>
      <c r="B3906" s="3" t="s">
        <v>3952</v>
      </c>
      <c r="C3906" s="3" t="s">
        <v>8062</v>
      </c>
      <c r="D3906" s="33">
        <v>1750</v>
      </c>
      <c r="E3906" s="6">
        <v>425</v>
      </c>
      <c r="F3906" t="s">
        <v>8220</v>
      </c>
      <c r="G3906" t="s">
        <v>8223</v>
      </c>
      <c r="H3906" t="s">
        <v>8245</v>
      </c>
      <c r="I3906">
        <v>1448745741</v>
      </c>
      <c r="J3906">
        <v>1446150141</v>
      </c>
      <c r="K3906" t="b">
        <v>0</v>
      </c>
      <c r="L3906">
        <v>8</v>
      </c>
      <c r="M3906" t="b">
        <v>0</v>
      </c>
      <c r="N3906" t="s">
        <v>8269</v>
      </c>
      <c r="O3906" s="31">
        <f t="shared" ref="O3906:O3969" si="244">ROUND(E3906/D3906*100,0)</f>
        <v>24</v>
      </c>
      <c r="P3906" s="8" t="s">
        <v>8322</v>
      </c>
      <c r="Q3906" t="s">
        <v>8325</v>
      </c>
      <c r="R3906" s="12">
        <f t="shared" ref="R3906:R3969" si="245">(((I3906/60)/60/24)+DATE(1970,1,1))</f>
        <v>42336.890520833331</v>
      </c>
      <c r="S3906" s="12">
        <f t="shared" ref="S3906:S3969" si="246">(((J3906/60)/60/24)+DATE(1970,1,1))</f>
        <v>42306.848854166667</v>
      </c>
      <c r="T3906" s="12">
        <f t="shared" si="243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33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30">
        <f t="shared" si="244"/>
        <v>12</v>
      </c>
      <c r="P3907" s="8" t="s">
        <v>8322</v>
      </c>
      <c r="Q3907" t="s">
        <v>8325</v>
      </c>
      <c r="R3907" s="12">
        <f t="shared" si="245"/>
        <v>42166.958333333328</v>
      </c>
      <c r="S3907" s="12">
        <f t="shared" si="246"/>
        <v>42124.623877314814</v>
      </c>
      <c r="T3907" s="12">
        <f t="shared" ref="T3907:T3970" si="247">YEAR(S3907)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33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30">
        <f t="shared" si="244"/>
        <v>67</v>
      </c>
      <c r="P3908" s="8" t="s">
        <v>8322</v>
      </c>
      <c r="Q3908" t="s">
        <v>8325</v>
      </c>
      <c r="R3908" s="12">
        <f t="shared" si="245"/>
        <v>42181.559027777781</v>
      </c>
      <c r="S3908" s="12">
        <f t="shared" si="246"/>
        <v>42143.917743055557</v>
      </c>
      <c r="T3908" s="12">
        <f t="shared" si="247"/>
        <v>2015</v>
      </c>
    </row>
    <row r="3909" spans="1:20" ht="48" x14ac:dyDescent="0.2">
      <c r="A3909">
        <v>3953</v>
      </c>
      <c r="B3909" s="3" t="s">
        <v>3950</v>
      </c>
      <c r="C3909" s="3" t="s">
        <v>8060</v>
      </c>
      <c r="D3909" s="33">
        <v>17600</v>
      </c>
      <c r="E3909" s="6">
        <v>0</v>
      </c>
      <c r="F3909" t="s">
        <v>8220</v>
      </c>
      <c r="G3909" t="s">
        <v>8223</v>
      </c>
      <c r="H3909" t="s">
        <v>8245</v>
      </c>
      <c r="I3909">
        <v>1469834940</v>
      </c>
      <c r="J3909">
        <v>1467162586</v>
      </c>
      <c r="K3909" t="b">
        <v>0</v>
      </c>
      <c r="L3909">
        <v>0</v>
      </c>
      <c r="M3909" t="b">
        <v>0</v>
      </c>
      <c r="N3909" t="s">
        <v>8269</v>
      </c>
      <c r="O3909" s="31">
        <f t="shared" si="244"/>
        <v>0</v>
      </c>
      <c r="P3909" s="8" t="s">
        <v>8322</v>
      </c>
      <c r="Q3909" t="s">
        <v>8325</v>
      </c>
      <c r="R3909" s="12">
        <f t="shared" si="245"/>
        <v>42580.978472222225</v>
      </c>
      <c r="S3909" s="12">
        <f t="shared" si="246"/>
        <v>42550.048449074078</v>
      </c>
      <c r="T3909" s="12">
        <f t="shared" si="247"/>
        <v>2016</v>
      </c>
    </row>
    <row r="3910" spans="1:20" ht="48" x14ac:dyDescent="0.2">
      <c r="A3910">
        <v>3952</v>
      </c>
      <c r="B3910" s="3" t="s">
        <v>3949</v>
      </c>
      <c r="C3910" s="3" t="s">
        <v>8059</v>
      </c>
      <c r="D3910" s="33">
        <v>26000</v>
      </c>
      <c r="E3910" s="6">
        <v>25</v>
      </c>
      <c r="F3910" t="s">
        <v>8220</v>
      </c>
      <c r="G3910" t="s">
        <v>8223</v>
      </c>
      <c r="H3910" t="s">
        <v>8245</v>
      </c>
      <c r="I3910">
        <v>1445885890</v>
      </c>
      <c r="J3910">
        <v>1440701890</v>
      </c>
      <c r="K3910" t="b">
        <v>0</v>
      </c>
      <c r="L3910">
        <v>1</v>
      </c>
      <c r="M3910" t="b">
        <v>0</v>
      </c>
      <c r="N3910" t="s">
        <v>8269</v>
      </c>
      <c r="O3910" s="31">
        <f t="shared" si="244"/>
        <v>0</v>
      </c>
      <c r="P3910" s="8" t="s">
        <v>8322</v>
      </c>
      <c r="Q3910" t="s">
        <v>8325</v>
      </c>
      <c r="R3910" s="12">
        <f t="shared" si="245"/>
        <v>42303.790393518517</v>
      </c>
      <c r="S3910" s="12">
        <f t="shared" si="246"/>
        <v>42243.790393518517</v>
      </c>
      <c r="T3910" s="12">
        <f t="shared" si="247"/>
        <v>2015</v>
      </c>
    </row>
    <row r="3911" spans="1:20" ht="48" x14ac:dyDescent="0.2">
      <c r="A3911">
        <v>3950</v>
      </c>
      <c r="B3911" s="3" t="s">
        <v>3947</v>
      </c>
      <c r="C3911" s="3" t="s">
        <v>8058</v>
      </c>
      <c r="D3911" s="33">
        <v>4000</v>
      </c>
      <c r="E3911" s="6">
        <v>25</v>
      </c>
      <c r="F3911" t="s">
        <v>8220</v>
      </c>
      <c r="G3911" t="s">
        <v>8223</v>
      </c>
      <c r="H3911" t="s">
        <v>8245</v>
      </c>
      <c r="I3911">
        <v>1460140500</v>
      </c>
      <c r="J3911">
        <v>1457628680</v>
      </c>
      <c r="K3911" t="b">
        <v>0</v>
      </c>
      <c r="L3911">
        <v>1</v>
      </c>
      <c r="M3911" t="b">
        <v>0</v>
      </c>
      <c r="N3911" t="s">
        <v>8269</v>
      </c>
      <c r="O3911" s="31">
        <f t="shared" si="244"/>
        <v>1</v>
      </c>
      <c r="P3911" s="8" t="s">
        <v>8322</v>
      </c>
      <c r="Q3911" t="s">
        <v>8325</v>
      </c>
      <c r="R3911" s="12">
        <f t="shared" si="245"/>
        <v>42468.774305555555</v>
      </c>
      <c r="S3911" s="12">
        <f t="shared" si="246"/>
        <v>42439.702314814815</v>
      </c>
      <c r="T3911" s="12">
        <f t="shared" si="247"/>
        <v>2016</v>
      </c>
    </row>
    <row r="3912" spans="1:20" ht="48" x14ac:dyDescent="0.2">
      <c r="A3912">
        <v>3947</v>
      </c>
      <c r="B3912" s="3" t="s">
        <v>3944</v>
      </c>
      <c r="C3912" s="3" t="s">
        <v>8055</v>
      </c>
      <c r="D3912" s="33">
        <v>3000</v>
      </c>
      <c r="E3912" s="6">
        <v>101</v>
      </c>
      <c r="F3912" t="s">
        <v>8220</v>
      </c>
      <c r="G3912" t="s">
        <v>8223</v>
      </c>
      <c r="H3912" t="s">
        <v>8245</v>
      </c>
      <c r="I3912">
        <v>1475378744</v>
      </c>
      <c r="J3912">
        <v>1472786744</v>
      </c>
      <c r="K3912" t="b">
        <v>0</v>
      </c>
      <c r="L3912">
        <v>2</v>
      </c>
      <c r="M3912" t="b">
        <v>0</v>
      </c>
      <c r="N3912" t="s">
        <v>8269</v>
      </c>
      <c r="O3912" s="31">
        <f t="shared" si="244"/>
        <v>3</v>
      </c>
      <c r="P3912" s="8" t="s">
        <v>8322</v>
      </c>
      <c r="Q3912" t="s">
        <v>8325</v>
      </c>
      <c r="R3912" s="12">
        <f t="shared" si="245"/>
        <v>42645.142870370371</v>
      </c>
      <c r="S3912" s="12">
        <f t="shared" si="246"/>
        <v>42615.142870370371</v>
      </c>
      <c r="T3912" s="12">
        <f t="shared" si="247"/>
        <v>2016</v>
      </c>
    </row>
    <row r="3913" spans="1:20" ht="32" x14ac:dyDescent="0.2">
      <c r="A3913">
        <v>3946</v>
      </c>
      <c r="B3913" s="3" t="s">
        <v>3943</v>
      </c>
      <c r="C3913" s="3" t="s">
        <v>8054</v>
      </c>
      <c r="D3913" s="33">
        <v>6000</v>
      </c>
      <c r="E3913" s="6">
        <v>195</v>
      </c>
      <c r="F3913" t="s">
        <v>8220</v>
      </c>
      <c r="G3913" t="s">
        <v>8223</v>
      </c>
      <c r="H3913" t="s">
        <v>8245</v>
      </c>
      <c r="I3913">
        <v>1425110400</v>
      </c>
      <c r="J3913">
        <v>1422388822</v>
      </c>
      <c r="K3913" t="b">
        <v>0</v>
      </c>
      <c r="L3913">
        <v>5</v>
      </c>
      <c r="M3913" t="b">
        <v>0</v>
      </c>
      <c r="N3913" t="s">
        <v>8269</v>
      </c>
      <c r="O3913" s="31">
        <f t="shared" si="244"/>
        <v>3</v>
      </c>
      <c r="P3913" s="8" t="s">
        <v>8322</v>
      </c>
      <c r="Q3913" t="s">
        <v>8325</v>
      </c>
      <c r="R3913" s="12">
        <f t="shared" si="245"/>
        <v>42063.333333333328</v>
      </c>
      <c r="S3913" s="12">
        <f t="shared" si="246"/>
        <v>42031.833587962959</v>
      </c>
      <c r="T3913" s="12">
        <f t="shared" si="247"/>
        <v>2015</v>
      </c>
    </row>
    <row r="3914" spans="1:20" ht="48" x14ac:dyDescent="0.2">
      <c r="A3914">
        <v>3945</v>
      </c>
      <c r="B3914" s="3" t="s">
        <v>3942</v>
      </c>
      <c r="C3914" s="3" t="s">
        <v>8053</v>
      </c>
      <c r="D3914" s="33">
        <v>2000</v>
      </c>
      <c r="E3914" s="6">
        <v>5</v>
      </c>
      <c r="F3914" t="s">
        <v>8220</v>
      </c>
      <c r="G3914" t="s">
        <v>8223</v>
      </c>
      <c r="H3914" t="s">
        <v>8245</v>
      </c>
      <c r="I3914">
        <v>1431717268</v>
      </c>
      <c r="J3914">
        <v>1429125268</v>
      </c>
      <c r="K3914" t="b">
        <v>0</v>
      </c>
      <c r="L3914">
        <v>1</v>
      </c>
      <c r="M3914" t="b">
        <v>0</v>
      </c>
      <c r="N3914" t="s">
        <v>8269</v>
      </c>
      <c r="O3914" s="31">
        <f t="shared" si="244"/>
        <v>0</v>
      </c>
      <c r="P3914" s="8" t="s">
        <v>8322</v>
      </c>
      <c r="Q3914" t="s">
        <v>8325</v>
      </c>
      <c r="R3914" s="12">
        <f t="shared" si="245"/>
        <v>42139.801712962959</v>
      </c>
      <c r="S3914" s="12">
        <f t="shared" si="246"/>
        <v>42109.801712962959</v>
      </c>
      <c r="T3914" s="12">
        <f t="shared" si="247"/>
        <v>2015</v>
      </c>
    </row>
    <row r="3915" spans="1:20" ht="48" x14ac:dyDescent="0.2">
      <c r="A3915">
        <v>3944</v>
      </c>
      <c r="B3915" s="3" t="s">
        <v>3941</v>
      </c>
      <c r="C3915" s="3" t="s">
        <v>8052</v>
      </c>
      <c r="D3915" s="33">
        <v>5000</v>
      </c>
      <c r="E3915" s="6">
        <v>0</v>
      </c>
      <c r="F3915" t="s">
        <v>8220</v>
      </c>
      <c r="G3915" t="s">
        <v>8223</v>
      </c>
      <c r="H3915" t="s">
        <v>8245</v>
      </c>
      <c r="I3915">
        <v>1440690875</v>
      </c>
      <c r="J3915">
        <v>1438098875</v>
      </c>
      <c r="K3915" t="b">
        <v>0</v>
      </c>
      <c r="L3915">
        <v>0</v>
      </c>
      <c r="M3915" t="b">
        <v>0</v>
      </c>
      <c r="N3915" t="s">
        <v>8269</v>
      </c>
      <c r="O3915" s="31">
        <f t="shared" si="244"/>
        <v>0</v>
      </c>
      <c r="P3915" s="8" t="s">
        <v>8322</v>
      </c>
      <c r="Q3915" t="s">
        <v>8325</v>
      </c>
      <c r="R3915" s="12">
        <f t="shared" si="245"/>
        <v>42243.662905092591</v>
      </c>
      <c r="S3915" s="12">
        <f t="shared" si="246"/>
        <v>42213.662905092591</v>
      </c>
      <c r="T3915" s="12">
        <f t="shared" si="247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33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30">
        <f t="shared" si="244"/>
        <v>36</v>
      </c>
      <c r="P3916" s="8" t="s">
        <v>8322</v>
      </c>
      <c r="Q3916" t="s">
        <v>8325</v>
      </c>
      <c r="R3916" s="12">
        <f t="shared" si="245"/>
        <v>42134.957638888889</v>
      </c>
      <c r="S3916" s="12">
        <f t="shared" si="246"/>
        <v>42114.818935185183</v>
      </c>
      <c r="T3916" s="12">
        <f t="shared" si="247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33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30">
        <f t="shared" si="244"/>
        <v>0</v>
      </c>
      <c r="P3917" s="8" t="s">
        <v>8322</v>
      </c>
      <c r="Q3917" t="s">
        <v>8325</v>
      </c>
      <c r="R3917" s="12">
        <f t="shared" si="245"/>
        <v>42522.98505787037</v>
      </c>
      <c r="S3917" s="12">
        <f t="shared" si="246"/>
        <v>42492.98505787037</v>
      </c>
      <c r="T3917" s="12">
        <f t="shared" si="247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33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30">
        <f t="shared" si="244"/>
        <v>0</v>
      </c>
      <c r="P3918" s="8" t="s">
        <v>8322</v>
      </c>
      <c r="Q3918" t="s">
        <v>8325</v>
      </c>
      <c r="R3918" s="12">
        <f t="shared" si="245"/>
        <v>42524.471666666665</v>
      </c>
      <c r="S3918" s="12">
        <f t="shared" si="246"/>
        <v>42494.471666666665</v>
      </c>
      <c r="T3918" s="12">
        <f t="shared" si="247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33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30">
        <f t="shared" si="244"/>
        <v>0</v>
      </c>
      <c r="P3919" s="8" t="s">
        <v>8322</v>
      </c>
      <c r="Q3919" t="s">
        <v>8325</v>
      </c>
      <c r="R3919" s="12">
        <f t="shared" si="245"/>
        <v>41893.527326388888</v>
      </c>
      <c r="S3919" s="12">
        <f t="shared" si="246"/>
        <v>41863.527326388888</v>
      </c>
      <c r="T3919" s="12">
        <f t="shared" si="247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33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30">
        <f t="shared" si="244"/>
        <v>0</v>
      </c>
      <c r="P3920" s="8" t="s">
        <v>8322</v>
      </c>
      <c r="Q3920" t="s">
        <v>8325</v>
      </c>
      <c r="R3920" s="12">
        <f t="shared" si="245"/>
        <v>41855.666666666664</v>
      </c>
      <c r="S3920" s="12">
        <f t="shared" si="246"/>
        <v>41843.664618055554</v>
      </c>
      <c r="T3920" s="12">
        <f t="shared" si="247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33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30">
        <f t="shared" si="244"/>
        <v>2</v>
      </c>
      <c r="P3921" s="8" t="s">
        <v>8322</v>
      </c>
      <c r="Q3921" t="s">
        <v>8325</v>
      </c>
      <c r="R3921" s="12">
        <f t="shared" si="245"/>
        <v>42387</v>
      </c>
      <c r="S3921" s="12">
        <f t="shared" si="246"/>
        <v>42358.684872685189</v>
      </c>
      <c r="T3921" s="12">
        <f t="shared" si="247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33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30">
        <f t="shared" si="244"/>
        <v>5</v>
      </c>
      <c r="P3922" s="8" t="s">
        <v>8322</v>
      </c>
      <c r="Q3922" t="s">
        <v>8325</v>
      </c>
      <c r="R3922" s="12">
        <f t="shared" si="245"/>
        <v>42687.428935185191</v>
      </c>
      <c r="S3922" s="12">
        <f t="shared" si="246"/>
        <v>42657.38726851852</v>
      </c>
      <c r="T3922" s="12">
        <f t="shared" si="247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33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30">
        <f t="shared" si="244"/>
        <v>0</v>
      </c>
      <c r="P3923" s="8" t="s">
        <v>8322</v>
      </c>
      <c r="Q3923" t="s">
        <v>8325</v>
      </c>
      <c r="R3923" s="12">
        <f t="shared" si="245"/>
        <v>41938.75</v>
      </c>
      <c r="S3923" s="12">
        <f t="shared" si="246"/>
        <v>41926.542303240742</v>
      </c>
      <c r="T3923" s="12">
        <f t="shared" si="247"/>
        <v>2014</v>
      </c>
    </row>
    <row r="3924" spans="1:20" ht="48" x14ac:dyDescent="0.2">
      <c r="A3924">
        <v>3943</v>
      </c>
      <c r="B3924" s="3" t="s">
        <v>3940</v>
      </c>
      <c r="C3924" s="3" t="s">
        <v>8051</v>
      </c>
      <c r="D3924" s="33">
        <v>5000</v>
      </c>
      <c r="E3924" s="6">
        <v>1782</v>
      </c>
      <c r="F3924" t="s">
        <v>8220</v>
      </c>
      <c r="G3924" t="s">
        <v>8223</v>
      </c>
      <c r="H3924" t="s">
        <v>8245</v>
      </c>
      <c r="I3924">
        <v>1446483000</v>
      </c>
      <c r="J3924">
        <v>1443811268</v>
      </c>
      <c r="K3924" t="b">
        <v>0</v>
      </c>
      <c r="L3924">
        <v>13</v>
      </c>
      <c r="M3924" t="b">
        <v>0</v>
      </c>
      <c r="N3924" t="s">
        <v>8269</v>
      </c>
      <c r="O3924" s="31">
        <f t="shared" si="244"/>
        <v>36</v>
      </c>
      <c r="P3924" s="8" t="s">
        <v>8322</v>
      </c>
      <c r="Q3924" t="s">
        <v>8325</v>
      </c>
      <c r="R3924" s="12">
        <f t="shared" si="245"/>
        <v>42310.701388888891</v>
      </c>
      <c r="S3924" s="12">
        <f t="shared" si="246"/>
        <v>42279.778564814813</v>
      </c>
      <c r="T3924" s="12">
        <f t="shared" si="247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33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30">
        <f t="shared" si="244"/>
        <v>12</v>
      </c>
      <c r="P3925" s="8" t="s">
        <v>8322</v>
      </c>
      <c r="Q3925" t="s">
        <v>8325</v>
      </c>
      <c r="R3925" s="12">
        <f t="shared" si="245"/>
        <v>42103.979988425926</v>
      </c>
      <c r="S3925" s="12">
        <f t="shared" si="246"/>
        <v>42075.979988425926</v>
      </c>
      <c r="T3925" s="12">
        <f t="shared" si="247"/>
        <v>2015</v>
      </c>
    </row>
    <row r="3926" spans="1:20" ht="48" x14ac:dyDescent="0.2">
      <c r="A3926">
        <v>3942</v>
      </c>
      <c r="B3926" s="3" t="s">
        <v>3939</v>
      </c>
      <c r="C3926" s="3" t="s">
        <v>8050</v>
      </c>
      <c r="D3926" s="33">
        <v>1200</v>
      </c>
      <c r="E3926" s="6">
        <v>0</v>
      </c>
      <c r="F3926" t="s">
        <v>8220</v>
      </c>
      <c r="G3926" t="s">
        <v>8223</v>
      </c>
      <c r="H3926" t="s">
        <v>8245</v>
      </c>
      <c r="I3926">
        <v>1434490914</v>
      </c>
      <c r="J3926">
        <v>1429306914</v>
      </c>
      <c r="K3926" t="b">
        <v>0</v>
      </c>
      <c r="L3926">
        <v>0</v>
      </c>
      <c r="M3926" t="b">
        <v>0</v>
      </c>
      <c r="N3926" t="s">
        <v>8269</v>
      </c>
      <c r="O3926" s="31">
        <f t="shared" si="244"/>
        <v>0</v>
      </c>
      <c r="P3926" s="8" t="s">
        <v>8322</v>
      </c>
      <c r="Q3926" t="s">
        <v>8325</v>
      </c>
      <c r="R3926" s="12">
        <f t="shared" si="245"/>
        <v>42171.904097222221</v>
      </c>
      <c r="S3926" s="12">
        <f t="shared" si="246"/>
        <v>42111.904097222221</v>
      </c>
      <c r="T3926" s="12">
        <f t="shared" si="247"/>
        <v>2015</v>
      </c>
    </row>
    <row r="3927" spans="1:20" ht="48" x14ac:dyDescent="0.2">
      <c r="A3927">
        <v>3941</v>
      </c>
      <c r="B3927" s="3" t="s">
        <v>3938</v>
      </c>
      <c r="C3927" s="3" t="s">
        <v>8049</v>
      </c>
      <c r="D3927" s="33">
        <v>5500</v>
      </c>
      <c r="E3927" s="6">
        <v>50</v>
      </c>
      <c r="F3927" t="s">
        <v>8220</v>
      </c>
      <c r="G3927" t="s">
        <v>8223</v>
      </c>
      <c r="H3927" t="s">
        <v>8245</v>
      </c>
      <c r="I3927">
        <v>1416877200</v>
      </c>
      <c r="J3927">
        <v>1414505137</v>
      </c>
      <c r="K3927" t="b">
        <v>0</v>
      </c>
      <c r="L3927">
        <v>2</v>
      </c>
      <c r="M3927" t="b">
        <v>0</v>
      </c>
      <c r="N3927" t="s">
        <v>8269</v>
      </c>
      <c r="O3927" s="31">
        <f t="shared" si="244"/>
        <v>1</v>
      </c>
      <c r="P3927" s="8" t="s">
        <v>8322</v>
      </c>
      <c r="Q3927" t="s">
        <v>8325</v>
      </c>
      <c r="R3927" s="12">
        <f t="shared" si="245"/>
        <v>41968.041666666672</v>
      </c>
      <c r="S3927" s="12">
        <f t="shared" si="246"/>
        <v>41940.587233796294</v>
      </c>
      <c r="T3927" s="12">
        <f t="shared" si="247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33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30">
        <f t="shared" si="244"/>
        <v>0</v>
      </c>
      <c r="P3928" s="8" t="s">
        <v>8322</v>
      </c>
      <c r="Q3928" t="s">
        <v>8325</v>
      </c>
      <c r="R3928" s="12">
        <f t="shared" si="245"/>
        <v>42000.085046296299</v>
      </c>
      <c r="S3928" s="12">
        <f t="shared" si="246"/>
        <v>41970.085046296299</v>
      </c>
      <c r="T3928" s="12">
        <f t="shared" si="247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33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30">
        <f t="shared" si="244"/>
        <v>1</v>
      </c>
      <c r="P3929" s="8" t="s">
        <v>8322</v>
      </c>
      <c r="Q3929" t="s">
        <v>8325</v>
      </c>
      <c r="R3929" s="12">
        <f t="shared" si="245"/>
        <v>41860.267407407409</v>
      </c>
      <c r="S3929" s="12">
        <f t="shared" si="246"/>
        <v>41830.267407407409</v>
      </c>
      <c r="T3929" s="12">
        <f t="shared" si="247"/>
        <v>2014</v>
      </c>
    </row>
    <row r="3930" spans="1:20" ht="48" x14ac:dyDescent="0.2">
      <c r="A3930">
        <v>3940</v>
      </c>
      <c r="B3930" s="3" t="s">
        <v>3937</v>
      </c>
      <c r="C3930" s="3" t="s">
        <v>8048</v>
      </c>
      <c r="D3930" s="33">
        <v>5000</v>
      </c>
      <c r="E3930" s="6">
        <v>11</v>
      </c>
      <c r="F3930" t="s">
        <v>8220</v>
      </c>
      <c r="G3930" t="s">
        <v>8223</v>
      </c>
      <c r="H3930" t="s">
        <v>8245</v>
      </c>
      <c r="I3930">
        <v>1420199351</v>
      </c>
      <c r="J3930">
        <v>1416311351</v>
      </c>
      <c r="K3930" t="b">
        <v>0</v>
      </c>
      <c r="L3930">
        <v>2</v>
      </c>
      <c r="M3930" t="b">
        <v>0</v>
      </c>
      <c r="N3930" t="s">
        <v>8269</v>
      </c>
      <c r="O3930" s="31">
        <f t="shared" si="244"/>
        <v>0</v>
      </c>
      <c r="P3930" s="8" t="s">
        <v>8322</v>
      </c>
      <c r="Q3930" t="s">
        <v>8325</v>
      </c>
      <c r="R3930" s="12">
        <f t="shared" si="245"/>
        <v>42006.492488425924</v>
      </c>
      <c r="S3930" s="12">
        <f t="shared" si="246"/>
        <v>41961.492488425924</v>
      </c>
      <c r="T3930" s="12">
        <f t="shared" si="247"/>
        <v>2014</v>
      </c>
    </row>
    <row r="3931" spans="1:20" ht="48" x14ac:dyDescent="0.2">
      <c r="A3931">
        <v>3938</v>
      </c>
      <c r="B3931" s="3" t="s">
        <v>3935</v>
      </c>
      <c r="C3931" s="3" t="s">
        <v>8046</v>
      </c>
      <c r="D3931" s="33">
        <v>3255</v>
      </c>
      <c r="E3931" s="6">
        <v>397</v>
      </c>
      <c r="F3931" t="s">
        <v>8220</v>
      </c>
      <c r="G3931" t="s">
        <v>8223</v>
      </c>
      <c r="H3931" t="s">
        <v>8245</v>
      </c>
      <c r="I3931">
        <v>1435441454</v>
      </c>
      <c r="J3931">
        <v>1432763054</v>
      </c>
      <c r="K3931" t="b">
        <v>0</v>
      </c>
      <c r="L3931">
        <v>5</v>
      </c>
      <c r="M3931" t="b">
        <v>0</v>
      </c>
      <c r="N3931" t="s">
        <v>8269</v>
      </c>
      <c r="O3931" s="31">
        <f t="shared" si="244"/>
        <v>12</v>
      </c>
      <c r="P3931" s="8" t="s">
        <v>8322</v>
      </c>
      <c r="Q3931" t="s">
        <v>8325</v>
      </c>
      <c r="R3931" s="12">
        <f t="shared" si="245"/>
        <v>42182.905717592599</v>
      </c>
      <c r="S3931" s="12">
        <f t="shared" si="246"/>
        <v>42151.905717592599</v>
      </c>
      <c r="T3931" s="12">
        <f t="shared" si="247"/>
        <v>2015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33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30">
        <f t="shared" si="244"/>
        <v>0</v>
      </c>
      <c r="P3932" s="8" t="s">
        <v>8322</v>
      </c>
      <c r="Q3932" t="s">
        <v>8325</v>
      </c>
      <c r="R3932" s="12">
        <f t="shared" si="245"/>
        <v>42461.25</v>
      </c>
      <c r="S3932" s="12">
        <f t="shared" si="246"/>
        <v>42433.338749999995</v>
      </c>
      <c r="T3932" s="12">
        <f t="shared" si="247"/>
        <v>2016</v>
      </c>
    </row>
    <row r="3933" spans="1:20" ht="48" x14ac:dyDescent="0.2">
      <c r="A3933">
        <v>3937</v>
      </c>
      <c r="B3933" s="3" t="s">
        <v>3934</v>
      </c>
      <c r="C3933" s="3" t="s">
        <v>8045</v>
      </c>
      <c r="D3933" s="33">
        <v>2885</v>
      </c>
      <c r="E3933" s="6">
        <v>2485</v>
      </c>
      <c r="F3933" t="s">
        <v>8220</v>
      </c>
      <c r="G3933" t="s">
        <v>8223</v>
      </c>
      <c r="H3933" t="s">
        <v>8245</v>
      </c>
      <c r="I3933">
        <v>1468249760</v>
      </c>
      <c r="J3933">
        <v>1465830560</v>
      </c>
      <c r="K3933" t="b">
        <v>0</v>
      </c>
      <c r="L3933">
        <v>10</v>
      </c>
      <c r="M3933" t="b">
        <v>0</v>
      </c>
      <c r="N3933" t="s">
        <v>8269</v>
      </c>
      <c r="O3933" s="31">
        <f t="shared" si="244"/>
        <v>86</v>
      </c>
      <c r="P3933" s="8" t="s">
        <v>8322</v>
      </c>
      <c r="Q3933" t="s">
        <v>8325</v>
      </c>
      <c r="R3933" s="12">
        <f t="shared" si="245"/>
        <v>42562.631481481483</v>
      </c>
      <c r="S3933" s="12">
        <f t="shared" si="246"/>
        <v>42534.631481481483</v>
      </c>
      <c r="T3933" s="12">
        <f t="shared" si="247"/>
        <v>2016</v>
      </c>
    </row>
    <row r="3934" spans="1:20" ht="48" x14ac:dyDescent="0.2">
      <c r="A3934">
        <v>3936</v>
      </c>
      <c r="B3934" s="3" t="s">
        <v>3933</v>
      </c>
      <c r="C3934" s="3" t="s">
        <v>8044</v>
      </c>
      <c r="D3934" s="33">
        <v>20000</v>
      </c>
      <c r="E3934" s="6">
        <v>0</v>
      </c>
      <c r="F3934" t="s">
        <v>8220</v>
      </c>
      <c r="G3934" t="s">
        <v>8223</v>
      </c>
      <c r="H3934" t="s">
        <v>8245</v>
      </c>
      <c r="I3934">
        <v>1480576720</v>
      </c>
      <c r="J3934">
        <v>1477981120</v>
      </c>
      <c r="K3934" t="b">
        <v>0</v>
      </c>
      <c r="L3934">
        <v>0</v>
      </c>
      <c r="M3934" t="b">
        <v>0</v>
      </c>
      <c r="N3934" t="s">
        <v>8269</v>
      </c>
      <c r="O3934" s="31">
        <f t="shared" si="244"/>
        <v>0</v>
      </c>
      <c r="P3934" s="8" t="s">
        <v>8322</v>
      </c>
      <c r="Q3934" t="s">
        <v>8325</v>
      </c>
      <c r="R3934" s="12">
        <f t="shared" si="245"/>
        <v>42705.304629629631</v>
      </c>
      <c r="S3934" s="12">
        <f t="shared" si="246"/>
        <v>42675.262962962966</v>
      </c>
      <c r="T3934" s="12">
        <f t="shared" si="247"/>
        <v>2016</v>
      </c>
    </row>
    <row r="3935" spans="1:20" ht="48" x14ac:dyDescent="0.2">
      <c r="A3935">
        <v>3934</v>
      </c>
      <c r="B3935" s="3" t="s">
        <v>3931</v>
      </c>
      <c r="C3935" s="3" t="s">
        <v>8042</v>
      </c>
      <c r="D3935" s="33">
        <v>5000</v>
      </c>
      <c r="E3935" s="6">
        <v>550</v>
      </c>
      <c r="F3935" t="s">
        <v>8220</v>
      </c>
      <c r="G3935" t="s">
        <v>8223</v>
      </c>
      <c r="H3935" t="s">
        <v>8245</v>
      </c>
      <c r="I3935">
        <v>1443704400</v>
      </c>
      <c r="J3935">
        <v>1439827639</v>
      </c>
      <c r="K3935" t="b">
        <v>0</v>
      </c>
      <c r="L3935">
        <v>12</v>
      </c>
      <c r="M3935" t="b">
        <v>0</v>
      </c>
      <c r="N3935" t="s">
        <v>8269</v>
      </c>
      <c r="O3935" s="31">
        <f t="shared" si="244"/>
        <v>11</v>
      </c>
      <c r="P3935" s="8" t="s">
        <v>8322</v>
      </c>
      <c r="Q3935" t="s">
        <v>8325</v>
      </c>
      <c r="R3935" s="12">
        <f t="shared" si="245"/>
        <v>42278.541666666672</v>
      </c>
      <c r="S3935" s="12">
        <f t="shared" si="246"/>
        <v>42233.671747685185</v>
      </c>
      <c r="T3935" s="12">
        <f t="shared" si="247"/>
        <v>2015</v>
      </c>
    </row>
    <row r="3936" spans="1:20" ht="48" x14ac:dyDescent="0.2">
      <c r="A3936">
        <v>3933</v>
      </c>
      <c r="B3936" s="3" t="s">
        <v>3930</v>
      </c>
      <c r="C3936" s="3" t="s">
        <v>8041</v>
      </c>
      <c r="D3936" s="33">
        <v>7000</v>
      </c>
      <c r="E3936" s="6">
        <v>1102</v>
      </c>
      <c r="F3936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8269</v>
      </c>
      <c r="O3936" s="31">
        <f t="shared" si="244"/>
        <v>16</v>
      </c>
      <c r="P3936" s="8" t="s">
        <v>8322</v>
      </c>
      <c r="Q3936" t="s">
        <v>8325</v>
      </c>
      <c r="R3936" s="12">
        <f t="shared" si="245"/>
        <v>42568.029861111107</v>
      </c>
      <c r="S3936" s="12">
        <f t="shared" si="246"/>
        <v>42538.968310185184</v>
      </c>
      <c r="T3936" s="12">
        <f t="shared" si="247"/>
        <v>2016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33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30">
        <f t="shared" si="244"/>
        <v>44</v>
      </c>
      <c r="P3937" s="8" t="s">
        <v>8322</v>
      </c>
      <c r="Q3937" t="s">
        <v>8325</v>
      </c>
      <c r="R3937" s="12">
        <f t="shared" si="245"/>
        <v>42281.656782407401</v>
      </c>
      <c r="S3937" s="12">
        <f t="shared" si="246"/>
        <v>42221.656782407401</v>
      </c>
      <c r="T3937" s="12">
        <f t="shared" si="247"/>
        <v>2015</v>
      </c>
    </row>
    <row r="3938" spans="1:20" ht="48" x14ac:dyDescent="0.2">
      <c r="A3938">
        <v>3932</v>
      </c>
      <c r="B3938" s="3" t="s">
        <v>3929</v>
      </c>
      <c r="C3938" s="3" t="s">
        <v>8040</v>
      </c>
      <c r="D3938" s="33">
        <v>12000</v>
      </c>
      <c r="E3938" s="6">
        <v>1</v>
      </c>
      <c r="F3938" t="s">
        <v>8220</v>
      </c>
      <c r="G3938" t="s">
        <v>8223</v>
      </c>
      <c r="H3938" t="s">
        <v>8245</v>
      </c>
      <c r="I3938">
        <v>1458097364</v>
      </c>
      <c r="J3938">
        <v>1455508964</v>
      </c>
      <c r="K3938" t="b">
        <v>0</v>
      </c>
      <c r="L3938">
        <v>1</v>
      </c>
      <c r="M3938" t="b">
        <v>0</v>
      </c>
      <c r="N3938" t="s">
        <v>8269</v>
      </c>
      <c r="O3938" s="31">
        <f t="shared" si="244"/>
        <v>0</v>
      </c>
      <c r="P3938" s="8" t="s">
        <v>8322</v>
      </c>
      <c r="Q3938" t="s">
        <v>8325</v>
      </c>
      <c r="R3938" s="12">
        <f t="shared" si="245"/>
        <v>42445.126898148148</v>
      </c>
      <c r="S3938" s="12">
        <f t="shared" si="246"/>
        <v>42415.168564814812</v>
      </c>
      <c r="T3938" s="12">
        <f t="shared" si="247"/>
        <v>2016</v>
      </c>
    </row>
    <row r="3939" spans="1:20" ht="48" x14ac:dyDescent="0.2">
      <c r="A3939">
        <v>3931</v>
      </c>
      <c r="B3939" s="3" t="s">
        <v>3928</v>
      </c>
      <c r="C3939" s="3" t="s">
        <v>8039</v>
      </c>
      <c r="D3939" s="33">
        <v>8000</v>
      </c>
      <c r="E3939" s="6">
        <v>0</v>
      </c>
      <c r="F3939" t="s">
        <v>8220</v>
      </c>
      <c r="G3939" t="s">
        <v>8223</v>
      </c>
      <c r="H3939" t="s">
        <v>8245</v>
      </c>
      <c r="I3939">
        <v>1441510707</v>
      </c>
      <c r="J3939">
        <v>1439350707</v>
      </c>
      <c r="K3939" t="b">
        <v>0</v>
      </c>
      <c r="L3939">
        <v>0</v>
      </c>
      <c r="M3939" t="b">
        <v>0</v>
      </c>
      <c r="N3939" t="s">
        <v>8269</v>
      </c>
      <c r="O3939" s="31">
        <f t="shared" si="244"/>
        <v>0</v>
      </c>
      <c r="P3939" s="8" t="s">
        <v>8322</v>
      </c>
      <c r="Q3939" t="s">
        <v>8325</v>
      </c>
      <c r="R3939" s="12">
        <f t="shared" si="245"/>
        <v>42253.151701388888</v>
      </c>
      <c r="S3939" s="12">
        <f t="shared" si="246"/>
        <v>42228.151701388888</v>
      </c>
      <c r="T3939" s="12">
        <f t="shared" si="247"/>
        <v>2015</v>
      </c>
    </row>
    <row r="3940" spans="1:20" ht="48" x14ac:dyDescent="0.2">
      <c r="A3940">
        <v>3929</v>
      </c>
      <c r="B3940" s="3" t="s">
        <v>3926</v>
      </c>
      <c r="C3940" s="3" t="s">
        <v>8037</v>
      </c>
      <c r="D3940" s="33">
        <v>20000</v>
      </c>
      <c r="E3940" s="6">
        <v>453</v>
      </c>
      <c r="F3940" t="s">
        <v>8220</v>
      </c>
      <c r="G3940" t="s">
        <v>8223</v>
      </c>
      <c r="H3940" t="s">
        <v>8245</v>
      </c>
      <c r="I3940">
        <v>1474228265</v>
      </c>
      <c r="J3940">
        <v>1471636265</v>
      </c>
      <c r="K3940" t="b">
        <v>0</v>
      </c>
      <c r="L3940">
        <v>14</v>
      </c>
      <c r="M3940" t="b">
        <v>0</v>
      </c>
      <c r="N3940" t="s">
        <v>8269</v>
      </c>
      <c r="O3940" s="31">
        <f t="shared" si="244"/>
        <v>2</v>
      </c>
      <c r="P3940" s="8" t="s">
        <v>8322</v>
      </c>
      <c r="Q3940" t="s">
        <v>8325</v>
      </c>
      <c r="R3940" s="12">
        <f t="shared" si="245"/>
        <v>42631.827141203699</v>
      </c>
      <c r="S3940" s="12">
        <f t="shared" si="246"/>
        <v>42601.827141203699</v>
      </c>
      <c r="T3940" s="12">
        <f t="shared" si="247"/>
        <v>2016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33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30">
        <f t="shared" si="244"/>
        <v>0</v>
      </c>
      <c r="P3941" s="8" t="s">
        <v>8322</v>
      </c>
      <c r="Q3941" t="s">
        <v>8325</v>
      </c>
      <c r="R3941" s="12">
        <f t="shared" si="245"/>
        <v>41919.1875</v>
      </c>
      <c r="S3941" s="12">
        <f t="shared" si="246"/>
        <v>41915.400219907409</v>
      </c>
      <c r="T3941" s="12">
        <f t="shared" si="247"/>
        <v>2014</v>
      </c>
    </row>
    <row r="3942" spans="1:20" ht="48" x14ac:dyDescent="0.2">
      <c r="A3942">
        <v>3928</v>
      </c>
      <c r="B3942" s="3" t="s">
        <v>3925</v>
      </c>
      <c r="C3942" s="3" t="s">
        <v>8036</v>
      </c>
      <c r="D3942" s="33">
        <v>5000</v>
      </c>
      <c r="E3942" s="6">
        <v>651</v>
      </c>
      <c r="F3942" t="s">
        <v>8220</v>
      </c>
      <c r="G3942" t="s">
        <v>8223</v>
      </c>
      <c r="H3942" t="s">
        <v>8245</v>
      </c>
      <c r="I3942">
        <v>1444971540</v>
      </c>
      <c r="J3942">
        <v>1442593427</v>
      </c>
      <c r="K3942" t="b">
        <v>0</v>
      </c>
      <c r="L3942">
        <v>7</v>
      </c>
      <c r="M3942" t="b">
        <v>0</v>
      </c>
      <c r="N3942" t="s">
        <v>8269</v>
      </c>
      <c r="O3942" s="31">
        <f t="shared" si="244"/>
        <v>13</v>
      </c>
      <c r="P3942" s="8" t="s">
        <v>8322</v>
      </c>
      <c r="Q3942" t="s">
        <v>8325</v>
      </c>
      <c r="R3942" s="12">
        <f t="shared" si="245"/>
        <v>42293.207638888889</v>
      </c>
      <c r="S3942" s="12">
        <f t="shared" si="246"/>
        <v>42265.683182870373</v>
      </c>
      <c r="T3942" s="12">
        <f t="shared" si="247"/>
        <v>2015</v>
      </c>
    </row>
    <row r="3943" spans="1:20" ht="48" x14ac:dyDescent="0.2">
      <c r="A3943">
        <v>3925</v>
      </c>
      <c r="B3943" s="3" t="s">
        <v>3922</v>
      </c>
      <c r="C3943" s="3" t="s">
        <v>8033</v>
      </c>
      <c r="D3943" s="33">
        <v>150</v>
      </c>
      <c r="E3943" s="6">
        <v>15</v>
      </c>
      <c r="F3943" t="s">
        <v>8220</v>
      </c>
      <c r="G3943" t="s">
        <v>8223</v>
      </c>
      <c r="H3943" t="s">
        <v>8245</v>
      </c>
      <c r="I3943">
        <v>1406753639</v>
      </c>
      <c r="J3943">
        <v>1404161639</v>
      </c>
      <c r="K3943" t="b">
        <v>0</v>
      </c>
      <c r="L3943">
        <v>3</v>
      </c>
      <c r="M3943" t="b">
        <v>0</v>
      </c>
      <c r="N3943" t="s">
        <v>8269</v>
      </c>
      <c r="O3943" s="31">
        <f t="shared" si="244"/>
        <v>10</v>
      </c>
      <c r="P3943" s="8" t="s">
        <v>8322</v>
      </c>
      <c r="Q3943" t="s">
        <v>8325</v>
      </c>
      <c r="R3943" s="12">
        <f t="shared" si="245"/>
        <v>41850.870821759258</v>
      </c>
      <c r="S3943" s="12">
        <f t="shared" si="246"/>
        <v>41820.870821759258</v>
      </c>
      <c r="T3943" s="12">
        <f t="shared" si="247"/>
        <v>2014</v>
      </c>
    </row>
    <row r="3944" spans="1:20" ht="48" x14ac:dyDescent="0.2">
      <c r="A3944">
        <v>3924</v>
      </c>
      <c r="B3944" s="3" t="s">
        <v>3921</v>
      </c>
      <c r="C3944" s="3" t="s">
        <v>8032</v>
      </c>
      <c r="D3944" s="33">
        <v>15000</v>
      </c>
      <c r="E3944" s="6">
        <v>2290</v>
      </c>
      <c r="F3944" t="s">
        <v>8220</v>
      </c>
      <c r="G3944" t="s">
        <v>8223</v>
      </c>
      <c r="H3944" t="s">
        <v>8245</v>
      </c>
      <c r="I3944">
        <v>1403823722</v>
      </c>
      <c r="J3944">
        <v>1401231722</v>
      </c>
      <c r="K3944" t="b">
        <v>0</v>
      </c>
      <c r="L3944">
        <v>40</v>
      </c>
      <c r="M3944" t="b">
        <v>0</v>
      </c>
      <c r="N3944" t="s">
        <v>8269</v>
      </c>
      <c r="O3944" s="31">
        <f t="shared" si="244"/>
        <v>15</v>
      </c>
      <c r="P3944" s="8" t="s">
        <v>8322</v>
      </c>
      <c r="Q3944" t="s">
        <v>8325</v>
      </c>
      <c r="R3944" s="12">
        <f t="shared" si="245"/>
        <v>41816.959745370368</v>
      </c>
      <c r="S3944" s="12">
        <f t="shared" si="246"/>
        <v>41786.959745370368</v>
      </c>
      <c r="T3944" s="12">
        <f t="shared" si="247"/>
        <v>2014</v>
      </c>
    </row>
    <row r="3945" spans="1:20" ht="48" x14ac:dyDescent="0.2">
      <c r="A3945">
        <v>3922</v>
      </c>
      <c r="B3945" s="3" t="s">
        <v>3919</v>
      </c>
      <c r="C3945" s="3" t="s">
        <v>8030</v>
      </c>
      <c r="D3945" s="33">
        <v>750</v>
      </c>
      <c r="E3945" s="6">
        <v>61</v>
      </c>
      <c r="F3945" t="s">
        <v>8220</v>
      </c>
      <c r="G3945" t="s">
        <v>8223</v>
      </c>
      <c r="H3945" t="s">
        <v>8245</v>
      </c>
      <c r="I3945">
        <v>1425337200</v>
      </c>
      <c r="J3945">
        <v>1421432810</v>
      </c>
      <c r="K3945" t="b">
        <v>0</v>
      </c>
      <c r="L3945">
        <v>6</v>
      </c>
      <c r="M3945" t="b">
        <v>0</v>
      </c>
      <c r="N3945" t="s">
        <v>8269</v>
      </c>
      <c r="O3945" s="31">
        <f t="shared" si="244"/>
        <v>8</v>
      </c>
      <c r="P3945" s="8" t="s">
        <v>8322</v>
      </c>
      <c r="Q3945" t="s">
        <v>8325</v>
      </c>
      <c r="R3945" s="12">
        <f t="shared" si="245"/>
        <v>42065.958333333328</v>
      </c>
      <c r="S3945" s="12">
        <f t="shared" si="246"/>
        <v>42020.768634259264</v>
      </c>
      <c r="T3945" s="12">
        <f t="shared" si="247"/>
        <v>2015</v>
      </c>
    </row>
    <row r="3946" spans="1:20" ht="48" x14ac:dyDescent="0.2">
      <c r="A3946">
        <v>3913</v>
      </c>
      <c r="B3946" s="3" t="s">
        <v>3910</v>
      </c>
      <c r="C3946" s="3" t="s">
        <v>8021</v>
      </c>
      <c r="D3946" s="33">
        <v>10000</v>
      </c>
      <c r="E3946" s="6">
        <v>1000</v>
      </c>
      <c r="F3946" t="s">
        <v>8220</v>
      </c>
      <c r="G3946" t="s">
        <v>8223</v>
      </c>
      <c r="H3946" t="s">
        <v>8245</v>
      </c>
      <c r="I3946">
        <v>1448863449</v>
      </c>
      <c r="J3946">
        <v>1446267849</v>
      </c>
      <c r="K3946" t="b">
        <v>0</v>
      </c>
      <c r="L3946">
        <v>7</v>
      </c>
      <c r="M3946" t="b">
        <v>0</v>
      </c>
      <c r="N3946" t="s">
        <v>8269</v>
      </c>
      <c r="O3946" s="31">
        <f t="shared" si="244"/>
        <v>10</v>
      </c>
      <c r="P3946" s="8" t="s">
        <v>8322</v>
      </c>
      <c r="Q3946" t="s">
        <v>8325</v>
      </c>
      <c r="R3946" s="12">
        <f t="shared" si="245"/>
        <v>42338.252881944441</v>
      </c>
      <c r="S3946" s="12">
        <f t="shared" si="246"/>
        <v>42308.211215277777</v>
      </c>
      <c r="T3946" s="12">
        <f t="shared" si="247"/>
        <v>2015</v>
      </c>
    </row>
    <row r="3947" spans="1:20" ht="48" x14ac:dyDescent="0.2">
      <c r="A3947">
        <v>3912</v>
      </c>
      <c r="B3947" s="3" t="s">
        <v>3909</v>
      </c>
      <c r="C3947" s="3" t="s">
        <v>8020</v>
      </c>
      <c r="D3947" s="33">
        <v>15000</v>
      </c>
      <c r="E3947" s="6">
        <v>1</v>
      </c>
      <c r="F3947" t="s">
        <v>8220</v>
      </c>
      <c r="G3947" t="s">
        <v>8223</v>
      </c>
      <c r="H3947" t="s">
        <v>8245</v>
      </c>
      <c r="I3947">
        <v>1429936500</v>
      </c>
      <c r="J3947">
        <v>1424759330</v>
      </c>
      <c r="K3947" t="b">
        <v>0</v>
      </c>
      <c r="L3947">
        <v>1</v>
      </c>
      <c r="M3947" t="b">
        <v>0</v>
      </c>
      <c r="N3947" t="s">
        <v>8269</v>
      </c>
      <c r="O3947" s="31">
        <f t="shared" si="244"/>
        <v>0</v>
      </c>
      <c r="P3947" s="8" t="s">
        <v>8322</v>
      </c>
      <c r="Q3947" t="s">
        <v>8325</v>
      </c>
      <c r="R3947" s="12">
        <f t="shared" si="245"/>
        <v>42119.190972222219</v>
      </c>
      <c r="S3947" s="12">
        <f t="shared" si="246"/>
        <v>42059.270023148143</v>
      </c>
      <c r="T3947" s="12">
        <f t="shared" si="247"/>
        <v>2015</v>
      </c>
    </row>
    <row r="3948" spans="1:20" ht="48" x14ac:dyDescent="0.2">
      <c r="A3948">
        <v>3911</v>
      </c>
      <c r="B3948" s="3" t="s">
        <v>3908</v>
      </c>
      <c r="C3948" s="3" t="s">
        <v>8019</v>
      </c>
      <c r="D3948" s="33">
        <v>8000</v>
      </c>
      <c r="E3948" s="6">
        <v>2993</v>
      </c>
      <c r="F3948" t="s">
        <v>8220</v>
      </c>
      <c r="G3948" t="s">
        <v>8223</v>
      </c>
      <c r="H3948" t="s">
        <v>8245</v>
      </c>
      <c r="I3948">
        <v>1417033777</v>
      </c>
      <c r="J3948">
        <v>1414438177</v>
      </c>
      <c r="K3948" t="b">
        <v>0</v>
      </c>
      <c r="L3948">
        <v>36</v>
      </c>
      <c r="M3948" t="b">
        <v>0</v>
      </c>
      <c r="N3948" t="s">
        <v>8269</v>
      </c>
      <c r="O3948" s="31">
        <f t="shared" si="244"/>
        <v>37</v>
      </c>
      <c r="P3948" s="8" t="s">
        <v>8322</v>
      </c>
      <c r="Q3948" t="s">
        <v>8325</v>
      </c>
      <c r="R3948" s="12">
        <f t="shared" si="245"/>
        <v>41969.853900462964</v>
      </c>
      <c r="S3948" s="12">
        <f t="shared" si="246"/>
        <v>41939.8122337963</v>
      </c>
      <c r="T3948" s="12">
        <f t="shared" si="247"/>
        <v>2014</v>
      </c>
    </row>
    <row r="3949" spans="1:20" ht="48" x14ac:dyDescent="0.2">
      <c r="A3949">
        <v>3910</v>
      </c>
      <c r="B3949" s="3" t="s">
        <v>3907</v>
      </c>
      <c r="C3949" s="3" t="s">
        <v>8018</v>
      </c>
      <c r="D3949" s="33">
        <v>6000</v>
      </c>
      <c r="E3949" s="6">
        <v>185</v>
      </c>
      <c r="F3949" t="s">
        <v>8220</v>
      </c>
      <c r="G3949" t="s">
        <v>8223</v>
      </c>
      <c r="H3949" t="s">
        <v>8245</v>
      </c>
      <c r="I3949">
        <v>1441649397</v>
      </c>
      <c r="J3949">
        <v>1439057397</v>
      </c>
      <c r="K3949" t="b">
        <v>0</v>
      </c>
      <c r="L3949">
        <v>3</v>
      </c>
      <c r="M3949" t="b">
        <v>0</v>
      </c>
      <c r="N3949" t="s">
        <v>8269</v>
      </c>
      <c r="O3949" s="31">
        <f t="shared" si="244"/>
        <v>3</v>
      </c>
      <c r="P3949" s="8" t="s">
        <v>8322</v>
      </c>
      <c r="Q3949" t="s">
        <v>8325</v>
      </c>
      <c r="R3949" s="12">
        <f t="shared" si="245"/>
        <v>42254.756909722222</v>
      </c>
      <c r="S3949" s="12">
        <f t="shared" si="246"/>
        <v>42224.756909722222</v>
      </c>
      <c r="T3949" s="12">
        <f t="shared" si="247"/>
        <v>2015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33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30">
        <f t="shared" si="244"/>
        <v>0</v>
      </c>
      <c r="P3950" s="8" t="s">
        <v>8322</v>
      </c>
      <c r="Q3950" t="s">
        <v>8325</v>
      </c>
      <c r="R3950" s="12">
        <f t="shared" si="245"/>
        <v>41889.325497685182</v>
      </c>
      <c r="S3950" s="12">
        <f t="shared" si="246"/>
        <v>41829.325497685182</v>
      </c>
      <c r="T3950" s="12">
        <f t="shared" si="247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33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30">
        <f t="shared" si="244"/>
        <v>16</v>
      </c>
      <c r="P3951" s="8" t="s">
        <v>8322</v>
      </c>
      <c r="Q3951" t="s">
        <v>8325</v>
      </c>
      <c r="R3951" s="12">
        <f t="shared" si="245"/>
        <v>42046.120613425926</v>
      </c>
      <c r="S3951" s="12">
        <f t="shared" si="246"/>
        <v>42016.120613425926</v>
      </c>
      <c r="T3951" s="12">
        <f t="shared" si="247"/>
        <v>2015</v>
      </c>
    </row>
    <row r="3952" spans="1:20" ht="48" x14ac:dyDescent="0.2">
      <c r="A3952">
        <v>3909</v>
      </c>
      <c r="B3952" s="3" t="s">
        <v>3906</v>
      </c>
      <c r="C3952" s="3" t="s">
        <v>8017</v>
      </c>
      <c r="D3952" s="33">
        <v>60000</v>
      </c>
      <c r="E3952" s="6">
        <v>135</v>
      </c>
      <c r="F3952" t="s">
        <v>8220</v>
      </c>
      <c r="G3952" t="s">
        <v>8223</v>
      </c>
      <c r="H3952" t="s">
        <v>8245</v>
      </c>
      <c r="I3952">
        <v>1410424642</v>
      </c>
      <c r="J3952">
        <v>1407832642</v>
      </c>
      <c r="K3952" t="b">
        <v>0</v>
      </c>
      <c r="L3952">
        <v>4</v>
      </c>
      <c r="M3952" t="b">
        <v>0</v>
      </c>
      <c r="N3952" t="s">
        <v>8269</v>
      </c>
      <c r="O3952" s="31">
        <f t="shared" si="244"/>
        <v>0</v>
      </c>
      <c r="P3952" s="8" t="s">
        <v>8322</v>
      </c>
      <c r="Q3952" t="s">
        <v>8325</v>
      </c>
      <c r="R3952" s="12">
        <f t="shared" si="245"/>
        <v>41893.359282407408</v>
      </c>
      <c r="S3952" s="12">
        <f t="shared" si="246"/>
        <v>41863.359282407408</v>
      </c>
      <c r="T3952" s="12">
        <f t="shared" si="247"/>
        <v>2014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33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30">
        <f t="shared" si="244"/>
        <v>0</v>
      </c>
      <c r="P3953" s="8" t="s">
        <v>8322</v>
      </c>
      <c r="Q3953" t="s">
        <v>8325</v>
      </c>
      <c r="R3953" s="12">
        <f t="shared" si="245"/>
        <v>42493.784050925926</v>
      </c>
      <c r="S3953" s="12">
        <f t="shared" si="246"/>
        <v>42433.825717592597</v>
      </c>
      <c r="T3953" s="12">
        <f t="shared" si="247"/>
        <v>2016</v>
      </c>
    </row>
    <row r="3954" spans="1:20" ht="48" x14ac:dyDescent="0.2">
      <c r="A3954">
        <v>3908</v>
      </c>
      <c r="B3954" s="3" t="s">
        <v>3905</v>
      </c>
      <c r="C3954" s="3" t="s">
        <v>8016</v>
      </c>
      <c r="D3954" s="33">
        <v>750</v>
      </c>
      <c r="E3954" s="6">
        <v>65</v>
      </c>
      <c r="F3954" t="s">
        <v>8220</v>
      </c>
      <c r="G3954" t="s">
        <v>8223</v>
      </c>
      <c r="H3954" t="s">
        <v>8245</v>
      </c>
      <c r="I3954">
        <v>1406603696</v>
      </c>
      <c r="J3954">
        <v>1405307696</v>
      </c>
      <c r="K3954" t="b">
        <v>0</v>
      </c>
      <c r="L3954">
        <v>4</v>
      </c>
      <c r="M3954" t="b">
        <v>0</v>
      </c>
      <c r="N3954" t="s">
        <v>8269</v>
      </c>
      <c r="O3954" s="31">
        <f t="shared" si="244"/>
        <v>9</v>
      </c>
      <c r="P3954" s="8" t="s">
        <v>8322</v>
      </c>
      <c r="Q3954" t="s">
        <v>8325</v>
      </c>
      <c r="R3954" s="12">
        <f t="shared" si="245"/>
        <v>41849.135370370372</v>
      </c>
      <c r="S3954" s="12">
        <f t="shared" si="246"/>
        <v>41834.135370370372</v>
      </c>
      <c r="T3954" s="12">
        <f t="shared" si="247"/>
        <v>2014</v>
      </c>
    </row>
    <row r="3955" spans="1:20" ht="32" x14ac:dyDescent="0.2">
      <c r="A3955">
        <v>3907</v>
      </c>
      <c r="B3955" s="3" t="s">
        <v>3904</v>
      </c>
      <c r="C3955" s="3" t="s">
        <v>8015</v>
      </c>
      <c r="D3955" s="33">
        <v>1000</v>
      </c>
      <c r="E3955" s="6">
        <v>153</v>
      </c>
      <c r="F3955" t="s">
        <v>8220</v>
      </c>
      <c r="G3955" t="s">
        <v>8223</v>
      </c>
      <c r="H3955" t="s">
        <v>8245</v>
      </c>
      <c r="I3955">
        <v>1414354080</v>
      </c>
      <c r="J3955">
        <v>1411587606</v>
      </c>
      <c r="K3955" t="b">
        <v>0</v>
      </c>
      <c r="L3955">
        <v>4</v>
      </c>
      <c r="M3955" t="b">
        <v>0</v>
      </c>
      <c r="N3955" t="s">
        <v>8269</v>
      </c>
      <c r="O3955" s="31">
        <f t="shared" si="244"/>
        <v>15</v>
      </c>
      <c r="P3955" s="8" t="s">
        <v>8322</v>
      </c>
      <c r="Q3955" t="s">
        <v>8325</v>
      </c>
      <c r="R3955" s="12">
        <f t="shared" si="245"/>
        <v>41938.838888888888</v>
      </c>
      <c r="S3955" s="12">
        <f t="shared" si="246"/>
        <v>41906.819513888891</v>
      </c>
      <c r="T3955" s="12">
        <f t="shared" si="247"/>
        <v>2014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33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30">
        <f t="shared" si="244"/>
        <v>0</v>
      </c>
      <c r="P3956" s="8" t="s">
        <v>8322</v>
      </c>
      <c r="Q3956" t="s">
        <v>8325</v>
      </c>
      <c r="R3956" s="12">
        <f t="shared" si="245"/>
        <v>41834.651203703703</v>
      </c>
      <c r="S3956" s="12">
        <f t="shared" si="246"/>
        <v>41774.651203703703</v>
      </c>
      <c r="T3956" s="12">
        <f t="shared" si="247"/>
        <v>2014</v>
      </c>
    </row>
    <row r="3957" spans="1:20" ht="16" x14ac:dyDescent="0.2">
      <c r="A3957">
        <v>3904</v>
      </c>
      <c r="B3957" s="3" t="s">
        <v>3901</v>
      </c>
      <c r="C3957" s="3" t="s">
        <v>8012</v>
      </c>
      <c r="D3957" s="33">
        <v>10000</v>
      </c>
      <c r="E3957" s="6">
        <v>3</v>
      </c>
      <c r="F3957" t="s">
        <v>8220</v>
      </c>
      <c r="G3957" t="s">
        <v>8223</v>
      </c>
      <c r="H3957" t="s">
        <v>8245</v>
      </c>
      <c r="I3957">
        <v>1429074240</v>
      </c>
      <c r="J3957">
        <v>1427866200</v>
      </c>
      <c r="K3957" t="b">
        <v>0</v>
      </c>
      <c r="L3957">
        <v>2</v>
      </c>
      <c r="M3957" t="b">
        <v>0</v>
      </c>
      <c r="N3957" t="s">
        <v>8269</v>
      </c>
      <c r="O3957" s="31">
        <f t="shared" si="244"/>
        <v>0</v>
      </c>
      <c r="P3957" s="8" t="s">
        <v>8322</v>
      </c>
      <c r="Q3957" t="s">
        <v>8325</v>
      </c>
      <c r="R3957" s="12">
        <f t="shared" si="245"/>
        <v>42109.211111111115</v>
      </c>
      <c r="S3957" s="12">
        <f t="shared" si="246"/>
        <v>42095.229166666672</v>
      </c>
      <c r="T3957" s="12">
        <f t="shared" si="247"/>
        <v>2015</v>
      </c>
    </row>
    <row r="3958" spans="1:20" ht="48" x14ac:dyDescent="0.2">
      <c r="A3958">
        <v>3903</v>
      </c>
      <c r="B3958" s="3" t="s">
        <v>3900</v>
      </c>
      <c r="C3958" s="3" t="s">
        <v>8011</v>
      </c>
      <c r="D3958" s="33">
        <v>1500</v>
      </c>
      <c r="E3958" s="6">
        <v>0</v>
      </c>
      <c r="F3958" t="s">
        <v>8220</v>
      </c>
      <c r="G3958" t="s">
        <v>8223</v>
      </c>
      <c r="H3958" t="s">
        <v>8245</v>
      </c>
      <c r="I3958">
        <v>1439581080</v>
      </c>
      <c r="J3958">
        <v>1435709765</v>
      </c>
      <c r="K3958" t="b">
        <v>0</v>
      </c>
      <c r="L3958">
        <v>0</v>
      </c>
      <c r="M3958" t="b">
        <v>0</v>
      </c>
      <c r="N3958" t="s">
        <v>8269</v>
      </c>
      <c r="O3958" s="31">
        <f t="shared" si="244"/>
        <v>0</v>
      </c>
      <c r="P3958" s="8" t="s">
        <v>8322</v>
      </c>
      <c r="Q3958" t="s">
        <v>8325</v>
      </c>
      <c r="R3958" s="12">
        <f t="shared" si="245"/>
        <v>42230.818055555559</v>
      </c>
      <c r="S3958" s="12">
        <f t="shared" si="246"/>
        <v>42186.01116898148</v>
      </c>
      <c r="T3958" s="12">
        <f t="shared" si="247"/>
        <v>2015</v>
      </c>
    </row>
    <row r="3959" spans="1:20" ht="48" x14ac:dyDescent="0.2">
      <c r="A3959">
        <v>3901</v>
      </c>
      <c r="B3959" s="3" t="s">
        <v>3898</v>
      </c>
      <c r="C3959" s="3" t="s">
        <v>8009</v>
      </c>
      <c r="D3959" s="33">
        <v>3000</v>
      </c>
      <c r="E3959" s="6">
        <v>25</v>
      </c>
      <c r="F3959" t="s">
        <v>8220</v>
      </c>
      <c r="G3959" t="s">
        <v>8223</v>
      </c>
      <c r="H3959" t="s">
        <v>8245</v>
      </c>
      <c r="I3959">
        <v>1450554599</v>
      </c>
      <c r="J3959">
        <v>1447098599</v>
      </c>
      <c r="K3959" t="b">
        <v>0</v>
      </c>
      <c r="L3959">
        <v>1</v>
      </c>
      <c r="M3959" t="b">
        <v>0</v>
      </c>
      <c r="N3959" t="s">
        <v>8269</v>
      </c>
      <c r="O3959" s="31">
        <f t="shared" si="244"/>
        <v>1</v>
      </c>
      <c r="P3959" s="8" t="s">
        <v>8322</v>
      </c>
      <c r="Q3959" t="s">
        <v>8325</v>
      </c>
      <c r="R3959" s="12">
        <f t="shared" si="245"/>
        <v>42357.826377314821</v>
      </c>
      <c r="S3959" s="12">
        <f t="shared" si="246"/>
        <v>42317.826377314821</v>
      </c>
      <c r="T3959" s="12">
        <f t="shared" si="247"/>
        <v>2015</v>
      </c>
    </row>
    <row r="3960" spans="1:20" ht="32" x14ac:dyDescent="0.2">
      <c r="A3960">
        <v>3900</v>
      </c>
      <c r="B3960" s="3" t="s">
        <v>3897</v>
      </c>
      <c r="C3960" s="3" t="s">
        <v>8008</v>
      </c>
      <c r="D3960" s="33">
        <v>2500</v>
      </c>
      <c r="E3960" s="6">
        <v>135</v>
      </c>
      <c r="F3960" t="s">
        <v>8220</v>
      </c>
      <c r="G3960" t="s">
        <v>8223</v>
      </c>
      <c r="H3960" t="s">
        <v>8245</v>
      </c>
      <c r="I3960">
        <v>1433988791</v>
      </c>
      <c r="J3960">
        <v>1431396791</v>
      </c>
      <c r="K3960" t="b">
        <v>0</v>
      </c>
      <c r="L3960">
        <v>5</v>
      </c>
      <c r="M3960" t="b">
        <v>0</v>
      </c>
      <c r="N3960" t="s">
        <v>8269</v>
      </c>
      <c r="O3960" s="31">
        <f t="shared" si="244"/>
        <v>5</v>
      </c>
      <c r="P3960" s="8" t="s">
        <v>8322</v>
      </c>
      <c r="Q3960" t="s">
        <v>8325</v>
      </c>
      <c r="R3960" s="12">
        <f t="shared" si="245"/>
        <v>42166.092488425929</v>
      </c>
      <c r="S3960" s="12">
        <f t="shared" si="246"/>
        <v>42136.092488425929</v>
      </c>
      <c r="T3960" s="12">
        <f t="shared" si="247"/>
        <v>2015</v>
      </c>
    </row>
    <row r="3961" spans="1:20" ht="48" x14ac:dyDescent="0.2">
      <c r="A3961">
        <v>3899</v>
      </c>
      <c r="B3961" s="3" t="s">
        <v>3896</v>
      </c>
      <c r="C3961" s="3" t="s">
        <v>8007</v>
      </c>
      <c r="D3961" s="33">
        <v>10000</v>
      </c>
      <c r="E3961" s="6">
        <v>125</v>
      </c>
      <c r="F3961" t="s">
        <v>8220</v>
      </c>
      <c r="G3961" t="s">
        <v>8223</v>
      </c>
      <c r="H3961" t="s">
        <v>8245</v>
      </c>
      <c r="I3961">
        <v>1407868561</v>
      </c>
      <c r="J3961">
        <v>1406140561</v>
      </c>
      <c r="K3961" t="b">
        <v>0</v>
      </c>
      <c r="L3961">
        <v>2</v>
      </c>
      <c r="M3961" t="b">
        <v>0</v>
      </c>
      <c r="N3961" t="s">
        <v>8269</v>
      </c>
      <c r="O3961" s="31">
        <f t="shared" si="244"/>
        <v>1</v>
      </c>
      <c r="P3961" s="8" t="s">
        <v>8322</v>
      </c>
      <c r="Q3961" t="s">
        <v>8325</v>
      </c>
      <c r="R3961" s="12">
        <f t="shared" si="245"/>
        <v>41863.775011574071</v>
      </c>
      <c r="S3961" s="12">
        <f t="shared" si="246"/>
        <v>41843.775011574071</v>
      </c>
      <c r="T3961" s="12">
        <f t="shared" si="247"/>
        <v>2014</v>
      </c>
    </row>
    <row r="3962" spans="1:20" ht="48" x14ac:dyDescent="0.2">
      <c r="A3962">
        <v>3896</v>
      </c>
      <c r="B3962" s="3" t="s">
        <v>3893</v>
      </c>
      <c r="C3962" s="3" t="s">
        <v>8004</v>
      </c>
      <c r="D3962" s="33">
        <v>1600</v>
      </c>
      <c r="E3962" s="6">
        <v>170</v>
      </c>
      <c r="F3962" t="s">
        <v>8220</v>
      </c>
      <c r="G3962" t="s">
        <v>8223</v>
      </c>
      <c r="H3962" t="s">
        <v>8245</v>
      </c>
      <c r="I3962">
        <v>1402979778</v>
      </c>
      <c r="J3962">
        <v>1401770178</v>
      </c>
      <c r="K3962" t="b">
        <v>0</v>
      </c>
      <c r="L3962">
        <v>4</v>
      </c>
      <c r="M3962" t="b">
        <v>0</v>
      </c>
      <c r="N3962" t="s">
        <v>8269</v>
      </c>
      <c r="O3962" s="31">
        <f t="shared" si="244"/>
        <v>11</v>
      </c>
      <c r="P3962" s="8" t="s">
        <v>8322</v>
      </c>
      <c r="Q3962" t="s">
        <v>8325</v>
      </c>
      <c r="R3962" s="12">
        <f t="shared" si="245"/>
        <v>41807.191875000004</v>
      </c>
      <c r="S3962" s="12">
        <f t="shared" si="246"/>
        <v>41793.191875000004</v>
      </c>
      <c r="T3962" s="12">
        <f t="shared" si="247"/>
        <v>2014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33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30">
        <f t="shared" si="244"/>
        <v>0</v>
      </c>
      <c r="P3963" s="8" t="s">
        <v>8322</v>
      </c>
      <c r="Q3963" t="s">
        <v>8325</v>
      </c>
      <c r="R3963" s="12">
        <f t="shared" si="245"/>
        <v>41767.891319444447</v>
      </c>
      <c r="S3963" s="12">
        <f t="shared" si="246"/>
        <v>41745.891319444447</v>
      </c>
      <c r="T3963" s="12">
        <f t="shared" si="247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33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30">
        <f t="shared" si="244"/>
        <v>3</v>
      </c>
      <c r="P3964" s="8" t="s">
        <v>8322</v>
      </c>
      <c r="Q3964" t="s">
        <v>8325</v>
      </c>
      <c r="R3964" s="12">
        <f t="shared" si="245"/>
        <v>42336.621458333335</v>
      </c>
      <c r="S3964" s="12">
        <f t="shared" si="246"/>
        <v>42311.621458333335</v>
      </c>
      <c r="T3964" s="12">
        <f t="shared" si="247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33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30">
        <f t="shared" si="244"/>
        <v>0</v>
      </c>
      <c r="P3965" s="8" t="s">
        <v>8322</v>
      </c>
      <c r="Q3965" t="s">
        <v>8325</v>
      </c>
      <c r="R3965" s="12">
        <f t="shared" si="245"/>
        <v>42326.195798611108</v>
      </c>
      <c r="S3965" s="12">
        <f t="shared" si="246"/>
        <v>42296.154131944444</v>
      </c>
      <c r="T3965" s="12">
        <f t="shared" si="247"/>
        <v>2015</v>
      </c>
    </row>
    <row r="3966" spans="1:20" ht="48" x14ac:dyDescent="0.2">
      <c r="A3966">
        <v>3895</v>
      </c>
      <c r="B3966" s="3" t="s">
        <v>3892</v>
      </c>
      <c r="C3966" s="3" t="s">
        <v>8003</v>
      </c>
      <c r="D3966" s="33">
        <v>1000</v>
      </c>
      <c r="E3966" s="6">
        <v>50</v>
      </c>
      <c r="F3966" t="s">
        <v>8220</v>
      </c>
      <c r="G3966" t="s">
        <v>8223</v>
      </c>
      <c r="H3966" t="s">
        <v>8245</v>
      </c>
      <c r="I3966">
        <v>1425103218</v>
      </c>
      <c r="J3966">
        <v>1422424818</v>
      </c>
      <c r="K3966" t="b">
        <v>0</v>
      </c>
      <c r="L3966">
        <v>1</v>
      </c>
      <c r="M3966" t="b">
        <v>0</v>
      </c>
      <c r="N3966" t="s">
        <v>8269</v>
      </c>
      <c r="O3966" s="31">
        <f t="shared" si="244"/>
        <v>5</v>
      </c>
      <c r="P3966" s="8" t="s">
        <v>8322</v>
      </c>
      <c r="Q3966" t="s">
        <v>8325</v>
      </c>
      <c r="R3966" s="12">
        <f t="shared" si="245"/>
        <v>42063.250208333338</v>
      </c>
      <c r="S3966" s="12">
        <f t="shared" si="246"/>
        <v>42032.250208333338</v>
      </c>
      <c r="T3966" s="12">
        <f t="shared" si="247"/>
        <v>2015</v>
      </c>
    </row>
    <row r="3967" spans="1:20" ht="48" x14ac:dyDescent="0.2">
      <c r="A3967">
        <v>3894</v>
      </c>
      <c r="B3967" s="3" t="s">
        <v>3891</v>
      </c>
      <c r="C3967" s="3" t="s">
        <v>8002</v>
      </c>
      <c r="D3967" s="33">
        <v>15000</v>
      </c>
      <c r="E3967" s="6">
        <v>520</v>
      </c>
      <c r="F3967" t="s">
        <v>8220</v>
      </c>
      <c r="G3967" t="s">
        <v>8223</v>
      </c>
      <c r="H3967" t="s">
        <v>8245</v>
      </c>
      <c r="I3967">
        <v>1481000340</v>
      </c>
      <c r="J3967">
        <v>1478386812</v>
      </c>
      <c r="K3967" t="b">
        <v>0</v>
      </c>
      <c r="L3967">
        <v>11</v>
      </c>
      <c r="M3967" t="b">
        <v>0</v>
      </c>
      <c r="N3967" t="s">
        <v>8269</v>
      </c>
      <c r="O3967" s="31">
        <f t="shared" si="244"/>
        <v>3</v>
      </c>
      <c r="P3967" s="8" t="s">
        <v>8322</v>
      </c>
      <c r="Q3967" t="s">
        <v>8325</v>
      </c>
      <c r="R3967" s="12">
        <f t="shared" si="245"/>
        <v>42710.207638888889</v>
      </c>
      <c r="S3967" s="12">
        <f t="shared" si="246"/>
        <v>42679.958472222221</v>
      </c>
      <c r="T3967" s="12">
        <f t="shared" si="247"/>
        <v>2016</v>
      </c>
    </row>
    <row r="3968" spans="1:20" ht="48" x14ac:dyDescent="0.2">
      <c r="A3968">
        <v>3893</v>
      </c>
      <c r="B3968" s="3" t="s">
        <v>3890</v>
      </c>
      <c r="C3968" s="3" t="s">
        <v>8001</v>
      </c>
      <c r="D3968" s="33">
        <v>50000</v>
      </c>
      <c r="E3968" s="6">
        <v>10775</v>
      </c>
      <c r="F3968" t="s">
        <v>8220</v>
      </c>
      <c r="G3968" t="s">
        <v>8223</v>
      </c>
      <c r="H3968" t="s">
        <v>8245</v>
      </c>
      <c r="I3968">
        <v>1404194400</v>
      </c>
      <c r="J3968">
        <v>1400600840</v>
      </c>
      <c r="K3968" t="b">
        <v>0</v>
      </c>
      <c r="L3968">
        <v>84</v>
      </c>
      <c r="M3968" t="b">
        <v>0</v>
      </c>
      <c r="N3968" t="s">
        <v>8269</v>
      </c>
      <c r="O3968" s="31">
        <f t="shared" si="244"/>
        <v>22</v>
      </c>
      <c r="P3968" s="8" t="s">
        <v>8322</v>
      </c>
      <c r="Q3968" t="s">
        <v>8325</v>
      </c>
      <c r="R3968" s="12">
        <f t="shared" si="245"/>
        <v>41821.25</v>
      </c>
      <c r="S3968" s="12">
        <f t="shared" si="246"/>
        <v>41779.657870370371</v>
      </c>
      <c r="T3968" s="12">
        <f t="shared" si="247"/>
        <v>2014</v>
      </c>
    </row>
    <row r="3969" spans="1:20" ht="48" x14ac:dyDescent="0.2">
      <c r="A3969">
        <v>3892</v>
      </c>
      <c r="B3969" s="3" t="s">
        <v>3889</v>
      </c>
      <c r="C3969" s="3" t="s">
        <v>8000</v>
      </c>
      <c r="D3969" s="33">
        <v>1000</v>
      </c>
      <c r="E3969" s="6">
        <v>0</v>
      </c>
      <c r="F3969" t="s">
        <v>8220</v>
      </c>
      <c r="G3969" t="s">
        <v>8223</v>
      </c>
      <c r="H3969" t="s">
        <v>8245</v>
      </c>
      <c r="I3969">
        <v>1408863600</v>
      </c>
      <c r="J3969">
        <v>1408203557</v>
      </c>
      <c r="K3969" t="b">
        <v>0</v>
      </c>
      <c r="L3969">
        <v>0</v>
      </c>
      <c r="M3969" t="b">
        <v>0</v>
      </c>
      <c r="N3969" t="s">
        <v>8269</v>
      </c>
      <c r="O3969" s="31">
        <f t="shared" si="244"/>
        <v>0</v>
      </c>
      <c r="P3969" s="8" t="s">
        <v>8322</v>
      </c>
      <c r="Q3969" t="s">
        <v>8325</v>
      </c>
      <c r="R3969" s="12">
        <f t="shared" si="245"/>
        <v>41875.291666666664</v>
      </c>
      <c r="S3969" s="12">
        <f t="shared" si="246"/>
        <v>41867.652280092596</v>
      </c>
      <c r="T3969" s="12">
        <f t="shared" si="247"/>
        <v>2014</v>
      </c>
    </row>
    <row r="3970" spans="1:20" ht="32" x14ac:dyDescent="0.2">
      <c r="A3970">
        <v>3891</v>
      </c>
      <c r="B3970" s="3" t="s">
        <v>3888</v>
      </c>
      <c r="C3970" s="3" t="s">
        <v>7999</v>
      </c>
      <c r="D3970" s="33">
        <v>800</v>
      </c>
      <c r="E3970" s="6">
        <v>260</v>
      </c>
      <c r="F3970" t="s">
        <v>8220</v>
      </c>
      <c r="G3970" t="s">
        <v>8223</v>
      </c>
      <c r="H3970" t="s">
        <v>8245</v>
      </c>
      <c r="I3970">
        <v>1427086740</v>
      </c>
      <c r="J3970">
        <v>1424488244</v>
      </c>
      <c r="K3970" t="b">
        <v>0</v>
      </c>
      <c r="L3970">
        <v>7</v>
      </c>
      <c r="M3970" t="b">
        <v>0</v>
      </c>
      <c r="N3970" t="s">
        <v>8269</v>
      </c>
      <c r="O3970" s="31">
        <f t="shared" ref="O3970:O4033" si="248">ROUND(E3970/D3970*100,0)</f>
        <v>33</v>
      </c>
      <c r="P3970" s="8" t="s">
        <v>8322</v>
      </c>
      <c r="Q3970" t="s">
        <v>8325</v>
      </c>
      <c r="R3970" s="12">
        <f t="shared" ref="R3970:R4033" si="249">(((I3970/60)/60/24)+DATE(1970,1,1))</f>
        <v>42086.207638888889</v>
      </c>
      <c r="S3970" s="12">
        <f t="shared" ref="S3970:S4033" si="250">(((J3970/60)/60/24)+DATE(1970,1,1))</f>
        <v>42056.1324537037</v>
      </c>
      <c r="T3970" s="12">
        <f t="shared" si="247"/>
        <v>2015</v>
      </c>
    </row>
    <row r="3971" spans="1:20" ht="48" x14ac:dyDescent="0.2">
      <c r="A3971">
        <v>3890</v>
      </c>
      <c r="B3971" s="3" t="s">
        <v>3887</v>
      </c>
      <c r="C3971" s="3" t="s">
        <v>7998</v>
      </c>
      <c r="D3971" s="33">
        <v>15000</v>
      </c>
      <c r="E3971" s="6">
        <v>2524</v>
      </c>
      <c r="F3971" t="s">
        <v>8220</v>
      </c>
      <c r="G3971" t="s">
        <v>8223</v>
      </c>
      <c r="H3971" t="s">
        <v>8245</v>
      </c>
      <c r="I3971">
        <v>1439662344</v>
      </c>
      <c r="J3971">
        <v>1434478344</v>
      </c>
      <c r="K3971" t="b">
        <v>0</v>
      </c>
      <c r="L3971">
        <v>8</v>
      </c>
      <c r="M3971" t="b">
        <v>0</v>
      </c>
      <c r="N3971" t="s">
        <v>8269</v>
      </c>
      <c r="O3971" s="31">
        <f t="shared" si="248"/>
        <v>17</v>
      </c>
      <c r="P3971" s="8" t="s">
        <v>8322</v>
      </c>
      <c r="Q3971" t="s">
        <v>8325</v>
      </c>
      <c r="R3971" s="12">
        <f t="shared" si="249"/>
        <v>42231.758611111116</v>
      </c>
      <c r="S3971" s="12">
        <f t="shared" si="250"/>
        <v>42171.758611111116</v>
      </c>
      <c r="T3971" s="12">
        <f t="shared" ref="T3971:T4034" si="251">YEAR(S3971)</f>
        <v>2015</v>
      </c>
    </row>
    <row r="3972" spans="1:20" ht="48" x14ac:dyDescent="0.2">
      <c r="A3972">
        <v>3889</v>
      </c>
      <c r="B3972" s="3" t="s">
        <v>3886</v>
      </c>
      <c r="C3972" s="3" t="s">
        <v>7997</v>
      </c>
      <c r="D3972" s="33">
        <v>8000</v>
      </c>
      <c r="E3972" s="6">
        <v>118</v>
      </c>
      <c r="F3972" t="s">
        <v>8220</v>
      </c>
      <c r="G3972" t="s">
        <v>8223</v>
      </c>
      <c r="H3972" t="s">
        <v>8245</v>
      </c>
      <c r="I3972">
        <v>1420413960</v>
      </c>
      <c r="J3972">
        <v>1417651630</v>
      </c>
      <c r="K3972" t="b">
        <v>0</v>
      </c>
      <c r="L3972">
        <v>9</v>
      </c>
      <c r="M3972" t="b">
        <v>0</v>
      </c>
      <c r="N3972" t="s">
        <v>8269</v>
      </c>
      <c r="O3972" s="31">
        <f t="shared" si="248"/>
        <v>1</v>
      </c>
      <c r="P3972" s="8" t="s">
        <v>8322</v>
      </c>
      <c r="Q3972" t="s">
        <v>8325</v>
      </c>
      <c r="R3972" s="12">
        <f t="shared" si="249"/>
        <v>42008.976388888885</v>
      </c>
      <c r="S3972" s="12">
        <f t="shared" si="250"/>
        <v>41977.004976851851</v>
      </c>
      <c r="T3972" s="12">
        <f t="shared" si="251"/>
        <v>2014</v>
      </c>
    </row>
    <row r="3973" spans="1:20" ht="48" x14ac:dyDescent="0.2">
      <c r="A3973">
        <v>3867</v>
      </c>
      <c r="B3973" s="3" t="s">
        <v>3864</v>
      </c>
      <c r="C3973" s="3" t="s">
        <v>7976</v>
      </c>
      <c r="D3973" s="33">
        <v>2000</v>
      </c>
      <c r="E3973" s="6">
        <v>251</v>
      </c>
      <c r="F3973" t="s">
        <v>8220</v>
      </c>
      <c r="G3973" t="s">
        <v>8223</v>
      </c>
      <c r="H3973" t="s">
        <v>8245</v>
      </c>
      <c r="I3973">
        <v>1466278339</v>
      </c>
      <c r="J3973">
        <v>1463686339</v>
      </c>
      <c r="K3973" t="b">
        <v>0</v>
      </c>
      <c r="L3973">
        <v>5</v>
      </c>
      <c r="M3973" t="b">
        <v>0</v>
      </c>
      <c r="N3973" t="s">
        <v>8269</v>
      </c>
      <c r="O3973" s="31">
        <f t="shared" si="248"/>
        <v>13</v>
      </c>
      <c r="P3973" s="8" t="s">
        <v>8322</v>
      </c>
      <c r="Q3973" t="s">
        <v>8325</v>
      </c>
      <c r="R3973" s="12">
        <f t="shared" si="249"/>
        <v>42539.814108796301</v>
      </c>
      <c r="S3973" s="12">
        <f t="shared" si="250"/>
        <v>42509.814108796301</v>
      </c>
      <c r="T3973" s="12">
        <f t="shared" si="251"/>
        <v>2016</v>
      </c>
    </row>
    <row r="3974" spans="1:20" ht="32" x14ac:dyDescent="0.2">
      <c r="A3974">
        <v>3866</v>
      </c>
      <c r="B3974" s="3" t="s">
        <v>3863</v>
      </c>
      <c r="C3974" s="3" t="s">
        <v>7975</v>
      </c>
      <c r="D3974" s="33">
        <v>2000</v>
      </c>
      <c r="E3974" s="6">
        <v>11</v>
      </c>
      <c r="F3974" t="s">
        <v>8220</v>
      </c>
      <c r="G3974" t="s">
        <v>8223</v>
      </c>
      <c r="H3974" t="s">
        <v>8245</v>
      </c>
      <c r="I3974">
        <v>1458703740</v>
      </c>
      <c r="J3974">
        <v>1454453021</v>
      </c>
      <c r="K3974" t="b">
        <v>0</v>
      </c>
      <c r="L3974">
        <v>2</v>
      </c>
      <c r="M3974" t="b">
        <v>0</v>
      </c>
      <c r="N3974" t="s">
        <v>8269</v>
      </c>
      <c r="O3974" s="31">
        <f t="shared" si="248"/>
        <v>1</v>
      </c>
      <c r="P3974" s="8" t="s">
        <v>8322</v>
      </c>
      <c r="Q3974" t="s">
        <v>8325</v>
      </c>
      <c r="R3974" s="12">
        <f t="shared" si="249"/>
        <v>42452.145138888889</v>
      </c>
      <c r="S3974" s="12">
        <f t="shared" si="250"/>
        <v>42402.947002314817</v>
      </c>
      <c r="T3974" s="12">
        <f t="shared" si="251"/>
        <v>2016</v>
      </c>
    </row>
    <row r="3975" spans="1:20" ht="48" x14ac:dyDescent="0.2">
      <c r="A3975">
        <v>3864</v>
      </c>
      <c r="B3975" s="3" t="s">
        <v>3861</v>
      </c>
      <c r="C3975" s="3" t="s">
        <v>7973</v>
      </c>
      <c r="D3975" s="33">
        <v>5000</v>
      </c>
      <c r="E3975" s="6">
        <v>60</v>
      </c>
      <c r="F3975" t="s">
        <v>8220</v>
      </c>
      <c r="G3975" t="s">
        <v>8223</v>
      </c>
      <c r="H3975" t="s">
        <v>8245</v>
      </c>
      <c r="I3975">
        <v>1447799054</v>
      </c>
      <c r="J3975">
        <v>1445203454</v>
      </c>
      <c r="K3975" t="b">
        <v>0</v>
      </c>
      <c r="L3975">
        <v>3</v>
      </c>
      <c r="M3975" t="b">
        <v>0</v>
      </c>
      <c r="N3975" t="s">
        <v>8269</v>
      </c>
      <c r="O3975" s="31">
        <f t="shared" si="248"/>
        <v>1</v>
      </c>
      <c r="P3975" s="8" t="s">
        <v>8322</v>
      </c>
      <c r="Q3975" t="s">
        <v>8325</v>
      </c>
      <c r="R3975" s="12">
        <f t="shared" si="249"/>
        <v>42325.933495370366</v>
      </c>
      <c r="S3975" s="12">
        <f t="shared" si="250"/>
        <v>42295.891828703709</v>
      </c>
      <c r="T3975" s="12">
        <f t="shared" si="251"/>
        <v>2015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33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30">
        <f t="shared" si="248"/>
        <v>32</v>
      </c>
      <c r="P3976" s="8" t="s">
        <v>8322</v>
      </c>
      <c r="Q3976" t="s">
        <v>8325</v>
      </c>
      <c r="R3976" s="12">
        <f t="shared" si="249"/>
        <v>42523.546851851846</v>
      </c>
      <c r="S3976" s="12">
        <f t="shared" si="250"/>
        <v>42493.546851851846</v>
      </c>
      <c r="T3976" s="12">
        <f t="shared" si="251"/>
        <v>2016</v>
      </c>
    </row>
    <row r="3977" spans="1:20" ht="48" x14ac:dyDescent="0.2">
      <c r="A3977">
        <v>3863</v>
      </c>
      <c r="B3977" s="3" t="s">
        <v>3860</v>
      </c>
      <c r="C3977" s="3" t="s">
        <v>7972</v>
      </c>
      <c r="D3977" s="33">
        <v>6000</v>
      </c>
      <c r="E3977" s="6">
        <v>0</v>
      </c>
      <c r="F3977" t="s">
        <v>8220</v>
      </c>
      <c r="G3977" t="s">
        <v>8223</v>
      </c>
      <c r="H3977" t="s">
        <v>8245</v>
      </c>
      <c r="I3977">
        <v>1446739905</v>
      </c>
      <c r="J3977">
        <v>1441552305</v>
      </c>
      <c r="K3977" t="b">
        <v>0</v>
      </c>
      <c r="L3977">
        <v>0</v>
      </c>
      <c r="M3977" t="b">
        <v>0</v>
      </c>
      <c r="N3977" t="s">
        <v>8269</v>
      </c>
      <c r="O3977" s="31">
        <f t="shared" si="248"/>
        <v>0</v>
      </c>
      <c r="P3977" s="8" t="s">
        <v>8322</v>
      </c>
      <c r="Q3977" t="s">
        <v>8325</v>
      </c>
      <c r="R3977" s="12">
        <f t="shared" si="249"/>
        <v>42313.674826388888</v>
      </c>
      <c r="S3977" s="12">
        <f t="shared" si="250"/>
        <v>42253.633159722223</v>
      </c>
      <c r="T3977" s="12">
        <f t="shared" si="251"/>
        <v>2015</v>
      </c>
    </row>
    <row r="3978" spans="1:20" ht="32" x14ac:dyDescent="0.2">
      <c r="A3978">
        <v>3862</v>
      </c>
      <c r="B3978" s="3" t="s">
        <v>3859</v>
      </c>
      <c r="C3978" s="3" t="s">
        <v>7971</v>
      </c>
      <c r="D3978" s="33">
        <v>7500</v>
      </c>
      <c r="E3978" s="6">
        <v>1</v>
      </c>
      <c r="F3978" t="s">
        <v>8220</v>
      </c>
      <c r="G3978" t="s">
        <v>8223</v>
      </c>
      <c r="H3978" t="s">
        <v>8245</v>
      </c>
      <c r="I3978">
        <v>1473699540</v>
      </c>
      <c r="J3978">
        <v>1472451356</v>
      </c>
      <c r="K3978" t="b">
        <v>0</v>
      </c>
      <c r="L3978">
        <v>1</v>
      </c>
      <c r="M3978" t="b">
        <v>0</v>
      </c>
      <c r="N3978" t="s">
        <v>8269</v>
      </c>
      <c r="O3978" s="31">
        <f t="shared" si="248"/>
        <v>0</v>
      </c>
      <c r="P3978" s="8" t="s">
        <v>8322</v>
      </c>
      <c r="Q3978" t="s">
        <v>8325</v>
      </c>
      <c r="R3978" s="12">
        <f t="shared" si="249"/>
        <v>42625.707638888889</v>
      </c>
      <c r="S3978" s="12">
        <f t="shared" si="250"/>
        <v>42611.261064814811</v>
      </c>
      <c r="T3978" s="12">
        <f t="shared" si="251"/>
        <v>2016</v>
      </c>
    </row>
    <row r="3979" spans="1:20" ht="16" x14ac:dyDescent="0.2">
      <c r="A3979">
        <v>3861</v>
      </c>
      <c r="B3979" s="3" t="s">
        <v>3858</v>
      </c>
      <c r="C3979" s="3" t="s">
        <v>7970</v>
      </c>
      <c r="D3979" s="33">
        <v>2000</v>
      </c>
      <c r="E3979" s="6">
        <v>100</v>
      </c>
      <c r="F3979" t="s">
        <v>8220</v>
      </c>
      <c r="G3979" t="s">
        <v>8223</v>
      </c>
      <c r="H3979" t="s">
        <v>8245</v>
      </c>
      <c r="I3979">
        <v>1415828820</v>
      </c>
      <c r="J3979">
        <v>1412258977</v>
      </c>
      <c r="K3979" t="b">
        <v>0</v>
      </c>
      <c r="L3979">
        <v>1</v>
      </c>
      <c r="M3979" t="b">
        <v>0</v>
      </c>
      <c r="N3979" t="s">
        <v>8269</v>
      </c>
      <c r="O3979" s="31">
        <f t="shared" si="248"/>
        <v>5</v>
      </c>
      <c r="P3979" s="8" t="s">
        <v>8322</v>
      </c>
      <c r="Q3979" t="s">
        <v>8325</v>
      </c>
      <c r="R3979" s="12">
        <f t="shared" si="249"/>
        <v>41955.907638888893</v>
      </c>
      <c r="S3979" s="12">
        <f t="shared" si="250"/>
        <v>41914.590011574073</v>
      </c>
      <c r="T3979" s="12">
        <f t="shared" si="251"/>
        <v>2014</v>
      </c>
    </row>
    <row r="3980" spans="1:20" ht="48" x14ac:dyDescent="0.2">
      <c r="A3980">
        <v>3860</v>
      </c>
      <c r="B3980" s="3" t="s">
        <v>3857</v>
      </c>
      <c r="C3980" s="3" t="s">
        <v>7969</v>
      </c>
      <c r="D3980" s="33">
        <v>6000</v>
      </c>
      <c r="E3980" s="6">
        <v>1060</v>
      </c>
      <c r="F3980" t="s">
        <v>8220</v>
      </c>
      <c r="G3980" t="s">
        <v>8223</v>
      </c>
      <c r="H3980" t="s">
        <v>8245</v>
      </c>
      <c r="I3980">
        <v>1407858710</v>
      </c>
      <c r="J3980">
        <v>1405266710</v>
      </c>
      <c r="K3980" t="b">
        <v>0</v>
      </c>
      <c r="L3980">
        <v>13</v>
      </c>
      <c r="M3980" t="b">
        <v>0</v>
      </c>
      <c r="N3980" t="s">
        <v>8269</v>
      </c>
      <c r="O3980" s="31">
        <f t="shared" si="248"/>
        <v>18</v>
      </c>
      <c r="P3980" s="8" t="s">
        <v>8322</v>
      </c>
      <c r="Q3980" t="s">
        <v>8325</v>
      </c>
      <c r="R3980" s="12">
        <f t="shared" si="249"/>
        <v>41863.660995370366</v>
      </c>
      <c r="S3980" s="12">
        <f t="shared" si="250"/>
        <v>41833.660995370366</v>
      </c>
      <c r="T3980" s="12">
        <f t="shared" si="251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33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30">
        <f t="shared" si="248"/>
        <v>2</v>
      </c>
      <c r="P3981" s="8" t="s">
        <v>8322</v>
      </c>
      <c r="Q3981" t="s">
        <v>8325</v>
      </c>
      <c r="R3981" s="12">
        <f t="shared" si="249"/>
        <v>42092.833333333328</v>
      </c>
      <c r="S3981" s="12">
        <f t="shared" si="250"/>
        <v>42069.903437500005</v>
      </c>
      <c r="T3981" s="12">
        <f t="shared" si="251"/>
        <v>2015</v>
      </c>
    </row>
    <row r="3982" spans="1:20" ht="48" x14ac:dyDescent="0.2">
      <c r="A3982">
        <v>3859</v>
      </c>
      <c r="B3982" s="3" t="s">
        <v>3856</v>
      </c>
      <c r="C3982" s="3" t="s">
        <v>7968</v>
      </c>
      <c r="D3982" s="33">
        <v>2500</v>
      </c>
      <c r="E3982" s="6">
        <v>1</v>
      </c>
      <c r="F3982" t="s">
        <v>8220</v>
      </c>
      <c r="G3982" t="s">
        <v>8223</v>
      </c>
      <c r="H3982" t="s">
        <v>8245</v>
      </c>
      <c r="I3982">
        <v>1403730000</v>
      </c>
      <c r="J3982">
        <v>1401485207</v>
      </c>
      <c r="K3982" t="b">
        <v>0</v>
      </c>
      <c r="L3982">
        <v>1</v>
      </c>
      <c r="M3982" t="b">
        <v>0</v>
      </c>
      <c r="N3982" t="s">
        <v>8269</v>
      </c>
      <c r="O3982" s="31">
        <f t="shared" si="248"/>
        <v>0</v>
      </c>
      <c r="P3982" s="8" t="s">
        <v>8322</v>
      </c>
      <c r="Q3982" t="s">
        <v>8325</v>
      </c>
      <c r="R3982" s="12">
        <f t="shared" si="249"/>
        <v>41815.875</v>
      </c>
      <c r="S3982" s="12">
        <f t="shared" si="250"/>
        <v>41789.893599537041</v>
      </c>
      <c r="T3982" s="12">
        <f t="shared" si="251"/>
        <v>2014</v>
      </c>
    </row>
    <row r="3983" spans="1:20" ht="48" x14ac:dyDescent="0.2">
      <c r="A3983">
        <v>3857</v>
      </c>
      <c r="B3983" s="3" t="s">
        <v>3854</v>
      </c>
      <c r="C3983" s="3" t="s">
        <v>7966</v>
      </c>
      <c r="D3983" s="33">
        <v>5000</v>
      </c>
      <c r="E3983" s="6">
        <v>260</v>
      </c>
      <c r="F3983" t="s">
        <v>8220</v>
      </c>
      <c r="G3983" t="s">
        <v>8223</v>
      </c>
      <c r="H3983" t="s">
        <v>8245</v>
      </c>
      <c r="I3983">
        <v>1406913120</v>
      </c>
      <c r="J3983">
        <v>1404927690</v>
      </c>
      <c r="K3983" t="b">
        <v>0</v>
      </c>
      <c r="L3983">
        <v>4</v>
      </c>
      <c r="M3983" t="b">
        <v>0</v>
      </c>
      <c r="N3983" t="s">
        <v>8269</v>
      </c>
      <c r="O3983" s="31">
        <f t="shared" si="248"/>
        <v>5</v>
      </c>
      <c r="P3983" s="8" t="s">
        <v>8322</v>
      </c>
      <c r="Q3983" t="s">
        <v>8325</v>
      </c>
      <c r="R3983" s="12">
        <f t="shared" si="249"/>
        <v>41852.716666666667</v>
      </c>
      <c r="S3983" s="12">
        <f t="shared" si="250"/>
        <v>41829.73715277778</v>
      </c>
      <c r="T3983" s="12">
        <f t="shared" si="251"/>
        <v>2014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33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30">
        <f t="shared" si="248"/>
        <v>20</v>
      </c>
      <c r="P3984" s="8" t="s">
        <v>8322</v>
      </c>
      <c r="Q3984" t="s">
        <v>8325</v>
      </c>
      <c r="R3984" s="12">
        <f t="shared" si="249"/>
        <v>42192.809953703705</v>
      </c>
      <c r="S3984" s="12">
        <f t="shared" si="250"/>
        <v>42132.809953703705</v>
      </c>
      <c r="T3984" s="12">
        <f t="shared" si="251"/>
        <v>2015</v>
      </c>
    </row>
    <row r="3985" spans="1:20" ht="48" x14ac:dyDescent="0.2">
      <c r="A3985">
        <v>3856</v>
      </c>
      <c r="B3985" s="3" t="s">
        <v>3853</v>
      </c>
      <c r="C3985" s="3" t="s">
        <v>7965</v>
      </c>
      <c r="D3985" s="33">
        <v>5000</v>
      </c>
      <c r="E3985" s="6">
        <v>1</v>
      </c>
      <c r="F3985" t="s">
        <v>8220</v>
      </c>
      <c r="G3985" t="s">
        <v>8223</v>
      </c>
      <c r="H3985" t="s">
        <v>8245</v>
      </c>
      <c r="I3985">
        <v>1425833403</v>
      </c>
      <c r="J3985">
        <v>1423245003</v>
      </c>
      <c r="K3985" t="b">
        <v>0</v>
      </c>
      <c r="L3985">
        <v>1</v>
      </c>
      <c r="M3985" t="b">
        <v>0</v>
      </c>
      <c r="N3985" t="s">
        <v>8269</v>
      </c>
      <c r="O3985" s="31">
        <f t="shared" si="248"/>
        <v>0</v>
      </c>
      <c r="P3985" s="8" t="s">
        <v>8322</v>
      </c>
      <c r="Q3985" t="s">
        <v>8325</v>
      </c>
      <c r="R3985" s="12">
        <f t="shared" si="249"/>
        <v>42071.701423611114</v>
      </c>
      <c r="S3985" s="12">
        <f t="shared" si="250"/>
        <v>42041.743090277778</v>
      </c>
      <c r="T3985" s="12">
        <f t="shared" si="251"/>
        <v>2015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33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30">
        <f t="shared" si="248"/>
        <v>6</v>
      </c>
      <c r="P3986" s="8" t="s">
        <v>8322</v>
      </c>
      <c r="Q3986" t="s">
        <v>8325</v>
      </c>
      <c r="R3986" s="12">
        <f t="shared" si="249"/>
        <v>41951</v>
      </c>
      <c r="S3986" s="12">
        <f t="shared" si="250"/>
        <v>41920.963472222218</v>
      </c>
      <c r="T3986" s="12">
        <f t="shared" si="251"/>
        <v>2014</v>
      </c>
    </row>
    <row r="3987" spans="1:20" ht="48" x14ac:dyDescent="0.2">
      <c r="A3987">
        <v>3855</v>
      </c>
      <c r="B3987" s="3" t="s">
        <v>3852</v>
      </c>
      <c r="C3987" s="3" t="s">
        <v>7964</v>
      </c>
      <c r="D3987" s="33">
        <v>1000</v>
      </c>
      <c r="E3987" s="6">
        <v>25</v>
      </c>
      <c r="F3987" t="s">
        <v>8220</v>
      </c>
      <c r="G3987" t="s">
        <v>8223</v>
      </c>
      <c r="H3987" t="s">
        <v>8245</v>
      </c>
      <c r="I3987">
        <v>1427408271</v>
      </c>
      <c r="J3987">
        <v>1424819871</v>
      </c>
      <c r="K3987" t="b">
        <v>0</v>
      </c>
      <c r="L3987">
        <v>1</v>
      </c>
      <c r="M3987" t="b">
        <v>0</v>
      </c>
      <c r="N3987" t="s">
        <v>8269</v>
      </c>
      <c r="O3987" s="31">
        <f t="shared" si="248"/>
        <v>3</v>
      </c>
      <c r="P3987" s="8" t="s">
        <v>8322</v>
      </c>
      <c r="Q3987" t="s">
        <v>8325</v>
      </c>
      <c r="R3987" s="12">
        <f t="shared" si="249"/>
        <v>42089.929062499999</v>
      </c>
      <c r="S3987" s="12">
        <f t="shared" si="250"/>
        <v>42059.970729166671</v>
      </c>
      <c r="T3987" s="12">
        <f t="shared" si="251"/>
        <v>2015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33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30">
        <f t="shared" si="248"/>
        <v>10</v>
      </c>
      <c r="P3988" s="8" t="s">
        <v>8322</v>
      </c>
      <c r="Q3988" t="s">
        <v>8325</v>
      </c>
      <c r="R3988" s="12">
        <f t="shared" si="249"/>
        <v>42496.544444444444</v>
      </c>
      <c r="S3988" s="12">
        <f t="shared" si="250"/>
        <v>42467.548541666663</v>
      </c>
      <c r="T3988" s="12">
        <f t="shared" si="251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33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30">
        <f t="shared" si="248"/>
        <v>38</v>
      </c>
      <c r="P3989" s="8" t="s">
        <v>8322</v>
      </c>
      <c r="Q3989" t="s">
        <v>8325</v>
      </c>
      <c r="R3989" s="12">
        <f t="shared" si="249"/>
        <v>41775.92465277778</v>
      </c>
      <c r="S3989" s="12">
        <f t="shared" si="250"/>
        <v>41765.92465277778</v>
      </c>
      <c r="T3989" s="12">
        <f t="shared" si="251"/>
        <v>2014</v>
      </c>
    </row>
    <row r="3990" spans="1:20" ht="32" x14ac:dyDescent="0.2">
      <c r="A3990">
        <v>3854</v>
      </c>
      <c r="B3990" s="3" t="s">
        <v>3851</v>
      </c>
      <c r="C3990" s="3" t="s">
        <v>7963</v>
      </c>
      <c r="D3990" s="33">
        <v>11000</v>
      </c>
      <c r="E3990" s="6">
        <v>1788</v>
      </c>
      <c r="F3990" t="s">
        <v>8220</v>
      </c>
      <c r="G3990" t="s">
        <v>8223</v>
      </c>
      <c r="H3990" t="s">
        <v>8245</v>
      </c>
      <c r="I3990">
        <v>1431206058</v>
      </c>
      <c r="J3990">
        <v>1428614058</v>
      </c>
      <c r="K3990" t="b">
        <v>0</v>
      </c>
      <c r="L3990">
        <v>20</v>
      </c>
      <c r="M3990" t="b">
        <v>0</v>
      </c>
      <c r="N3990" t="s">
        <v>8269</v>
      </c>
      <c r="O3990" s="31">
        <f t="shared" si="248"/>
        <v>16</v>
      </c>
      <c r="P3990" s="8" t="s">
        <v>8322</v>
      </c>
      <c r="Q3990" t="s">
        <v>8325</v>
      </c>
      <c r="R3990" s="12">
        <f t="shared" si="249"/>
        <v>42133.884930555556</v>
      </c>
      <c r="S3990" s="12">
        <f t="shared" si="250"/>
        <v>42103.884930555556</v>
      </c>
      <c r="T3990" s="12">
        <f t="shared" si="251"/>
        <v>2015</v>
      </c>
    </row>
    <row r="3991" spans="1:20" ht="32" x14ac:dyDescent="0.2">
      <c r="A3991">
        <v>3853</v>
      </c>
      <c r="B3991" s="3" t="s">
        <v>3850</v>
      </c>
      <c r="C3991" s="3" t="s">
        <v>7962</v>
      </c>
      <c r="D3991" s="33">
        <v>100000</v>
      </c>
      <c r="E3991" s="6">
        <v>26</v>
      </c>
      <c r="F3991" t="s">
        <v>8220</v>
      </c>
      <c r="G3991" t="s">
        <v>8223</v>
      </c>
      <c r="H3991" t="s">
        <v>8245</v>
      </c>
      <c r="I3991">
        <v>1409602178</v>
      </c>
      <c r="J3991">
        <v>1406578178</v>
      </c>
      <c r="K3991" t="b">
        <v>0</v>
      </c>
      <c r="L3991">
        <v>2</v>
      </c>
      <c r="M3991" t="b">
        <v>0</v>
      </c>
      <c r="N3991" t="s">
        <v>8269</v>
      </c>
      <c r="O3991" s="31">
        <f t="shared" si="248"/>
        <v>0</v>
      </c>
      <c r="P3991" s="8" t="s">
        <v>8322</v>
      </c>
      <c r="Q3991" t="s">
        <v>8325</v>
      </c>
      <c r="R3991" s="12">
        <f t="shared" si="249"/>
        <v>41883.84002314815</v>
      </c>
      <c r="S3991" s="12">
        <f t="shared" si="250"/>
        <v>41848.84002314815</v>
      </c>
      <c r="T3991" s="12">
        <f t="shared" si="251"/>
        <v>2014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33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30">
        <f t="shared" si="248"/>
        <v>4</v>
      </c>
      <c r="P3992" s="8" t="s">
        <v>8322</v>
      </c>
      <c r="Q3992" t="s">
        <v>8325</v>
      </c>
      <c r="R3992" s="12">
        <f t="shared" si="249"/>
        <v>42431.672372685185</v>
      </c>
      <c r="S3992" s="12">
        <f t="shared" si="250"/>
        <v>42401.672372685185</v>
      </c>
      <c r="T3992" s="12">
        <f t="shared" si="251"/>
        <v>2016</v>
      </c>
    </row>
    <row r="3993" spans="1:20" ht="48" x14ac:dyDescent="0.2">
      <c r="A3993">
        <v>3852</v>
      </c>
      <c r="B3993" s="3" t="s">
        <v>3849</v>
      </c>
      <c r="C3993" s="3" t="s">
        <v>7961</v>
      </c>
      <c r="D3993" s="33">
        <v>10000</v>
      </c>
      <c r="E3993" s="6">
        <v>20</v>
      </c>
      <c r="F3993" t="s">
        <v>8220</v>
      </c>
      <c r="G3993" t="s">
        <v>8223</v>
      </c>
      <c r="H3993" t="s">
        <v>8245</v>
      </c>
      <c r="I3993">
        <v>1427427276</v>
      </c>
      <c r="J3993">
        <v>1425270876</v>
      </c>
      <c r="K3993" t="b">
        <v>0</v>
      </c>
      <c r="L3993">
        <v>2</v>
      </c>
      <c r="M3993" t="b">
        <v>0</v>
      </c>
      <c r="N3993" t="s">
        <v>8269</v>
      </c>
      <c r="O3993" s="31">
        <f t="shared" si="248"/>
        <v>0</v>
      </c>
      <c r="P3993" s="8" t="s">
        <v>8322</v>
      </c>
      <c r="Q3993" t="s">
        <v>8325</v>
      </c>
      <c r="R3993" s="12">
        <f t="shared" si="249"/>
        <v>42090.149027777778</v>
      </c>
      <c r="S3993" s="12">
        <f t="shared" si="250"/>
        <v>42065.190694444449</v>
      </c>
      <c r="T3993" s="12">
        <f t="shared" si="251"/>
        <v>2015</v>
      </c>
    </row>
    <row r="3994" spans="1:20" ht="32" x14ac:dyDescent="0.2">
      <c r="A3994">
        <v>3850</v>
      </c>
      <c r="B3994" s="3" t="s">
        <v>3847</v>
      </c>
      <c r="C3994" s="3" t="s">
        <v>7959</v>
      </c>
      <c r="D3994" s="33">
        <v>1000</v>
      </c>
      <c r="E3994" s="6">
        <v>38</v>
      </c>
      <c r="F3994" t="s">
        <v>8220</v>
      </c>
      <c r="G3994" t="s">
        <v>8223</v>
      </c>
      <c r="H3994" t="s">
        <v>8245</v>
      </c>
      <c r="I3994">
        <v>1420081143</v>
      </c>
      <c r="J3994">
        <v>1417489143</v>
      </c>
      <c r="K3994" t="b">
        <v>1</v>
      </c>
      <c r="L3994">
        <v>4</v>
      </c>
      <c r="M3994" t="b">
        <v>0</v>
      </c>
      <c r="N3994" t="s">
        <v>8269</v>
      </c>
      <c r="O3994" s="31">
        <f t="shared" si="248"/>
        <v>4</v>
      </c>
      <c r="P3994" s="8" t="s">
        <v>8322</v>
      </c>
      <c r="Q3994" t="s">
        <v>8325</v>
      </c>
      <c r="R3994" s="12">
        <f t="shared" si="249"/>
        <v>42005.124340277776</v>
      </c>
      <c r="S3994" s="12">
        <f t="shared" si="250"/>
        <v>41975.124340277776</v>
      </c>
      <c r="T3994" s="12">
        <f t="shared" si="251"/>
        <v>2014</v>
      </c>
    </row>
    <row r="3995" spans="1:20" ht="48" x14ac:dyDescent="0.2">
      <c r="A3995">
        <v>3848</v>
      </c>
      <c r="B3995" s="3" t="s">
        <v>3845</v>
      </c>
      <c r="C3995" s="3" t="s">
        <v>7957</v>
      </c>
      <c r="D3995" s="33">
        <v>13000</v>
      </c>
      <c r="E3995" s="6">
        <v>2129</v>
      </c>
      <c r="F3995" t="s">
        <v>8220</v>
      </c>
      <c r="G3995" t="s">
        <v>8223</v>
      </c>
      <c r="H3995" t="s">
        <v>8245</v>
      </c>
      <c r="I3995">
        <v>1445196989</v>
      </c>
      <c r="J3995">
        <v>1442604989</v>
      </c>
      <c r="K3995" t="b">
        <v>1</v>
      </c>
      <c r="L3995">
        <v>43</v>
      </c>
      <c r="M3995" t="b">
        <v>0</v>
      </c>
      <c r="N3995" t="s">
        <v>8269</v>
      </c>
      <c r="O3995" s="31">
        <f t="shared" si="248"/>
        <v>16</v>
      </c>
      <c r="P3995" s="8" t="s">
        <v>8322</v>
      </c>
      <c r="Q3995" t="s">
        <v>8325</v>
      </c>
      <c r="R3995" s="12">
        <f t="shared" si="249"/>
        <v>42295.817002314812</v>
      </c>
      <c r="S3995" s="12">
        <f t="shared" si="250"/>
        <v>42265.817002314812</v>
      </c>
      <c r="T3995" s="12">
        <f t="shared" si="251"/>
        <v>2015</v>
      </c>
    </row>
    <row r="3996" spans="1:20" ht="48" x14ac:dyDescent="0.2">
      <c r="A3996">
        <v>3847</v>
      </c>
      <c r="B3996" s="3" t="s">
        <v>3844</v>
      </c>
      <c r="C3996" s="3" t="s">
        <v>7956</v>
      </c>
      <c r="D3996" s="33">
        <v>10500</v>
      </c>
      <c r="E3996" s="6">
        <v>1697</v>
      </c>
      <c r="F3996" t="s">
        <v>8220</v>
      </c>
      <c r="G3996" t="s">
        <v>8223</v>
      </c>
      <c r="H3996" t="s">
        <v>8245</v>
      </c>
      <c r="I3996">
        <v>1437283391</v>
      </c>
      <c r="J3996">
        <v>1433395391</v>
      </c>
      <c r="K3996" t="b">
        <v>1</v>
      </c>
      <c r="L3996">
        <v>9</v>
      </c>
      <c r="M3996" t="b">
        <v>0</v>
      </c>
      <c r="N3996" t="s">
        <v>8269</v>
      </c>
      <c r="O3996" s="31">
        <f t="shared" si="248"/>
        <v>16</v>
      </c>
      <c r="P3996" s="8" t="s">
        <v>8322</v>
      </c>
      <c r="Q3996" t="s">
        <v>8325</v>
      </c>
      <c r="R3996" s="12">
        <f t="shared" si="249"/>
        <v>42204.224432870367</v>
      </c>
      <c r="S3996" s="12">
        <f t="shared" si="250"/>
        <v>42159.224432870367</v>
      </c>
      <c r="T3996" s="12">
        <f t="shared" si="251"/>
        <v>2015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33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30">
        <f t="shared" si="248"/>
        <v>35</v>
      </c>
      <c r="P3997" s="8" t="s">
        <v>8322</v>
      </c>
      <c r="Q3997" t="s">
        <v>8325</v>
      </c>
      <c r="R3997" s="12">
        <f t="shared" si="249"/>
        <v>42049.477083333331</v>
      </c>
      <c r="S3997" s="12">
        <f t="shared" si="250"/>
        <v>42019.683761574073</v>
      </c>
      <c r="T3997" s="12">
        <f t="shared" si="251"/>
        <v>2015</v>
      </c>
    </row>
    <row r="3998" spans="1:20" ht="48" x14ac:dyDescent="0.2">
      <c r="A3998">
        <v>3846</v>
      </c>
      <c r="B3998" s="3" t="s">
        <v>3843</v>
      </c>
      <c r="C3998" s="3" t="s">
        <v>7955</v>
      </c>
      <c r="D3998" s="33">
        <v>7000</v>
      </c>
      <c r="E3998" s="6">
        <v>189</v>
      </c>
      <c r="F3998" t="s">
        <v>8220</v>
      </c>
      <c r="G3998" t="s">
        <v>8223</v>
      </c>
      <c r="H3998" t="s">
        <v>8245</v>
      </c>
      <c r="I3998">
        <v>1412405940</v>
      </c>
      <c r="J3998">
        <v>1409721542</v>
      </c>
      <c r="K3998" t="b">
        <v>1</v>
      </c>
      <c r="L3998">
        <v>8</v>
      </c>
      <c r="M3998" t="b">
        <v>0</v>
      </c>
      <c r="N3998" t="s">
        <v>8269</v>
      </c>
      <c r="O3998" s="31">
        <f t="shared" si="248"/>
        <v>3</v>
      </c>
      <c r="P3998" s="8" t="s">
        <v>8322</v>
      </c>
      <c r="Q3998" t="s">
        <v>8325</v>
      </c>
      <c r="R3998" s="12">
        <f t="shared" si="249"/>
        <v>41916.290972222225</v>
      </c>
      <c r="S3998" s="12">
        <f t="shared" si="250"/>
        <v>41885.221550925926</v>
      </c>
      <c r="T3998" s="12">
        <f t="shared" si="251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33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30">
        <f t="shared" si="248"/>
        <v>0</v>
      </c>
      <c r="P3999" s="8" t="s">
        <v>8322</v>
      </c>
      <c r="Q3999" t="s">
        <v>8325</v>
      </c>
      <c r="R3999" s="12">
        <f t="shared" si="249"/>
        <v>42099.349780092598</v>
      </c>
      <c r="S3999" s="12">
        <f t="shared" si="250"/>
        <v>42069.391446759255</v>
      </c>
      <c r="T3999" s="12">
        <f t="shared" si="251"/>
        <v>2015</v>
      </c>
    </row>
    <row r="4000" spans="1:20" ht="64" x14ac:dyDescent="0.2">
      <c r="A4000">
        <v>3845</v>
      </c>
      <c r="B4000" s="3" t="s">
        <v>3842</v>
      </c>
      <c r="C4000" s="3" t="s">
        <v>7954</v>
      </c>
      <c r="D4000" s="33">
        <v>40000</v>
      </c>
      <c r="E4000" s="6">
        <v>842</v>
      </c>
      <c r="F4000" t="s">
        <v>8220</v>
      </c>
      <c r="G4000" t="s">
        <v>8223</v>
      </c>
      <c r="H4000" t="s">
        <v>8245</v>
      </c>
      <c r="I4000">
        <v>1443711774</v>
      </c>
      <c r="J4000">
        <v>1441119774</v>
      </c>
      <c r="K4000" t="b">
        <v>1</v>
      </c>
      <c r="L4000">
        <v>12</v>
      </c>
      <c r="M4000" t="b">
        <v>0</v>
      </c>
      <c r="N4000" t="s">
        <v>8269</v>
      </c>
      <c r="O4000" s="31">
        <f t="shared" si="248"/>
        <v>2</v>
      </c>
      <c r="P4000" s="8" t="s">
        <v>8322</v>
      </c>
      <c r="Q4000" t="s">
        <v>8325</v>
      </c>
      <c r="R4000" s="12">
        <f t="shared" si="249"/>
        <v>42278.627013888887</v>
      </c>
      <c r="S4000" s="12">
        <f t="shared" si="250"/>
        <v>42248.627013888887</v>
      </c>
      <c r="T4000" s="12">
        <f t="shared" si="251"/>
        <v>2015</v>
      </c>
    </row>
    <row r="4001" spans="1:20" ht="48" x14ac:dyDescent="0.2">
      <c r="A4001">
        <v>3844</v>
      </c>
      <c r="B4001" s="3" t="s">
        <v>3841</v>
      </c>
      <c r="C4001" s="3" t="s">
        <v>7953</v>
      </c>
      <c r="D4001" s="33">
        <v>9800</v>
      </c>
      <c r="E4001" s="6">
        <v>4066</v>
      </c>
      <c r="F4001" t="s">
        <v>8220</v>
      </c>
      <c r="G4001" t="s">
        <v>8223</v>
      </c>
      <c r="H4001" t="s">
        <v>8245</v>
      </c>
      <c r="I4001">
        <v>1401778740</v>
      </c>
      <c r="J4001">
        <v>1399474134</v>
      </c>
      <c r="K4001" t="b">
        <v>1</v>
      </c>
      <c r="L4001">
        <v>50</v>
      </c>
      <c r="M4001" t="b">
        <v>0</v>
      </c>
      <c r="N4001" t="s">
        <v>8269</v>
      </c>
      <c r="O4001" s="31">
        <f t="shared" si="248"/>
        <v>41</v>
      </c>
      <c r="P4001" s="8" t="s">
        <v>8322</v>
      </c>
      <c r="Q4001" t="s">
        <v>8325</v>
      </c>
      <c r="R4001" s="12">
        <f t="shared" si="249"/>
        <v>41793.290972222225</v>
      </c>
      <c r="S4001" s="12">
        <f t="shared" si="250"/>
        <v>41766.617291666669</v>
      </c>
      <c r="T4001" s="12">
        <f t="shared" si="251"/>
        <v>2014</v>
      </c>
    </row>
    <row r="4002" spans="1:20" ht="48" x14ac:dyDescent="0.2">
      <c r="A4002">
        <v>3843</v>
      </c>
      <c r="B4002" s="3" t="s">
        <v>3840</v>
      </c>
      <c r="C4002" s="3" t="s">
        <v>7952</v>
      </c>
      <c r="D4002" s="33">
        <v>5000</v>
      </c>
      <c r="E4002" s="6">
        <v>1065</v>
      </c>
      <c r="F4002" t="s">
        <v>8220</v>
      </c>
      <c r="G4002" t="s">
        <v>8223</v>
      </c>
      <c r="H4002" t="s">
        <v>8245</v>
      </c>
      <c r="I4002">
        <v>1401587064</v>
      </c>
      <c r="J4002">
        <v>1399427064</v>
      </c>
      <c r="K4002" t="b">
        <v>1</v>
      </c>
      <c r="L4002">
        <v>19</v>
      </c>
      <c r="M4002" t="b">
        <v>0</v>
      </c>
      <c r="N4002" t="s">
        <v>8269</v>
      </c>
      <c r="O4002" s="31">
        <f t="shared" si="248"/>
        <v>21</v>
      </c>
      <c r="P4002" s="8" t="s">
        <v>8322</v>
      </c>
      <c r="Q4002" t="s">
        <v>8325</v>
      </c>
      <c r="R4002" s="12">
        <f t="shared" si="249"/>
        <v>41791.072500000002</v>
      </c>
      <c r="S4002" s="12">
        <f t="shared" si="250"/>
        <v>41766.072500000002</v>
      </c>
      <c r="T4002" s="12">
        <f t="shared" si="251"/>
        <v>2014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33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30">
        <f t="shared" si="248"/>
        <v>38</v>
      </c>
      <c r="P4003" s="8" t="s">
        <v>8322</v>
      </c>
      <c r="Q4003" t="s">
        <v>8325</v>
      </c>
      <c r="R4003" s="12">
        <f t="shared" si="249"/>
        <v>42795.791666666672</v>
      </c>
      <c r="S4003" s="12">
        <f t="shared" si="250"/>
        <v>42775.964212962965</v>
      </c>
      <c r="T4003" s="12">
        <f t="shared" si="251"/>
        <v>2017</v>
      </c>
    </row>
    <row r="4004" spans="1:20" ht="48" x14ac:dyDescent="0.2">
      <c r="A4004">
        <v>3841</v>
      </c>
      <c r="B4004" s="3" t="s">
        <v>3838</v>
      </c>
      <c r="C4004" s="3" t="s">
        <v>7950</v>
      </c>
      <c r="D4004" s="33">
        <v>10000</v>
      </c>
      <c r="E4004" s="6">
        <v>872</v>
      </c>
      <c r="F4004" t="s">
        <v>8220</v>
      </c>
      <c r="G4004" t="s">
        <v>8223</v>
      </c>
      <c r="H4004" t="s">
        <v>8245</v>
      </c>
      <c r="I4004">
        <v>1405882287</v>
      </c>
      <c r="J4004">
        <v>1400698287</v>
      </c>
      <c r="K4004" t="b">
        <v>1</v>
      </c>
      <c r="L4004">
        <v>34</v>
      </c>
      <c r="M4004" t="b">
        <v>0</v>
      </c>
      <c r="N4004" t="s">
        <v>8269</v>
      </c>
      <c r="O4004" s="31">
        <f t="shared" si="248"/>
        <v>9</v>
      </c>
      <c r="P4004" s="8" t="s">
        <v>8322</v>
      </c>
      <c r="Q4004" t="s">
        <v>8325</v>
      </c>
      <c r="R4004" s="12">
        <f t="shared" si="249"/>
        <v>41840.785729166666</v>
      </c>
      <c r="S4004" s="12">
        <f t="shared" si="250"/>
        <v>41780.785729166666</v>
      </c>
      <c r="T4004" s="12">
        <f t="shared" si="251"/>
        <v>2014</v>
      </c>
    </row>
    <row r="4005" spans="1:20" ht="16" x14ac:dyDescent="0.2">
      <c r="A4005">
        <v>3746</v>
      </c>
      <c r="B4005" s="3" t="s">
        <v>3743</v>
      </c>
      <c r="C4005" s="3" t="s">
        <v>7856</v>
      </c>
      <c r="D4005" s="33">
        <v>8500</v>
      </c>
      <c r="E4005" s="6">
        <v>202</v>
      </c>
      <c r="F4005" t="s">
        <v>8220</v>
      </c>
      <c r="G4005" t="s">
        <v>8223</v>
      </c>
      <c r="H4005" t="s">
        <v>8245</v>
      </c>
      <c r="I4005">
        <v>1475918439</v>
      </c>
      <c r="J4005">
        <v>1473326439</v>
      </c>
      <c r="K4005" t="b">
        <v>0</v>
      </c>
      <c r="L4005">
        <v>1</v>
      </c>
      <c r="M4005" t="b">
        <v>0</v>
      </c>
      <c r="N4005" t="s">
        <v>8269</v>
      </c>
      <c r="O4005" s="31">
        <f t="shared" si="248"/>
        <v>2</v>
      </c>
      <c r="P4005" s="8" t="s">
        <v>8322</v>
      </c>
      <c r="Q4005" t="s">
        <v>8325</v>
      </c>
      <c r="R4005" s="12">
        <f t="shared" si="249"/>
        <v>42651.389340277776</v>
      </c>
      <c r="S4005" s="12">
        <f t="shared" si="250"/>
        <v>42621.389340277776</v>
      </c>
      <c r="T4005" s="12">
        <f t="shared" si="251"/>
        <v>2016</v>
      </c>
    </row>
    <row r="4006" spans="1:20" ht="48" x14ac:dyDescent="0.2">
      <c r="A4006">
        <v>3745</v>
      </c>
      <c r="B4006" s="3" t="s">
        <v>3742</v>
      </c>
      <c r="C4006" s="3" t="s">
        <v>7855</v>
      </c>
      <c r="D4006" s="33">
        <v>100</v>
      </c>
      <c r="E4006" s="6">
        <v>10</v>
      </c>
      <c r="F4006" t="s">
        <v>8220</v>
      </c>
      <c r="G4006" t="s">
        <v>8223</v>
      </c>
      <c r="H4006" t="s">
        <v>8245</v>
      </c>
      <c r="I4006">
        <v>1407689102</v>
      </c>
      <c r="J4006">
        <v>1405097102</v>
      </c>
      <c r="K4006" t="b">
        <v>0</v>
      </c>
      <c r="L4006">
        <v>1</v>
      </c>
      <c r="M4006" t="b">
        <v>0</v>
      </c>
      <c r="N4006" t="s">
        <v>8269</v>
      </c>
      <c r="O4006" s="31">
        <f t="shared" si="248"/>
        <v>10</v>
      </c>
      <c r="P4006" s="8" t="s">
        <v>8322</v>
      </c>
      <c r="Q4006" t="s">
        <v>8325</v>
      </c>
      <c r="R4006" s="12">
        <f t="shared" si="249"/>
        <v>41861.697939814818</v>
      </c>
      <c r="S4006" s="12">
        <f t="shared" si="250"/>
        <v>41831.697939814818</v>
      </c>
      <c r="T4006" s="12">
        <f t="shared" si="251"/>
        <v>2014</v>
      </c>
    </row>
    <row r="4007" spans="1:20" ht="48" x14ac:dyDescent="0.2">
      <c r="A4007">
        <v>3744</v>
      </c>
      <c r="B4007" s="3" t="s">
        <v>3741</v>
      </c>
      <c r="C4007" s="3" t="s">
        <v>7854</v>
      </c>
      <c r="D4007" s="33">
        <v>1200</v>
      </c>
      <c r="E4007" s="6">
        <v>0</v>
      </c>
      <c r="F4007" t="s">
        <v>8220</v>
      </c>
      <c r="G4007" t="s">
        <v>8223</v>
      </c>
      <c r="H4007" t="s">
        <v>8245</v>
      </c>
      <c r="I4007">
        <v>1404532740</v>
      </c>
      <c r="J4007">
        <v>1401823952</v>
      </c>
      <c r="K4007" t="b">
        <v>0</v>
      </c>
      <c r="L4007">
        <v>0</v>
      </c>
      <c r="M4007" t="b">
        <v>0</v>
      </c>
      <c r="N4007" t="s">
        <v>8269</v>
      </c>
      <c r="O4007" s="31">
        <f t="shared" si="248"/>
        <v>0</v>
      </c>
      <c r="P4007" s="8" t="s">
        <v>8322</v>
      </c>
      <c r="Q4007" t="s">
        <v>8325</v>
      </c>
      <c r="R4007" s="12">
        <f t="shared" si="249"/>
        <v>41825.165972222225</v>
      </c>
      <c r="S4007" s="12">
        <f t="shared" si="250"/>
        <v>41793.814259259263</v>
      </c>
      <c r="T4007" s="12">
        <f t="shared" si="251"/>
        <v>2014</v>
      </c>
    </row>
    <row r="4008" spans="1:20" ht="32" x14ac:dyDescent="0.2">
      <c r="A4008">
        <v>3743</v>
      </c>
      <c r="B4008" s="3" t="s">
        <v>3740</v>
      </c>
      <c r="C4008" s="3" t="s">
        <v>7853</v>
      </c>
      <c r="D4008" s="33">
        <v>2200</v>
      </c>
      <c r="E4008" s="6">
        <v>0</v>
      </c>
      <c r="F4008" t="s">
        <v>8220</v>
      </c>
      <c r="G4008" t="s">
        <v>8223</v>
      </c>
      <c r="H4008" t="s">
        <v>8245</v>
      </c>
      <c r="I4008">
        <v>1404406964</v>
      </c>
      <c r="J4008">
        <v>1401814964</v>
      </c>
      <c r="K4008" t="b">
        <v>0</v>
      </c>
      <c r="L4008">
        <v>0</v>
      </c>
      <c r="M4008" t="b">
        <v>0</v>
      </c>
      <c r="N4008" t="s">
        <v>8269</v>
      </c>
      <c r="O4008" s="31">
        <f t="shared" si="248"/>
        <v>0</v>
      </c>
      <c r="P4008" s="8" t="s">
        <v>8322</v>
      </c>
      <c r="Q4008" t="s">
        <v>8325</v>
      </c>
      <c r="R4008" s="12">
        <f t="shared" si="249"/>
        <v>41823.710231481484</v>
      </c>
      <c r="S4008" s="12">
        <f t="shared" si="250"/>
        <v>41793.710231481484</v>
      </c>
      <c r="T4008" s="12">
        <f t="shared" si="251"/>
        <v>2014</v>
      </c>
    </row>
    <row r="4009" spans="1:20" ht="48" x14ac:dyDescent="0.2">
      <c r="A4009">
        <v>3742</v>
      </c>
      <c r="B4009" s="3" t="s">
        <v>3739</v>
      </c>
      <c r="C4009" s="3" t="s">
        <v>7852</v>
      </c>
      <c r="D4009" s="33">
        <v>5000</v>
      </c>
      <c r="E4009" s="6">
        <v>100</v>
      </c>
      <c r="F4009" t="s">
        <v>8220</v>
      </c>
      <c r="G4009" t="s">
        <v>8223</v>
      </c>
      <c r="H4009" t="s">
        <v>8245</v>
      </c>
      <c r="I4009">
        <v>1409980144</v>
      </c>
      <c r="J4009">
        <v>1407388144</v>
      </c>
      <c r="K4009" t="b">
        <v>0</v>
      </c>
      <c r="L4009">
        <v>4</v>
      </c>
      <c r="M4009" t="b">
        <v>0</v>
      </c>
      <c r="N4009" t="s">
        <v>8269</v>
      </c>
      <c r="O4009" s="31">
        <f t="shared" si="248"/>
        <v>2</v>
      </c>
      <c r="P4009" s="8" t="s">
        <v>8322</v>
      </c>
      <c r="Q4009" t="s">
        <v>8325</v>
      </c>
      <c r="R4009" s="12">
        <f t="shared" si="249"/>
        <v>41888.214629629627</v>
      </c>
      <c r="S4009" s="12">
        <f t="shared" si="250"/>
        <v>41858.214629629627</v>
      </c>
      <c r="T4009" s="12">
        <f t="shared" si="251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33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30">
        <f t="shared" si="248"/>
        <v>6</v>
      </c>
      <c r="P4010" s="8" t="s">
        <v>8322</v>
      </c>
      <c r="Q4010" t="s">
        <v>8325</v>
      </c>
      <c r="R4010" s="12">
        <f t="shared" si="249"/>
        <v>42207.964201388888</v>
      </c>
      <c r="S4010" s="12">
        <f t="shared" si="250"/>
        <v>42177.964201388888</v>
      </c>
      <c r="T4010" s="12">
        <f t="shared" si="251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33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30">
        <f t="shared" si="248"/>
        <v>4</v>
      </c>
      <c r="P4011" s="8" t="s">
        <v>8322</v>
      </c>
      <c r="Q4011" t="s">
        <v>8325</v>
      </c>
      <c r="R4011" s="12">
        <f t="shared" si="249"/>
        <v>41891.700925925928</v>
      </c>
      <c r="S4011" s="12">
        <f t="shared" si="250"/>
        <v>41851.700925925928</v>
      </c>
      <c r="T4011" s="12">
        <f t="shared" si="251"/>
        <v>2014</v>
      </c>
    </row>
    <row r="4012" spans="1:20" ht="48" x14ac:dyDescent="0.2">
      <c r="A4012">
        <v>3741</v>
      </c>
      <c r="B4012" s="3" t="s">
        <v>3738</v>
      </c>
      <c r="C4012" s="3" t="s">
        <v>7851</v>
      </c>
      <c r="D4012" s="33">
        <v>20000</v>
      </c>
      <c r="E4012" s="6">
        <v>0</v>
      </c>
      <c r="F4012" t="s">
        <v>8220</v>
      </c>
      <c r="G4012" t="s">
        <v>8223</v>
      </c>
      <c r="H4012" t="s">
        <v>8245</v>
      </c>
      <c r="I4012">
        <v>1450389950</v>
      </c>
      <c r="J4012">
        <v>1447797950</v>
      </c>
      <c r="K4012" t="b">
        <v>0</v>
      </c>
      <c r="L4012">
        <v>0</v>
      </c>
      <c r="M4012" t="b">
        <v>0</v>
      </c>
      <c r="N4012" t="s">
        <v>8269</v>
      </c>
      <c r="O4012" s="31">
        <f t="shared" si="248"/>
        <v>0</v>
      </c>
      <c r="P4012" s="8" t="s">
        <v>8322</v>
      </c>
      <c r="Q4012" t="s">
        <v>8325</v>
      </c>
      <c r="R4012" s="12">
        <f t="shared" si="249"/>
        <v>42355.920717592591</v>
      </c>
      <c r="S4012" s="12">
        <f t="shared" si="250"/>
        <v>42325.920717592591</v>
      </c>
      <c r="T4012" s="12">
        <f t="shared" si="251"/>
        <v>2015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33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30">
        <f t="shared" si="248"/>
        <v>8</v>
      </c>
      <c r="P4013" s="8" t="s">
        <v>8322</v>
      </c>
      <c r="Q4013" t="s">
        <v>8325</v>
      </c>
      <c r="R4013" s="12">
        <f t="shared" si="249"/>
        <v>42032.54488425926</v>
      </c>
      <c r="S4013" s="12">
        <f t="shared" si="250"/>
        <v>42002.54488425926</v>
      </c>
      <c r="T4013" s="12">
        <f t="shared" si="251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33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30">
        <f t="shared" si="248"/>
        <v>0</v>
      </c>
      <c r="P4014" s="8" t="s">
        <v>8322</v>
      </c>
      <c r="Q4014" t="s">
        <v>8325</v>
      </c>
      <c r="R4014" s="12">
        <f t="shared" si="249"/>
        <v>42126.544548611113</v>
      </c>
      <c r="S4014" s="12">
        <f t="shared" si="250"/>
        <v>42096.544548611113</v>
      </c>
      <c r="T4014" s="12">
        <f t="shared" si="251"/>
        <v>2015</v>
      </c>
    </row>
    <row r="4015" spans="1:20" ht="48" x14ac:dyDescent="0.2">
      <c r="A4015">
        <v>3740</v>
      </c>
      <c r="B4015" s="3" t="s">
        <v>3737</v>
      </c>
      <c r="C4015" s="3" t="s">
        <v>7850</v>
      </c>
      <c r="D4015" s="33">
        <v>2000</v>
      </c>
      <c r="E4015" s="6">
        <v>358</v>
      </c>
      <c r="F4015" t="s">
        <v>8220</v>
      </c>
      <c r="G4015" t="s">
        <v>8223</v>
      </c>
      <c r="H4015" t="s">
        <v>8245</v>
      </c>
      <c r="I4015">
        <v>1407808438</v>
      </c>
      <c r="J4015">
        <v>1405217355</v>
      </c>
      <c r="K4015" t="b">
        <v>0</v>
      </c>
      <c r="L4015">
        <v>14</v>
      </c>
      <c r="M4015" t="b">
        <v>0</v>
      </c>
      <c r="N4015" t="s">
        <v>8269</v>
      </c>
      <c r="O4015" s="31">
        <f t="shared" si="248"/>
        <v>18</v>
      </c>
      <c r="P4015" s="8" t="s">
        <v>8322</v>
      </c>
      <c r="Q4015" t="s">
        <v>8325</v>
      </c>
      <c r="R4015" s="12">
        <f t="shared" si="249"/>
        <v>41863.079143518517</v>
      </c>
      <c r="S4015" s="12">
        <f t="shared" si="250"/>
        <v>41833.089756944442</v>
      </c>
      <c r="T4015" s="12">
        <f t="shared" si="251"/>
        <v>2014</v>
      </c>
    </row>
    <row r="4016" spans="1:20" ht="32" x14ac:dyDescent="0.2">
      <c r="A4016">
        <v>3737</v>
      </c>
      <c r="B4016" s="3" t="s">
        <v>3734</v>
      </c>
      <c r="C4016" s="3" t="s">
        <v>7847</v>
      </c>
      <c r="D4016" s="33">
        <v>700</v>
      </c>
      <c r="E4016" s="6">
        <v>150</v>
      </c>
      <c r="F4016" t="s">
        <v>8220</v>
      </c>
      <c r="G4016" t="s">
        <v>8223</v>
      </c>
      <c r="H4016" t="s">
        <v>8245</v>
      </c>
      <c r="I4016">
        <v>1447311540</v>
      </c>
      <c r="J4016">
        <v>1445358903</v>
      </c>
      <c r="K4016" t="b">
        <v>0</v>
      </c>
      <c r="L4016">
        <v>4</v>
      </c>
      <c r="M4016" t="b">
        <v>0</v>
      </c>
      <c r="N4016" t="s">
        <v>8269</v>
      </c>
      <c r="O4016" s="31">
        <f t="shared" si="248"/>
        <v>21</v>
      </c>
      <c r="P4016" s="8" t="s">
        <v>8322</v>
      </c>
      <c r="Q4016" t="s">
        <v>8325</v>
      </c>
      <c r="R4016" s="12">
        <f t="shared" si="249"/>
        <v>42320.290972222225</v>
      </c>
      <c r="S4016" s="12">
        <f t="shared" si="250"/>
        <v>42297.691006944442</v>
      </c>
      <c r="T4016" s="12">
        <f t="shared" si="251"/>
        <v>2015</v>
      </c>
    </row>
    <row r="4017" spans="1:20" ht="48" x14ac:dyDescent="0.2">
      <c r="A4017">
        <v>3734</v>
      </c>
      <c r="B4017" s="3" t="s">
        <v>3731</v>
      </c>
      <c r="C4017" s="3" t="s">
        <v>7844</v>
      </c>
      <c r="D4017" s="33">
        <v>1500</v>
      </c>
      <c r="E4017" s="6">
        <v>427</v>
      </c>
      <c r="F4017" t="s">
        <v>8220</v>
      </c>
      <c r="G4017" t="s">
        <v>8223</v>
      </c>
      <c r="H4017" t="s">
        <v>8245</v>
      </c>
      <c r="I4017">
        <v>1432589896</v>
      </c>
      <c r="J4017">
        <v>1427405896</v>
      </c>
      <c r="K4017" t="b">
        <v>0</v>
      </c>
      <c r="L4017">
        <v>7</v>
      </c>
      <c r="M4017" t="b">
        <v>0</v>
      </c>
      <c r="N4017" t="s">
        <v>8269</v>
      </c>
      <c r="O4017" s="31">
        <f t="shared" si="248"/>
        <v>28</v>
      </c>
      <c r="P4017" s="8" t="s">
        <v>8322</v>
      </c>
      <c r="Q4017" t="s">
        <v>8325</v>
      </c>
      <c r="R4017" s="12">
        <f t="shared" si="249"/>
        <v>42149.901574074072</v>
      </c>
      <c r="S4017" s="12">
        <f t="shared" si="250"/>
        <v>42089.901574074072</v>
      </c>
      <c r="T4017" s="12">
        <f t="shared" si="251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33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30">
        <f t="shared" si="248"/>
        <v>14</v>
      </c>
      <c r="P4018" s="8" t="s">
        <v>8322</v>
      </c>
      <c r="Q4018" t="s">
        <v>8325</v>
      </c>
      <c r="R4018" s="12">
        <f t="shared" si="249"/>
        <v>41899.872685185182</v>
      </c>
      <c r="S4018" s="12">
        <f t="shared" si="250"/>
        <v>41869.872685185182</v>
      </c>
      <c r="T4018" s="12">
        <f t="shared" si="251"/>
        <v>2014</v>
      </c>
    </row>
    <row r="4019" spans="1:20" ht="48" x14ac:dyDescent="0.2">
      <c r="A4019">
        <v>3733</v>
      </c>
      <c r="B4019" s="3" t="s">
        <v>3730</v>
      </c>
      <c r="C4019" s="3" t="s">
        <v>7843</v>
      </c>
      <c r="D4019" s="33">
        <v>1500</v>
      </c>
      <c r="E4019" s="6">
        <v>0</v>
      </c>
      <c r="F4019" t="s">
        <v>8220</v>
      </c>
      <c r="G4019" t="s">
        <v>8223</v>
      </c>
      <c r="H4019" t="s">
        <v>8245</v>
      </c>
      <c r="I4019">
        <v>1429396200</v>
      </c>
      <c r="J4019">
        <v>1428539708</v>
      </c>
      <c r="K4019" t="b">
        <v>0</v>
      </c>
      <c r="L4019">
        <v>0</v>
      </c>
      <c r="M4019" t="b">
        <v>0</v>
      </c>
      <c r="N4019" t="s">
        <v>8269</v>
      </c>
      <c r="O4019" s="31">
        <f t="shared" si="248"/>
        <v>0</v>
      </c>
      <c r="P4019" s="8" t="s">
        <v>8322</v>
      </c>
      <c r="Q4019" t="s">
        <v>8325</v>
      </c>
      <c r="R4019" s="12">
        <f t="shared" si="249"/>
        <v>42112.9375</v>
      </c>
      <c r="S4019" s="12">
        <f t="shared" si="250"/>
        <v>42103.024398148147</v>
      </c>
      <c r="T4019" s="12">
        <f t="shared" si="251"/>
        <v>2015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33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30">
        <f t="shared" si="248"/>
        <v>9</v>
      </c>
      <c r="P4020" s="8" t="s">
        <v>8322</v>
      </c>
      <c r="Q4020" t="s">
        <v>8325</v>
      </c>
      <c r="R4020" s="12">
        <f t="shared" si="249"/>
        <v>42650.91097222222</v>
      </c>
      <c r="S4020" s="12">
        <f t="shared" si="250"/>
        <v>42620.91097222222</v>
      </c>
      <c r="T4020" s="12">
        <f t="shared" si="251"/>
        <v>2016</v>
      </c>
    </row>
    <row r="4021" spans="1:20" ht="48" x14ac:dyDescent="0.2">
      <c r="A4021">
        <v>3731</v>
      </c>
      <c r="B4021" s="3" t="s">
        <v>3728</v>
      </c>
      <c r="C4021" s="3" t="s">
        <v>7841</v>
      </c>
      <c r="D4021" s="33">
        <v>5500</v>
      </c>
      <c r="E4021" s="6">
        <v>620</v>
      </c>
      <c r="F4021" t="s">
        <v>8220</v>
      </c>
      <c r="G4021" t="s">
        <v>8223</v>
      </c>
      <c r="H4021" t="s">
        <v>8245</v>
      </c>
      <c r="I4021">
        <v>1420860180</v>
      </c>
      <c r="J4021">
        <v>1418234646</v>
      </c>
      <c r="K4021" t="b">
        <v>0</v>
      </c>
      <c r="L4021">
        <v>12</v>
      </c>
      <c r="M4021" t="b">
        <v>0</v>
      </c>
      <c r="N4021" t="s">
        <v>8269</v>
      </c>
      <c r="O4021" s="31">
        <f t="shared" si="248"/>
        <v>11</v>
      </c>
      <c r="P4021" s="8" t="s">
        <v>8322</v>
      </c>
      <c r="Q4021" t="s">
        <v>8325</v>
      </c>
      <c r="R4021" s="12">
        <f t="shared" si="249"/>
        <v>42014.140972222223</v>
      </c>
      <c r="S4021" s="12">
        <f t="shared" si="250"/>
        <v>41983.752847222218</v>
      </c>
      <c r="T4021" s="12">
        <f t="shared" si="251"/>
        <v>2014</v>
      </c>
    </row>
    <row r="4022" spans="1:20" ht="48" x14ac:dyDescent="0.2">
      <c r="A4022">
        <v>3730</v>
      </c>
      <c r="B4022" s="3" t="s">
        <v>3727</v>
      </c>
      <c r="C4022" s="3" t="s">
        <v>7840</v>
      </c>
      <c r="D4022" s="33">
        <v>1000</v>
      </c>
      <c r="E4022" s="6">
        <v>100</v>
      </c>
      <c r="F4022" t="s">
        <v>8220</v>
      </c>
      <c r="G4022" t="s">
        <v>8223</v>
      </c>
      <c r="H4022" t="s">
        <v>8245</v>
      </c>
      <c r="I4022">
        <v>1439828159</v>
      </c>
      <c r="J4022">
        <v>1437236159</v>
      </c>
      <c r="K4022" t="b">
        <v>0</v>
      </c>
      <c r="L4022">
        <v>1</v>
      </c>
      <c r="M4022" t="b">
        <v>0</v>
      </c>
      <c r="N4022" t="s">
        <v>8269</v>
      </c>
      <c r="O4022" s="31">
        <f t="shared" si="248"/>
        <v>10</v>
      </c>
      <c r="P4022" s="8" t="s">
        <v>8322</v>
      </c>
      <c r="Q4022" t="s">
        <v>8325</v>
      </c>
      <c r="R4022" s="12">
        <f t="shared" si="249"/>
        <v>42233.677766203706</v>
      </c>
      <c r="S4022" s="12">
        <f t="shared" si="250"/>
        <v>42203.677766203706</v>
      </c>
      <c r="T4022" s="12">
        <f t="shared" si="251"/>
        <v>2015</v>
      </c>
    </row>
    <row r="4023" spans="1:20" ht="48" x14ac:dyDescent="0.2">
      <c r="A4023">
        <v>3729</v>
      </c>
      <c r="B4023" s="3" t="s">
        <v>3726</v>
      </c>
      <c r="C4023" s="3" t="s">
        <v>7839</v>
      </c>
      <c r="D4023" s="33">
        <v>5000</v>
      </c>
      <c r="E4023" s="6">
        <v>362</v>
      </c>
      <c r="F4023" t="s">
        <v>8220</v>
      </c>
      <c r="G4023" t="s">
        <v>8223</v>
      </c>
      <c r="H4023" t="s">
        <v>8245</v>
      </c>
      <c r="I4023">
        <v>1427082912</v>
      </c>
      <c r="J4023">
        <v>1423198512</v>
      </c>
      <c r="K4023" t="b">
        <v>0</v>
      </c>
      <c r="L4023">
        <v>5</v>
      </c>
      <c r="M4023" t="b">
        <v>0</v>
      </c>
      <c r="N4023" t="s">
        <v>8269</v>
      </c>
      <c r="O4023" s="31">
        <f t="shared" si="248"/>
        <v>7</v>
      </c>
      <c r="P4023" s="8" t="s">
        <v>8322</v>
      </c>
      <c r="Q4023" t="s">
        <v>8325</v>
      </c>
      <c r="R4023" s="12">
        <f t="shared" si="249"/>
        <v>42086.16333333333</v>
      </c>
      <c r="S4023" s="12">
        <f t="shared" si="250"/>
        <v>42041.205000000002</v>
      </c>
      <c r="T4023" s="12">
        <f t="shared" si="251"/>
        <v>2015</v>
      </c>
    </row>
    <row r="4024" spans="1:20" ht="32" x14ac:dyDescent="0.2">
      <c r="A4024">
        <v>3728</v>
      </c>
      <c r="B4024" s="3" t="s">
        <v>3725</v>
      </c>
      <c r="C4024" s="3" t="s">
        <v>7838</v>
      </c>
      <c r="D4024" s="33">
        <v>20000</v>
      </c>
      <c r="E4024" s="6">
        <v>1862</v>
      </c>
      <c r="F4024" t="s">
        <v>8220</v>
      </c>
      <c r="G4024" t="s">
        <v>8223</v>
      </c>
      <c r="H4024" t="s">
        <v>8245</v>
      </c>
      <c r="I4024">
        <v>1439957176</v>
      </c>
      <c r="J4024">
        <v>1437365176</v>
      </c>
      <c r="K4024" t="b">
        <v>0</v>
      </c>
      <c r="L4024">
        <v>31</v>
      </c>
      <c r="M4024" t="b">
        <v>0</v>
      </c>
      <c r="N4024" t="s">
        <v>8269</v>
      </c>
      <c r="O4024" s="31">
        <f t="shared" si="248"/>
        <v>9</v>
      </c>
      <c r="P4024" s="8" t="s">
        <v>8322</v>
      </c>
      <c r="Q4024" t="s">
        <v>8325</v>
      </c>
      <c r="R4024" s="12">
        <f t="shared" si="249"/>
        <v>42235.171018518522</v>
      </c>
      <c r="S4024" s="12">
        <f t="shared" si="250"/>
        <v>42205.171018518522</v>
      </c>
      <c r="T4024" s="12">
        <f t="shared" si="251"/>
        <v>2015</v>
      </c>
    </row>
    <row r="4025" spans="1:20" ht="48" x14ac:dyDescent="0.2">
      <c r="A4025">
        <v>2919</v>
      </c>
      <c r="B4025" s="3" t="s">
        <v>2919</v>
      </c>
      <c r="C4025" s="3" t="s">
        <v>7029</v>
      </c>
      <c r="D4025" s="33">
        <v>600</v>
      </c>
      <c r="E4025" s="6">
        <v>51</v>
      </c>
      <c r="F4025" t="s">
        <v>8220</v>
      </c>
      <c r="G4025" t="s">
        <v>8223</v>
      </c>
      <c r="H4025" t="s">
        <v>8245</v>
      </c>
      <c r="I4025">
        <v>1407250329</v>
      </c>
      <c r="J4025">
        <v>1404658329</v>
      </c>
      <c r="K4025" t="b">
        <v>0</v>
      </c>
      <c r="L4025">
        <v>6</v>
      </c>
      <c r="M4025" t="b">
        <v>0</v>
      </c>
      <c r="N4025" t="s">
        <v>8269</v>
      </c>
      <c r="O4025" s="31">
        <f t="shared" si="248"/>
        <v>9</v>
      </c>
      <c r="P4025" s="8" t="s">
        <v>8322</v>
      </c>
      <c r="Q4025" t="s">
        <v>8325</v>
      </c>
      <c r="R4025" s="12">
        <f t="shared" si="249"/>
        <v>41856.61954861111</v>
      </c>
      <c r="S4025" s="12">
        <f t="shared" si="250"/>
        <v>41826.61954861111</v>
      </c>
      <c r="T4025" s="12">
        <f t="shared" si="251"/>
        <v>2014</v>
      </c>
    </row>
    <row r="4026" spans="1:20" ht="48" x14ac:dyDescent="0.2">
      <c r="A4026">
        <v>2918</v>
      </c>
      <c r="B4026" s="3" t="s">
        <v>2918</v>
      </c>
      <c r="C4026" s="3" t="s">
        <v>7028</v>
      </c>
      <c r="D4026" s="33">
        <v>5000</v>
      </c>
      <c r="E4026" s="6">
        <v>1362</v>
      </c>
      <c r="F4026" t="s">
        <v>8220</v>
      </c>
      <c r="G4026" t="s">
        <v>8223</v>
      </c>
      <c r="H4026" t="s">
        <v>8245</v>
      </c>
      <c r="I4026">
        <v>1446131207</v>
      </c>
      <c r="J4026">
        <v>1443712007</v>
      </c>
      <c r="K4026" t="b">
        <v>0</v>
      </c>
      <c r="L4026">
        <v>20</v>
      </c>
      <c r="M4026" t="b">
        <v>0</v>
      </c>
      <c r="N4026" t="s">
        <v>8269</v>
      </c>
      <c r="O4026" s="31">
        <f t="shared" si="248"/>
        <v>27</v>
      </c>
      <c r="P4026" s="8" t="s">
        <v>8322</v>
      </c>
      <c r="Q4026" t="s">
        <v>8325</v>
      </c>
      <c r="R4026" s="12">
        <f t="shared" si="249"/>
        <v>42306.629710648151</v>
      </c>
      <c r="S4026" s="12">
        <f t="shared" si="250"/>
        <v>42278.629710648151</v>
      </c>
      <c r="T4026" s="12">
        <f t="shared" si="251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33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30">
        <f t="shared" si="248"/>
        <v>5</v>
      </c>
      <c r="P4027" s="8" t="s">
        <v>8322</v>
      </c>
      <c r="Q4027" t="s">
        <v>8325</v>
      </c>
      <c r="R4027" s="12">
        <f t="shared" si="249"/>
        <v>42211.237685185188</v>
      </c>
      <c r="S4027" s="12">
        <f t="shared" si="250"/>
        <v>42151.237685185188</v>
      </c>
      <c r="T4027" s="12">
        <f t="shared" si="251"/>
        <v>2015</v>
      </c>
    </row>
    <row r="4028" spans="1:20" ht="48" x14ac:dyDescent="0.2">
      <c r="A4028">
        <v>2917</v>
      </c>
      <c r="B4028" s="3" t="s">
        <v>2917</v>
      </c>
      <c r="C4028" s="3" t="s">
        <v>7027</v>
      </c>
      <c r="D4028" s="33">
        <v>2000</v>
      </c>
      <c r="E4028" s="6">
        <v>437</v>
      </c>
      <c r="F4028" t="s">
        <v>8220</v>
      </c>
      <c r="G4028" t="s">
        <v>8223</v>
      </c>
      <c r="H4028" t="s">
        <v>8245</v>
      </c>
      <c r="I4028">
        <v>1442381847</v>
      </c>
      <c r="J4028">
        <v>1440826647</v>
      </c>
      <c r="K4028" t="b">
        <v>0</v>
      </c>
      <c r="L4028">
        <v>9</v>
      </c>
      <c r="M4028" t="b">
        <v>0</v>
      </c>
      <c r="N4028" t="s">
        <v>8269</v>
      </c>
      <c r="O4028" s="31">
        <f t="shared" si="248"/>
        <v>22</v>
      </c>
      <c r="P4028" s="8" t="s">
        <v>8322</v>
      </c>
      <c r="Q4028" t="s">
        <v>8325</v>
      </c>
      <c r="R4028" s="12">
        <f t="shared" si="249"/>
        <v>42263.234340277777</v>
      </c>
      <c r="S4028" s="12">
        <f t="shared" si="250"/>
        <v>42245.234340277777</v>
      </c>
      <c r="T4028" s="12">
        <f t="shared" si="251"/>
        <v>2015</v>
      </c>
    </row>
    <row r="4029" spans="1:20" ht="48" x14ac:dyDescent="0.2">
      <c r="A4029">
        <v>2913</v>
      </c>
      <c r="B4029" s="3" t="s">
        <v>2913</v>
      </c>
      <c r="C4029" s="3" t="s">
        <v>7023</v>
      </c>
      <c r="D4029" s="33">
        <v>10000</v>
      </c>
      <c r="E4029" s="6">
        <v>2</v>
      </c>
      <c r="F4029" t="s">
        <v>8220</v>
      </c>
      <c r="G4029" t="s">
        <v>8223</v>
      </c>
      <c r="H4029" t="s">
        <v>8245</v>
      </c>
      <c r="I4029">
        <v>1410041339</v>
      </c>
      <c r="J4029">
        <v>1404857339</v>
      </c>
      <c r="K4029" t="b">
        <v>0</v>
      </c>
      <c r="L4029">
        <v>2</v>
      </c>
      <c r="M4029" t="b">
        <v>0</v>
      </c>
      <c r="N4029" t="s">
        <v>8269</v>
      </c>
      <c r="O4029" s="31">
        <f t="shared" si="248"/>
        <v>0</v>
      </c>
      <c r="P4029" s="8" t="s">
        <v>8322</v>
      </c>
      <c r="Q4029" t="s">
        <v>8325</v>
      </c>
      <c r="R4029" s="12">
        <f t="shared" si="249"/>
        <v>41888.922905092593</v>
      </c>
      <c r="S4029" s="12">
        <f t="shared" si="250"/>
        <v>41828.922905092593</v>
      </c>
      <c r="T4029" s="12">
        <f t="shared" si="251"/>
        <v>2014</v>
      </c>
    </row>
    <row r="4030" spans="1:20" ht="48" x14ac:dyDescent="0.2">
      <c r="A4030">
        <v>2912</v>
      </c>
      <c r="B4030" s="3" t="s">
        <v>2912</v>
      </c>
      <c r="C4030" s="3" t="s">
        <v>7022</v>
      </c>
      <c r="D4030" s="33">
        <v>14440</v>
      </c>
      <c r="E4030" s="6">
        <v>2030</v>
      </c>
      <c r="F4030" t="s">
        <v>8220</v>
      </c>
      <c r="G4030" t="s">
        <v>8223</v>
      </c>
      <c r="H4030" t="s">
        <v>8245</v>
      </c>
      <c r="I4030">
        <v>1452827374</v>
      </c>
      <c r="J4030">
        <v>1450235374</v>
      </c>
      <c r="K4030" t="b">
        <v>0</v>
      </c>
      <c r="L4030">
        <v>26</v>
      </c>
      <c r="M4030" t="b">
        <v>0</v>
      </c>
      <c r="N4030" t="s">
        <v>8269</v>
      </c>
      <c r="O4030" s="31">
        <f t="shared" si="248"/>
        <v>14</v>
      </c>
      <c r="P4030" s="8" t="s">
        <v>8322</v>
      </c>
      <c r="Q4030" t="s">
        <v>8325</v>
      </c>
      <c r="R4030" s="12">
        <f t="shared" si="249"/>
        <v>42384.131643518514</v>
      </c>
      <c r="S4030" s="12">
        <f t="shared" si="250"/>
        <v>42354.131643518514</v>
      </c>
      <c r="T4030" s="12">
        <f t="shared" si="251"/>
        <v>2015</v>
      </c>
    </row>
    <row r="4031" spans="1:20" ht="48" x14ac:dyDescent="0.2">
      <c r="A4031">
        <v>2911</v>
      </c>
      <c r="B4031" s="3" t="s">
        <v>2911</v>
      </c>
      <c r="C4031" s="3" t="s">
        <v>7021</v>
      </c>
      <c r="D4031" s="33">
        <v>1800</v>
      </c>
      <c r="E4031" s="6">
        <v>657</v>
      </c>
      <c r="F4031" t="s">
        <v>8220</v>
      </c>
      <c r="G4031" t="s">
        <v>8223</v>
      </c>
      <c r="H4031" t="s">
        <v>8245</v>
      </c>
      <c r="I4031">
        <v>1435429626</v>
      </c>
      <c r="J4031">
        <v>1431973626</v>
      </c>
      <c r="K4031" t="b">
        <v>0</v>
      </c>
      <c r="L4031">
        <v>14</v>
      </c>
      <c r="M4031" t="b">
        <v>0</v>
      </c>
      <c r="N4031" t="s">
        <v>8269</v>
      </c>
      <c r="O4031" s="31">
        <f t="shared" si="248"/>
        <v>37</v>
      </c>
      <c r="P4031" s="8" t="s">
        <v>8322</v>
      </c>
      <c r="Q4031" t="s">
        <v>8325</v>
      </c>
      <c r="R4031" s="12">
        <f t="shared" si="249"/>
        <v>42182.768819444449</v>
      </c>
      <c r="S4031" s="12">
        <f t="shared" si="250"/>
        <v>42142.768819444449</v>
      </c>
      <c r="T4031" s="12">
        <f t="shared" si="251"/>
        <v>2015</v>
      </c>
    </row>
    <row r="4032" spans="1:20" ht="48" x14ac:dyDescent="0.2">
      <c r="A4032">
        <v>2909</v>
      </c>
      <c r="B4032" s="3" t="s">
        <v>2909</v>
      </c>
      <c r="C4032" s="3" t="s">
        <v>7019</v>
      </c>
      <c r="D4032" s="33">
        <v>180000</v>
      </c>
      <c r="E4032" s="6">
        <v>20</v>
      </c>
      <c r="F4032" t="s">
        <v>8220</v>
      </c>
      <c r="G4032" t="s">
        <v>8223</v>
      </c>
      <c r="H4032" t="s">
        <v>8245</v>
      </c>
      <c r="I4032">
        <v>1416944760</v>
      </c>
      <c r="J4032">
        <v>1413527001</v>
      </c>
      <c r="K4032" t="b">
        <v>0</v>
      </c>
      <c r="L4032">
        <v>1</v>
      </c>
      <c r="M4032" t="b">
        <v>0</v>
      </c>
      <c r="N4032" t="s">
        <v>8269</v>
      </c>
      <c r="O4032" s="31">
        <f t="shared" si="248"/>
        <v>0</v>
      </c>
      <c r="P4032" s="8" t="s">
        <v>8322</v>
      </c>
      <c r="Q4032" t="s">
        <v>8325</v>
      </c>
      <c r="R4032" s="12">
        <f t="shared" si="249"/>
        <v>41968.823611111111</v>
      </c>
      <c r="S4032" s="12">
        <f t="shared" si="250"/>
        <v>41929.266215277778</v>
      </c>
      <c r="T4032" s="12">
        <f t="shared" si="251"/>
        <v>2014</v>
      </c>
    </row>
    <row r="4033" spans="1:20" ht="64" x14ac:dyDescent="0.2">
      <c r="A4033">
        <v>2908</v>
      </c>
      <c r="B4033" s="3" t="s">
        <v>2908</v>
      </c>
      <c r="C4033" s="3" t="s">
        <v>7018</v>
      </c>
      <c r="D4033" s="33">
        <v>9600</v>
      </c>
      <c r="E4033" s="6">
        <v>264</v>
      </c>
      <c r="F4033" t="s">
        <v>8220</v>
      </c>
      <c r="G4033" t="s">
        <v>8223</v>
      </c>
      <c r="H4033" t="s">
        <v>8245</v>
      </c>
      <c r="I4033">
        <v>1465407219</v>
      </c>
      <c r="J4033">
        <v>1462815219</v>
      </c>
      <c r="K4033" t="b">
        <v>0</v>
      </c>
      <c r="L4033">
        <v>5</v>
      </c>
      <c r="M4033" t="b">
        <v>0</v>
      </c>
      <c r="N4033" t="s">
        <v>8269</v>
      </c>
      <c r="O4033" s="31">
        <f t="shared" si="248"/>
        <v>3</v>
      </c>
      <c r="P4033" s="8" t="s">
        <v>8322</v>
      </c>
      <c r="Q4033" t="s">
        <v>8325</v>
      </c>
      <c r="R4033" s="12">
        <f t="shared" si="249"/>
        <v>42529.731701388882</v>
      </c>
      <c r="S4033" s="12">
        <f t="shared" si="250"/>
        <v>42499.731701388882</v>
      </c>
      <c r="T4033" s="12">
        <f t="shared" si="251"/>
        <v>2016</v>
      </c>
    </row>
    <row r="4034" spans="1:20" ht="48" x14ac:dyDescent="0.2">
      <c r="A4034">
        <v>2907</v>
      </c>
      <c r="B4034" s="3" t="s">
        <v>2907</v>
      </c>
      <c r="C4034" s="3" t="s">
        <v>7017</v>
      </c>
      <c r="D4034" s="33">
        <v>2500</v>
      </c>
      <c r="E4034" s="6">
        <v>2</v>
      </c>
      <c r="F4034" t="s">
        <v>8220</v>
      </c>
      <c r="G4034" t="s">
        <v>8223</v>
      </c>
      <c r="H4034" t="s">
        <v>8245</v>
      </c>
      <c r="I4034">
        <v>1463259837</v>
      </c>
      <c r="J4034">
        <v>1458075837</v>
      </c>
      <c r="K4034" t="b">
        <v>0</v>
      </c>
      <c r="L4034">
        <v>2</v>
      </c>
      <c r="M4034" t="b">
        <v>0</v>
      </c>
      <c r="N4034" t="s">
        <v>8269</v>
      </c>
      <c r="O4034" s="31">
        <f t="shared" ref="O4034:O4097" si="252">ROUND(E4034/D4034*100,0)</f>
        <v>0</v>
      </c>
      <c r="P4034" s="8" t="s">
        <v>8322</v>
      </c>
      <c r="Q4034" t="s">
        <v>8325</v>
      </c>
      <c r="R4034" s="12">
        <f t="shared" ref="R4034:R4097" si="253">(((I4034/60)/60/24)+DATE(1970,1,1))</f>
        <v>42504.877743055549</v>
      </c>
      <c r="S4034" s="12">
        <f t="shared" ref="S4034:S4097" si="254">(((J4034/60)/60/24)+DATE(1970,1,1))</f>
        <v>42444.877743055549</v>
      </c>
      <c r="T4034" s="12">
        <f t="shared" si="251"/>
        <v>2016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33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30">
        <f t="shared" si="252"/>
        <v>26</v>
      </c>
      <c r="P4035" s="8" t="s">
        <v>8322</v>
      </c>
      <c r="Q4035" t="s">
        <v>8325</v>
      </c>
      <c r="R4035" s="12">
        <f t="shared" si="253"/>
        <v>42645.375</v>
      </c>
      <c r="S4035" s="12">
        <f t="shared" si="254"/>
        <v>42614.268796296295</v>
      </c>
      <c r="T4035" s="12">
        <f t="shared" ref="T4035:T4098" si="255">YEAR(S4035)</f>
        <v>2016</v>
      </c>
    </row>
    <row r="4036" spans="1:20" ht="48" x14ac:dyDescent="0.2">
      <c r="A4036">
        <v>2906</v>
      </c>
      <c r="B4036" s="3" t="s">
        <v>2906</v>
      </c>
      <c r="C4036" s="3" t="s">
        <v>7016</v>
      </c>
      <c r="D4036" s="33">
        <v>6000</v>
      </c>
      <c r="E4036" s="6">
        <v>565</v>
      </c>
      <c r="F4036" t="s">
        <v>8220</v>
      </c>
      <c r="G4036" t="s">
        <v>8223</v>
      </c>
      <c r="H4036" t="s">
        <v>8245</v>
      </c>
      <c r="I4036">
        <v>1438390800</v>
      </c>
      <c r="J4036">
        <v>1436888066</v>
      </c>
      <c r="K4036" t="b">
        <v>0</v>
      </c>
      <c r="L4036">
        <v>7</v>
      </c>
      <c r="M4036" t="b">
        <v>0</v>
      </c>
      <c r="N4036" t="s">
        <v>8269</v>
      </c>
      <c r="O4036" s="31">
        <f t="shared" si="252"/>
        <v>9</v>
      </c>
      <c r="P4036" s="8" t="s">
        <v>8322</v>
      </c>
      <c r="Q4036" t="s">
        <v>8325</v>
      </c>
      <c r="R4036" s="12">
        <f t="shared" si="253"/>
        <v>42217.041666666672</v>
      </c>
      <c r="S4036" s="12">
        <f t="shared" si="254"/>
        <v>42199.648912037039</v>
      </c>
      <c r="T4036" s="12">
        <f t="shared" si="255"/>
        <v>2015</v>
      </c>
    </row>
    <row r="4037" spans="1:20" ht="48" x14ac:dyDescent="0.2">
      <c r="A4037">
        <v>2905</v>
      </c>
      <c r="B4037" s="3" t="s">
        <v>2905</v>
      </c>
      <c r="C4037" s="3" t="s">
        <v>7015</v>
      </c>
      <c r="D4037" s="33">
        <v>3500</v>
      </c>
      <c r="E4037" s="6">
        <v>622</v>
      </c>
      <c r="F4037" t="s">
        <v>8220</v>
      </c>
      <c r="G4037" t="s">
        <v>8223</v>
      </c>
      <c r="H4037" t="s">
        <v>8245</v>
      </c>
      <c r="I4037">
        <v>1473211313</v>
      </c>
      <c r="J4037">
        <v>1472001713</v>
      </c>
      <c r="K4037" t="b">
        <v>0</v>
      </c>
      <c r="L4037">
        <v>17</v>
      </c>
      <c r="M4037" t="b">
        <v>0</v>
      </c>
      <c r="N4037" t="s">
        <v>8269</v>
      </c>
      <c r="O4037" s="31">
        <f t="shared" si="252"/>
        <v>18</v>
      </c>
      <c r="P4037" s="8" t="s">
        <v>8322</v>
      </c>
      <c r="Q4037" t="s">
        <v>8325</v>
      </c>
      <c r="R4037" s="12">
        <f t="shared" si="253"/>
        <v>42620.056863425925</v>
      </c>
      <c r="S4037" s="12">
        <f t="shared" si="254"/>
        <v>42606.056863425925</v>
      </c>
      <c r="T4037" s="12">
        <f t="shared" si="255"/>
        <v>2016</v>
      </c>
    </row>
    <row r="4038" spans="1:20" ht="48" x14ac:dyDescent="0.2">
      <c r="A4038">
        <v>2903</v>
      </c>
      <c r="B4038" s="3" t="s">
        <v>2903</v>
      </c>
      <c r="C4038" s="3" t="s">
        <v>7013</v>
      </c>
      <c r="D4038" s="33">
        <v>5000</v>
      </c>
      <c r="E4038" s="6">
        <v>39</v>
      </c>
      <c r="F4038" t="s">
        <v>8220</v>
      </c>
      <c r="G4038" t="s">
        <v>8223</v>
      </c>
      <c r="H4038" t="s">
        <v>8245</v>
      </c>
      <c r="I4038">
        <v>1441771218</v>
      </c>
      <c r="J4038">
        <v>1436587218</v>
      </c>
      <c r="K4038" t="b">
        <v>0</v>
      </c>
      <c r="L4038">
        <v>4</v>
      </c>
      <c r="M4038" t="b">
        <v>0</v>
      </c>
      <c r="N4038" t="s">
        <v>8269</v>
      </c>
      <c r="O4038" s="31">
        <f t="shared" si="252"/>
        <v>1</v>
      </c>
      <c r="P4038" s="8" t="s">
        <v>8322</v>
      </c>
      <c r="Q4038" t="s">
        <v>8325</v>
      </c>
      <c r="R4038" s="12">
        <f t="shared" si="253"/>
        <v>42256.166874999995</v>
      </c>
      <c r="S4038" s="12">
        <f t="shared" si="254"/>
        <v>42196.166874999995</v>
      </c>
      <c r="T4038" s="12">
        <f t="shared" si="255"/>
        <v>2015</v>
      </c>
    </row>
    <row r="4039" spans="1:20" ht="32" x14ac:dyDescent="0.2">
      <c r="A4039">
        <v>2902</v>
      </c>
      <c r="B4039" s="3" t="s">
        <v>2902</v>
      </c>
      <c r="C4039" s="3" t="s">
        <v>7012</v>
      </c>
      <c r="D4039" s="33">
        <v>150000</v>
      </c>
      <c r="E4039" s="6">
        <v>25</v>
      </c>
      <c r="F4039" t="s">
        <v>8220</v>
      </c>
      <c r="G4039" t="s">
        <v>8223</v>
      </c>
      <c r="H4039" t="s">
        <v>8245</v>
      </c>
      <c r="I4039">
        <v>1440412396</v>
      </c>
      <c r="J4039">
        <v>1437820396</v>
      </c>
      <c r="K4039" t="b">
        <v>0</v>
      </c>
      <c r="L4039">
        <v>1</v>
      </c>
      <c r="M4039" t="b">
        <v>0</v>
      </c>
      <c r="N4039" t="s">
        <v>8269</v>
      </c>
      <c r="O4039" s="31">
        <f t="shared" si="252"/>
        <v>0</v>
      </c>
      <c r="P4039" s="8" t="s">
        <v>8322</v>
      </c>
      <c r="Q4039" t="s">
        <v>8325</v>
      </c>
      <c r="R4039" s="12">
        <f t="shared" si="253"/>
        <v>42240.439768518518</v>
      </c>
      <c r="S4039" s="12">
        <f t="shared" si="254"/>
        <v>42210.439768518518</v>
      </c>
      <c r="T4039" s="12">
        <f t="shared" si="255"/>
        <v>2015</v>
      </c>
    </row>
    <row r="4040" spans="1:20" ht="48" x14ac:dyDescent="0.2">
      <c r="A4040">
        <v>2901</v>
      </c>
      <c r="B4040" s="3" t="s">
        <v>2901</v>
      </c>
      <c r="C4040" s="3" t="s">
        <v>7011</v>
      </c>
      <c r="D4040" s="33">
        <v>750</v>
      </c>
      <c r="E4040" s="6">
        <v>6</v>
      </c>
      <c r="F4040" t="s">
        <v>8220</v>
      </c>
      <c r="G4040" t="s">
        <v>8223</v>
      </c>
      <c r="H4040" t="s">
        <v>8245</v>
      </c>
      <c r="I4040">
        <v>1423345339</v>
      </c>
      <c r="J4040">
        <v>1418161339</v>
      </c>
      <c r="K4040" t="b">
        <v>0</v>
      </c>
      <c r="L4040">
        <v>2</v>
      </c>
      <c r="M4040" t="b">
        <v>0</v>
      </c>
      <c r="N4040" t="s">
        <v>8269</v>
      </c>
      <c r="O4040" s="31">
        <f t="shared" si="252"/>
        <v>1</v>
      </c>
      <c r="P4040" s="8" t="s">
        <v>8322</v>
      </c>
      <c r="Q4040" t="s">
        <v>8325</v>
      </c>
      <c r="R4040" s="12">
        <f t="shared" si="253"/>
        <v>42042.904386574075</v>
      </c>
      <c r="S4040" s="12">
        <f t="shared" si="254"/>
        <v>41982.904386574075</v>
      </c>
      <c r="T4040" s="12">
        <f t="shared" si="255"/>
        <v>2014</v>
      </c>
    </row>
    <row r="4041" spans="1:20" ht="48" x14ac:dyDescent="0.2">
      <c r="A4041">
        <v>2900</v>
      </c>
      <c r="B4041" s="3" t="s">
        <v>2900</v>
      </c>
      <c r="C4041" s="3" t="s">
        <v>7010</v>
      </c>
      <c r="D4041" s="33">
        <v>5500</v>
      </c>
      <c r="E4041" s="6">
        <v>3405</v>
      </c>
      <c r="F4041" t="s">
        <v>8220</v>
      </c>
      <c r="G4041" t="s">
        <v>8223</v>
      </c>
      <c r="H4041" t="s">
        <v>8245</v>
      </c>
      <c r="I4041">
        <v>1407562632</v>
      </c>
      <c r="J4041">
        <v>1404970632</v>
      </c>
      <c r="K4041" t="b">
        <v>0</v>
      </c>
      <c r="L4041">
        <v>7</v>
      </c>
      <c r="M4041" t="b">
        <v>0</v>
      </c>
      <c r="N4041" t="s">
        <v>8269</v>
      </c>
      <c r="O4041" s="31">
        <f t="shared" si="252"/>
        <v>62</v>
      </c>
      <c r="P4041" s="8" t="s">
        <v>8322</v>
      </c>
      <c r="Q4041" t="s">
        <v>8325</v>
      </c>
      <c r="R4041" s="12">
        <f t="shared" si="253"/>
        <v>41860.234166666669</v>
      </c>
      <c r="S4041" s="12">
        <f t="shared" si="254"/>
        <v>41830.234166666669</v>
      </c>
      <c r="T4041" s="12">
        <f t="shared" si="255"/>
        <v>2014</v>
      </c>
    </row>
    <row r="4042" spans="1:20" ht="48" x14ac:dyDescent="0.2">
      <c r="A4042">
        <v>2899</v>
      </c>
      <c r="B4042" s="3" t="s">
        <v>2899</v>
      </c>
      <c r="C4042" s="3" t="s">
        <v>7009</v>
      </c>
      <c r="D4042" s="33">
        <v>10000</v>
      </c>
      <c r="E4042" s="6">
        <v>0</v>
      </c>
      <c r="F4042" t="s">
        <v>8220</v>
      </c>
      <c r="G4042" t="s">
        <v>8223</v>
      </c>
      <c r="H4042" t="s">
        <v>8245</v>
      </c>
      <c r="I4042">
        <v>1469325158</v>
      </c>
      <c r="J4042">
        <v>1464141158</v>
      </c>
      <c r="K4042" t="b">
        <v>0</v>
      </c>
      <c r="L4042">
        <v>0</v>
      </c>
      <c r="M4042" t="b">
        <v>0</v>
      </c>
      <c r="N4042" t="s">
        <v>8269</v>
      </c>
      <c r="O4042" s="31">
        <f t="shared" si="252"/>
        <v>0</v>
      </c>
      <c r="P4042" s="8" t="s">
        <v>8322</v>
      </c>
      <c r="Q4042" t="s">
        <v>8325</v>
      </c>
      <c r="R4042" s="12">
        <f t="shared" si="253"/>
        <v>42575.078217592592</v>
      </c>
      <c r="S4042" s="12">
        <f t="shared" si="254"/>
        <v>42515.078217592592</v>
      </c>
      <c r="T4042" s="12">
        <f t="shared" si="255"/>
        <v>2016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33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30">
        <f t="shared" si="252"/>
        <v>0</v>
      </c>
      <c r="P4043" s="8" t="s">
        <v>8322</v>
      </c>
      <c r="Q4043" t="s">
        <v>8325</v>
      </c>
      <c r="R4043" s="12">
        <f t="shared" si="253"/>
        <v>42619.474004629628</v>
      </c>
      <c r="S4043" s="12">
        <f t="shared" si="254"/>
        <v>42559.474004629628</v>
      </c>
      <c r="T4043" s="12">
        <f t="shared" si="255"/>
        <v>2016</v>
      </c>
    </row>
    <row r="4044" spans="1:20" ht="48" x14ac:dyDescent="0.2">
      <c r="A4044">
        <v>2898</v>
      </c>
      <c r="B4044" s="3" t="s">
        <v>2898</v>
      </c>
      <c r="C4044" s="3" t="s">
        <v>7008</v>
      </c>
      <c r="D4044" s="33">
        <v>7500</v>
      </c>
      <c r="E4044" s="6">
        <v>316</v>
      </c>
      <c r="F4044" t="s">
        <v>8220</v>
      </c>
      <c r="G4044" t="s">
        <v>8223</v>
      </c>
      <c r="H4044" t="s">
        <v>8245</v>
      </c>
      <c r="I4044">
        <v>1446307053</v>
      </c>
      <c r="J4044">
        <v>1443715053</v>
      </c>
      <c r="K4044" t="b">
        <v>0</v>
      </c>
      <c r="L4044">
        <v>12</v>
      </c>
      <c r="M4044" t="b">
        <v>0</v>
      </c>
      <c r="N4044" t="s">
        <v>8269</v>
      </c>
      <c r="O4044" s="31">
        <f t="shared" si="252"/>
        <v>4</v>
      </c>
      <c r="P4044" s="8" t="s">
        <v>8322</v>
      </c>
      <c r="Q4044" t="s">
        <v>8325</v>
      </c>
      <c r="R4044" s="12">
        <f t="shared" si="253"/>
        <v>42308.664965277778</v>
      </c>
      <c r="S4044" s="12">
        <f t="shared" si="254"/>
        <v>42278.664965277778</v>
      </c>
      <c r="T4044" s="12">
        <f t="shared" si="255"/>
        <v>2015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33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30">
        <f t="shared" si="252"/>
        <v>0</v>
      </c>
      <c r="P4045" s="8" t="s">
        <v>8322</v>
      </c>
      <c r="Q4045" t="s">
        <v>8325</v>
      </c>
      <c r="R4045" s="12">
        <f t="shared" si="253"/>
        <v>41963.957465277781</v>
      </c>
      <c r="S4045" s="12">
        <f t="shared" si="254"/>
        <v>41948.957465277781</v>
      </c>
      <c r="T4045" s="12">
        <f t="shared" si="255"/>
        <v>2014</v>
      </c>
    </row>
    <row r="4046" spans="1:20" ht="48" x14ac:dyDescent="0.2">
      <c r="A4046">
        <v>2897</v>
      </c>
      <c r="B4046" s="3" t="s">
        <v>2897</v>
      </c>
      <c r="C4046" s="3" t="s">
        <v>7007</v>
      </c>
      <c r="D4046" s="33">
        <v>12000</v>
      </c>
      <c r="E4046" s="6">
        <v>550</v>
      </c>
      <c r="F4046" t="s">
        <v>8220</v>
      </c>
      <c r="G4046" t="s">
        <v>8223</v>
      </c>
      <c r="H4046" t="s">
        <v>8245</v>
      </c>
      <c r="I4046">
        <v>1444577345</v>
      </c>
      <c r="J4046">
        <v>1441985458</v>
      </c>
      <c r="K4046" t="b">
        <v>0</v>
      </c>
      <c r="L4046">
        <v>3</v>
      </c>
      <c r="M4046" t="b">
        <v>0</v>
      </c>
      <c r="N4046" t="s">
        <v>8269</v>
      </c>
      <c r="O4046" s="31">
        <f t="shared" si="252"/>
        <v>5</v>
      </c>
      <c r="P4046" s="8" t="s">
        <v>8322</v>
      </c>
      <c r="Q4046" t="s">
        <v>8325</v>
      </c>
      <c r="R4046" s="12">
        <f t="shared" si="253"/>
        <v>42288.645196759258</v>
      </c>
      <c r="S4046" s="12">
        <f t="shared" si="254"/>
        <v>42258.646504629629</v>
      </c>
      <c r="T4046" s="12">
        <f t="shared" si="255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33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30">
        <f t="shared" si="252"/>
        <v>0</v>
      </c>
      <c r="P4047" s="8" t="s">
        <v>8322</v>
      </c>
      <c r="Q4047" t="s">
        <v>8325</v>
      </c>
      <c r="R4047" s="12">
        <f t="shared" si="253"/>
        <v>41872.201261574075</v>
      </c>
      <c r="S4047" s="12">
        <f t="shared" si="254"/>
        <v>41842.201261574075</v>
      </c>
      <c r="T4047" s="12">
        <f t="shared" si="255"/>
        <v>2014</v>
      </c>
    </row>
    <row r="4048" spans="1:20" ht="48" x14ac:dyDescent="0.2">
      <c r="A4048">
        <v>2896</v>
      </c>
      <c r="B4048" s="3" t="s">
        <v>2896</v>
      </c>
      <c r="C4048" s="3" t="s">
        <v>7006</v>
      </c>
      <c r="D4048" s="33">
        <v>3000</v>
      </c>
      <c r="E4048" s="6">
        <v>625</v>
      </c>
      <c r="F4048" t="s">
        <v>8220</v>
      </c>
      <c r="G4048" t="s">
        <v>8223</v>
      </c>
      <c r="H4048" t="s">
        <v>8245</v>
      </c>
      <c r="I4048">
        <v>1481522400</v>
      </c>
      <c r="J4048">
        <v>1480283321</v>
      </c>
      <c r="K4048" t="b">
        <v>0</v>
      </c>
      <c r="L4048">
        <v>12</v>
      </c>
      <c r="M4048" t="b">
        <v>0</v>
      </c>
      <c r="N4048" t="s">
        <v>8269</v>
      </c>
      <c r="O4048" s="31">
        <f t="shared" si="252"/>
        <v>21</v>
      </c>
      <c r="P4048" s="8" t="s">
        <v>8322</v>
      </c>
      <c r="Q4048" t="s">
        <v>8325</v>
      </c>
      <c r="R4048" s="12">
        <f t="shared" si="253"/>
        <v>42716.25</v>
      </c>
      <c r="S4048" s="12">
        <f t="shared" si="254"/>
        <v>42701.908807870372</v>
      </c>
      <c r="T4048" s="12">
        <f t="shared" si="255"/>
        <v>2016</v>
      </c>
    </row>
    <row r="4049" spans="1:20" ht="48" x14ac:dyDescent="0.2">
      <c r="A4049">
        <v>2895</v>
      </c>
      <c r="B4049" s="3" t="s">
        <v>2895</v>
      </c>
      <c r="C4049" s="3" t="s">
        <v>7005</v>
      </c>
      <c r="D4049" s="33">
        <v>500</v>
      </c>
      <c r="E4049" s="6">
        <v>23</v>
      </c>
      <c r="F4049" t="s">
        <v>8220</v>
      </c>
      <c r="G4049" t="s">
        <v>8223</v>
      </c>
      <c r="H4049" t="s">
        <v>8245</v>
      </c>
      <c r="I4049">
        <v>1403470800</v>
      </c>
      <c r="J4049">
        <v>1403356792</v>
      </c>
      <c r="K4049" t="b">
        <v>0</v>
      </c>
      <c r="L4049">
        <v>4</v>
      </c>
      <c r="M4049" t="b">
        <v>0</v>
      </c>
      <c r="N4049" t="s">
        <v>8269</v>
      </c>
      <c r="O4049" s="31">
        <f t="shared" si="252"/>
        <v>5</v>
      </c>
      <c r="P4049" s="8" t="s">
        <v>8322</v>
      </c>
      <c r="Q4049" t="s">
        <v>8325</v>
      </c>
      <c r="R4049" s="12">
        <f t="shared" si="253"/>
        <v>41812.875</v>
      </c>
      <c r="S4049" s="12">
        <f t="shared" si="254"/>
        <v>41811.555462962962</v>
      </c>
      <c r="T4049" s="12">
        <f t="shared" si="255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33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30">
        <f t="shared" si="252"/>
        <v>18</v>
      </c>
      <c r="P4050" s="8" t="s">
        <v>8322</v>
      </c>
      <c r="Q4050" t="s">
        <v>8325</v>
      </c>
      <c r="R4050" s="12">
        <f t="shared" si="253"/>
        <v>42471.467442129629</v>
      </c>
      <c r="S4050" s="12">
        <f t="shared" si="254"/>
        <v>42436.509108796294</v>
      </c>
      <c r="T4050" s="12">
        <f t="shared" si="255"/>
        <v>2016</v>
      </c>
    </row>
    <row r="4051" spans="1:20" ht="32" x14ac:dyDescent="0.2">
      <c r="A4051">
        <v>2894</v>
      </c>
      <c r="B4051" s="3" t="s">
        <v>2894</v>
      </c>
      <c r="C4051" s="3" t="s">
        <v>7004</v>
      </c>
      <c r="D4051" s="33">
        <v>50000</v>
      </c>
      <c r="E4051" s="6">
        <v>0</v>
      </c>
      <c r="F4051" t="s">
        <v>8220</v>
      </c>
      <c r="G4051" t="s">
        <v>8223</v>
      </c>
      <c r="H4051" t="s">
        <v>8245</v>
      </c>
      <c r="I4051">
        <v>1428100815</v>
      </c>
      <c r="J4051">
        <v>1422920415</v>
      </c>
      <c r="K4051" t="b">
        <v>0</v>
      </c>
      <c r="L4051">
        <v>0</v>
      </c>
      <c r="M4051" t="b">
        <v>0</v>
      </c>
      <c r="N4051" t="s">
        <v>8269</v>
      </c>
      <c r="O4051" s="31">
        <f t="shared" si="252"/>
        <v>0</v>
      </c>
      <c r="P4051" s="8" t="s">
        <v>8322</v>
      </c>
      <c r="Q4051" t="s">
        <v>8325</v>
      </c>
      <c r="R4051" s="12">
        <f t="shared" si="253"/>
        <v>42097.944618055553</v>
      </c>
      <c r="S4051" s="12">
        <f t="shared" si="254"/>
        <v>42037.986284722225</v>
      </c>
      <c r="T4051" s="12">
        <f t="shared" si="255"/>
        <v>2015</v>
      </c>
    </row>
    <row r="4052" spans="1:20" ht="16" x14ac:dyDescent="0.2">
      <c r="A4052">
        <v>2893</v>
      </c>
      <c r="B4052" s="3" t="s">
        <v>2893</v>
      </c>
      <c r="C4052" s="3" t="s">
        <v>7003</v>
      </c>
      <c r="D4052" s="33">
        <v>5000</v>
      </c>
      <c r="E4052" s="6">
        <v>25</v>
      </c>
      <c r="F4052" t="s">
        <v>8220</v>
      </c>
      <c r="G4052" t="s">
        <v>8223</v>
      </c>
      <c r="H4052" t="s">
        <v>8245</v>
      </c>
      <c r="I4052">
        <v>1420768800</v>
      </c>
      <c r="J4052">
        <v>1415644395</v>
      </c>
      <c r="K4052" t="b">
        <v>0</v>
      </c>
      <c r="L4052">
        <v>2</v>
      </c>
      <c r="M4052" t="b">
        <v>0</v>
      </c>
      <c r="N4052" t="s">
        <v>8269</v>
      </c>
      <c r="O4052" s="31">
        <f t="shared" si="252"/>
        <v>1</v>
      </c>
      <c r="P4052" s="8" t="s">
        <v>8322</v>
      </c>
      <c r="Q4052" t="s">
        <v>8325</v>
      </c>
      <c r="R4052" s="12">
        <f t="shared" si="253"/>
        <v>42013.083333333328</v>
      </c>
      <c r="S4052" s="12">
        <f t="shared" si="254"/>
        <v>41953.773090277777</v>
      </c>
      <c r="T4052" s="12">
        <f t="shared" si="255"/>
        <v>2014</v>
      </c>
    </row>
    <row r="4053" spans="1:20" ht="48" x14ac:dyDescent="0.2">
      <c r="A4053">
        <v>2892</v>
      </c>
      <c r="B4053" s="3" t="s">
        <v>2892</v>
      </c>
      <c r="C4053" s="3" t="s">
        <v>7002</v>
      </c>
      <c r="D4053" s="33">
        <v>5500</v>
      </c>
      <c r="E4053" s="6">
        <v>500</v>
      </c>
      <c r="F4053" t="s">
        <v>8220</v>
      </c>
      <c r="G4053" t="s">
        <v>8223</v>
      </c>
      <c r="H4053" t="s">
        <v>8245</v>
      </c>
      <c r="I4053">
        <v>1409000400</v>
      </c>
      <c r="J4053">
        <v>1408381704</v>
      </c>
      <c r="K4053" t="b">
        <v>0</v>
      </c>
      <c r="L4053">
        <v>17</v>
      </c>
      <c r="M4053" t="b">
        <v>0</v>
      </c>
      <c r="N4053" t="s">
        <v>8269</v>
      </c>
      <c r="O4053" s="31">
        <f t="shared" si="252"/>
        <v>9</v>
      </c>
      <c r="P4053" s="8" t="s">
        <v>8322</v>
      </c>
      <c r="Q4053" t="s">
        <v>8325</v>
      </c>
      <c r="R4053" s="12">
        <f t="shared" si="253"/>
        <v>41876.875</v>
      </c>
      <c r="S4053" s="12">
        <f t="shared" si="254"/>
        <v>41869.714166666665</v>
      </c>
      <c r="T4053" s="12">
        <f t="shared" si="255"/>
        <v>2014</v>
      </c>
    </row>
    <row r="4054" spans="1:20" ht="48" x14ac:dyDescent="0.2">
      <c r="A4054">
        <v>2891</v>
      </c>
      <c r="B4054" s="3" t="s">
        <v>2891</v>
      </c>
      <c r="C4054" s="3" t="s">
        <v>7001</v>
      </c>
      <c r="D4054" s="33">
        <v>10000</v>
      </c>
      <c r="E4054" s="6">
        <v>273</v>
      </c>
      <c r="F4054" t="s">
        <v>8220</v>
      </c>
      <c r="G4054" t="s">
        <v>8223</v>
      </c>
      <c r="H4054" t="s">
        <v>8245</v>
      </c>
      <c r="I4054">
        <v>1460751128</v>
      </c>
      <c r="J4054">
        <v>1455570728</v>
      </c>
      <c r="K4054" t="b">
        <v>0</v>
      </c>
      <c r="L4054">
        <v>10</v>
      </c>
      <c r="M4054" t="b">
        <v>0</v>
      </c>
      <c r="N4054" t="s">
        <v>8269</v>
      </c>
      <c r="O4054" s="31">
        <f t="shared" si="252"/>
        <v>3</v>
      </c>
      <c r="P4054" s="8" t="s">
        <v>8322</v>
      </c>
      <c r="Q4054" t="s">
        <v>8325</v>
      </c>
      <c r="R4054" s="12">
        <f t="shared" si="253"/>
        <v>42475.84175925926</v>
      </c>
      <c r="S4054" s="12">
        <f t="shared" si="254"/>
        <v>42415.883425925931</v>
      </c>
      <c r="T4054" s="12">
        <f t="shared" si="255"/>
        <v>2016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33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30">
        <f t="shared" si="252"/>
        <v>22</v>
      </c>
      <c r="P4055" s="8" t="s">
        <v>8322</v>
      </c>
      <c r="Q4055" t="s">
        <v>8325</v>
      </c>
      <c r="R4055" s="12">
        <f t="shared" si="253"/>
        <v>41958.833333333328</v>
      </c>
      <c r="S4055" s="12">
        <f t="shared" si="254"/>
        <v>41928.690138888887</v>
      </c>
      <c r="T4055" s="12">
        <f t="shared" si="255"/>
        <v>2014</v>
      </c>
    </row>
    <row r="4056" spans="1:20" ht="48" x14ac:dyDescent="0.2">
      <c r="A4056">
        <v>2890</v>
      </c>
      <c r="B4056" s="3" t="s">
        <v>2890</v>
      </c>
      <c r="C4056" s="3" t="s">
        <v>7000</v>
      </c>
      <c r="D4056" s="33">
        <v>2000</v>
      </c>
      <c r="E4056" s="6">
        <v>21</v>
      </c>
      <c r="F4056" t="s">
        <v>8220</v>
      </c>
      <c r="G4056" t="s">
        <v>8223</v>
      </c>
      <c r="H4056" t="s">
        <v>8245</v>
      </c>
      <c r="I4056">
        <v>1407553200</v>
      </c>
      <c r="J4056">
        <v>1405100992</v>
      </c>
      <c r="K4056" t="b">
        <v>0</v>
      </c>
      <c r="L4056">
        <v>3</v>
      </c>
      <c r="M4056" t="b">
        <v>0</v>
      </c>
      <c r="N4056" t="s">
        <v>8269</v>
      </c>
      <c r="O4056" s="31">
        <f t="shared" si="252"/>
        <v>1</v>
      </c>
      <c r="P4056" s="8" t="s">
        <v>8322</v>
      </c>
      <c r="Q4056" t="s">
        <v>8325</v>
      </c>
      <c r="R4056" s="12">
        <f t="shared" si="253"/>
        <v>41860.125</v>
      </c>
      <c r="S4056" s="12">
        <f t="shared" si="254"/>
        <v>41831.742962962962</v>
      </c>
      <c r="T4056" s="12">
        <f t="shared" si="255"/>
        <v>2014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33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30">
        <f t="shared" si="252"/>
        <v>18</v>
      </c>
      <c r="P4057" s="8" t="s">
        <v>8322</v>
      </c>
      <c r="Q4057" t="s">
        <v>8325</v>
      </c>
      <c r="R4057" s="12">
        <f t="shared" si="253"/>
        <v>41809.648506944446</v>
      </c>
      <c r="S4057" s="12">
        <f t="shared" si="254"/>
        <v>41779.648506944446</v>
      </c>
      <c r="T4057" s="12">
        <f t="shared" si="255"/>
        <v>2014</v>
      </c>
    </row>
    <row r="4058" spans="1:20" ht="48" x14ac:dyDescent="0.2">
      <c r="A4058">
        <v>2889</v>
      </c>
      <c r="B4058" s="3" t="s">
        <v>2889</v>
      </c>
      <c r="C4058" s="3" t="s">
        <v>6999</v>
      </c>
      <c r="D4058" s="33">
        <v>3000</v>
      </c>
      <c r="E4058" s="6">
        <v>1142</v>
      </c>
      <c r="F4058" t="s">
        <v>8220</v>
      </c>
      <c r="G4058" t="s">
        <v>8223</v>
      </c>
      <c r="H4058" t="s">
        <v>8245</v>
      </c>
      <c r="I4058">
        <v>1409344985</v>
      </c>
      <c r="J4058">
        <v>1406752985</v>
      </c>
      <c r="K4058" t="b">
        <v>0</v>
      </c>
      <c r="L4058">
        <v>14</v>
      </c>
      <c r="M4058" t="b">
        <v>0</v>
      </c>
      <c r="N4058" t="s">
        <v>8269</v>
      </c>
      <c r="O4058" s="31">
        <f t="shared" si="252"/>
        <v>38</v>
      </c>
      <c r="P4058" s="8" t="s">
        <v>8322</v>
      </c>
      <c r="Q4058" t="s">
        <v>8325</v>
      </c>
      <c r="R4058" s="12">
        <f t="shared" si="253"/>
        <v>41880.863252314812</v>
      </c>
      <c r="S4058" s="12">
        <f t="shared" si="254"/>
        <v>41850.863252314812</v>
      </c>
      <c r="T4058" s="12">
        <f t="shared" si="255"/>
        <v>2014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33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30">
        <f t="shared" si="252"/>
        <v>22</v>
      </c>
      <c r="P4059" s="8" t="s">
        <v>8322</v>
      </c>
      <c r="Q4059" t="s">
        <v>8325</v>
      </c>
      <c r="R4059" s="12">
        <f t="shared" si="253"/>
        <v>42333.958333333328</v>
      </c>
      <c r="S4059" s="12">
        <f t="shared" si="254"/>
        <v>42310.968518518523</v>
      </c>
      <c r="T4059" s="12">
        <f t="shared" si="255"/>
        <v>2015</v>
      </c>
    </row>
    <row r="4060" spans="1:20" ht="48" x14ac:dyDescent="0.2">
      <c r="A4060">
        <v>2888</v>
      </c>
      <c r="B4060" s="3" t="s">
        <v>2888</v>
      </c>
      <c r="C4060" s="3" t="s">
        <v>6998</v>
      </c>
      <c r="D4060" s="33">
        <v>30000</v>
      </c>
      <c r="E4060" s="6">
        <v>0</v>
      </c>
      <c r="F4060" t="s">
        <v>8220</v>
      </c>
      <c r="G4060" t="s">
        <v>8223</v>
      </c>
      <c r="H4060" t="s">
        <v>8245</v>
      </c>
      <c r="I4060">
        <v>1413608340</v>
      </c>
      <c r="J4060">
        <v>1412945440</v>
      </c>
      <c r="K4060" t="b">
        <v>0</v>
      </c>
      <c r="L4060">
        <v>0</v>
      </c>
      <c r="M4060" t="b">
        <v>0</v>
      </c>
      <c r="N4060" t="s">
        <v>8269</v>
      </c>
      <c r="O4060" s="31">
        <f t="shared" si="252"/>
        <v>0</v>
      </c>
      <c r="P4060" s="8" t="s">
        <v>8322</v>
      </c>
      <c r="Q4060" t="s">
        <v>8325</v>
      </c>
      <c r="R4060" s="12">
        <f t="shared" si="253"/>
        <v>41930.207638888889</v>
      </c>
      <c r="S4060" s="12">
        <f t="shared" si="254"/>
        <v>41922.535185185188</v>
      </c>
      <c r="T4060" s="12">
        <f t="shared" si="255"/>
        <v>2014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33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30">
        <f t="shared" si="252"/>
        <v>3</v>
      </c>
      <c r="P4061" s="8" t="s">
        <v>8322</v>
      </c>
      <c r="Q4061" t="s">
        <v>8325</v>
      </c>
      <c r="R4061" s="12">
        <f t="shared" si="253"/>
        <v>41898.125</v>
      </c>
      <c r="S4061" s="12">
        <f t="shared" si="254"/>
        <v>41866.640648148146</v>
      </c>
      <c r="T4061" s="12">
        <f t="shared" si="255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33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30">
        <f t="shared" si="252"/>
        <v>3</v>
      </c>
      <c r="P4062" s="8" t="s">
        <v>8322</v>
      </c>
      <c r="Q4062" t="s">
        <v>8325</v>
      </c>
      <c r="R4062" s="12">
        <f t="shared" si="253"/>
        <v>41813.666666666664</v>
      </c>
      <c r="S4062" s="12">
        <f t="shared" si="254"/>
        <v>41779.695092592592</v>
      </c>
      <c r="T4062" s="12">
        <f t="shared" si="255"/>
        <v>2014</v>
      </c>
    </row>
    <row r="4063" spans="1:20" ht="48" x14ac:dyDescent="0.2">
      <c r="A4063">
        <v>2887</v>
      </c>
      <c r="B4063" s="3" t="s">
        <v>2887</v>
      </c>
      <c r="C4063" s="3" t="s">
        <v>6997</v>
      </c>
      <c r="D4063" s="33">
        <v>3000</v>
      </c>
      <c r="E4063" s="6">
        <v>5</v>
      </c>
      <c r="F4063" t="s">
        <v>8220</v>
      </c>
      <c r="G4063" t="s">
        <v>8223</v>
      </c>
      <c r="H4063" t="s">
        <v>8245</v>
      </c>
      <c r="I4063">
        <v>1420971324</v>
      </c>
      <c r="J4063">
        <v>1418379324</v>
      </c>
      <c r="K4063" t="b">
        <v>0</v>
      </c>
      <c r="L4063">
        <v>1</v>
      </c>
      <c r="M4063" t="b">
        <v>0</v>
      </c>
      <c r="N4063" t="s">
        <v>8269</v>
      </c>
      <c r="O4063" s="31">
        <f t="shared" si="252"/>
        <v>0</v>
      </c>
      <c r="P4063" s="8" t="s">
        <v>8322</v>
      </c>
      <c r="Q4063" t="s">
        <v>8325</v>
      </c>
      <c r="R4063" s="12">
        <f t="shared" si="253"/>
        <v>42015.427361111113</v>
      </c>
      <c r="S4063" s="12">
        <f t="shared" si="254"/>
        <v>41985.427361111113</v>
      </c>
      <c r="T4063" s="12">
        <f t="shared" si="255"/>
        <v>2014</v>
      </c>
    </row>
    <row r="4064" spans="1:20" ht="48" x14ac:dyDescent="0.2">
      <c r="A4064">
        <v>2886</v>
      </c>
      <c r="B4064" s="3" t="s">
        <v>2886</v>
      </c>
      <c r="C4064" s="3" t="s">
        <v>6996</v>
      </c>
      <c r="D4064" s="33">
        <v>200</v>
      </c>
      <c r="E4064" s="6">
        <v>10</v>
      </c>
      <c r="F4064" t="s">
        <v>8220</v>
      </c>
      <c r="G4064" t="s">
        <v>8223</v>
      </c>
      <c r="H4064" t="s">
        <v>8245</v>
      </c>
      <c r="I4064">
        <v>1442635140</v>
      </c>
      <c r="J4064">
        <v>1442243484</v>
      </c>
      <c r="K4064" t="b">
        <v>0</v>
      </c>
      <c r="L4064">
        <v>1</v>
      </c>
      <c r="M4064" t="b">
        <v>0</v>
      </c>
      <c r="N4064" t="s">
        <v>8269</v>
      </c>
      <c r="O4064" s="31">
        <f t="shared" si="252"/>
        <v>5</v>
      </c>
      <c r="P4064" s="8" t="s">
        <v>8322</v>
      </c>
      <c r="Q4064" t="s">
        <v>8325</v>
      </c>
      <c r="R4064" s="12">
        <f t="shared" si="253"/>
        <v>42266.165972222225</v>
      </c>
      <c r="S4064" s="12">
        <f t="shared" si="254"/>
        <v>42261.632916666669</v>
      </c>
      <c r="T4064" s="12">
        <f t="shared" si="255"/>
        <v>2015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33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30">
        <f t="shared" si="252"/>
        <v>1</v>
      </c>
      <c r="P4065" s="8" t="s">
        <v>8322</v>
      </c>
      <c r="Q4065" t="s">
        <v>8325</v>
      </c>
      <c r="R4065" s="12">
        <f t="shared" si="253"/>
        <v>41817.681527777779</v>
      </c>
      <c r="S4065" s="12">
        <f t="shared" si="254"/>
        <v>41787.681527777779</v>
      </c>
      <c r="T4065" s="12">
        <f t="shared" si="255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33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30">
        <f t="shared" si="252"/>
        <v>19</v>
      </c>
      <c r="P4066" s="8" t="s">
        <v>8322</v>
      </c>
      <c r="Q4066" t="s">
        <v>8325</v>
      </c>
      <c r="R4066" s="12">
        <f t="shared" si="253"/>
        <v>42123.588263888887</v>
      </c>
      <c r="S4066" s="12">
        <f t="shared" si="254"/>
        <v>42093.588263888887</v>
      </c>
      <c r="T4066" s="12">
        <f t="shared" si="255"/>
        <v>2015</v>
      </c>
    </row>
    <row r="4067" spans="1:20" ht="32" x14ac:dyDescent="0.2">
      <c r="A4067">
        <v>2885</v>
      </c>
      <c r="B4067" s="3" t="s">
        <v>2885</v>
      </c>
      <c r="C4067" s="3" t="s">
        <v>6995</v>
      </c>
      <c r="D4067" s="33">
        <v>400</v>
      </c>
      <c r="E4067" s="6">
        <v>130</v>
      </c>
      <c r="F4067" t="s">
        <v>8220</v>
      </c>
      <c r="G4067" t="s">
        <v>8223</v>
      </c>
      <c r="H4067" t="s">
        <v>8245</v>
      </c>
      <c r="I4067">
        <v>1426294201</v>
      </c>
      <c r="J4067">
        <v>1423705801</v>
      </c>
      <c r="K4067" t="b">
        <v>0</v>
      </c>
      <c r="L4067">
        <v>5</v>
      </c>
      <c r="M4067" t="b">
        <v>0</v>
      </c>
      <c r="N4067" t="s">
        <v>8269</v>
      </c>
      <c r="O4067" s="31">
        <f t="shared" si="252"/>
        <v>33</v>
      </c>
      <c r="P4067" s="8" t="s">
        <v>8322</v>
      </c>
      <c r="Q4067" t="s">
        <v>8325</v>
      </c>
      <c r="R4067" s="12">
        <f t="shared" si="253"/>
        <v>42077.034733796296</v>
      </c>
      <c r="S4067" s="12">
        <f t="shared" si="254"/>
        <v>42047.07640046296</v>
      </c>
      <c r="T4067" s="12">
        <f t="shared" si="255"/>
        <v>2015</v>
      </c>
    </row>
    <row r="4068" spans="1:20" ht="32" x14ac:dyDescent="0.2">
      <c r="A4068">
        <v>2884</v>
      </c>
      <c r="B4068" s="3" t="s">
        <v>2884</v>
      </c>
      <c r="C4068" s="3" t="s">
        <v>6994</v>
      </c>
      <c r="D4068" s="33">
        <v>45000</v>
      </c>
      <c r="E4068" s="6">
        <v>185</v>
      </c>
      <c r="F4068" t="s">
        <v>8220</v>
      </c>
      <c r="G4068" t="s">
        <v>8223</v>
      </c>
      <c r="H4068" t="s">
        <v>8245</v>
      </c>
      <c r="I4068">
        <v>1417800435</v>
      </c>
      <c r="J4068">
        <v>1415208435</v>
      </c>
      <c r="K4068" t="b">
        <v>0</v>
      </c>
      <c r="L4068">
        <v>4</v>
      </c>
      <c r="M4068" t="b">
        <v>0</v>
      </c>
      <c r="N4068" t="s">
        <v>8269</v>
      </c>
      <c r="O4068" s="31">
        <f t="shared" si="252"/>
        <v>0</v>
      </c>
      <c r="P4068" s="8" t="s">
        <v>8322</v>
      </c>
      <c r="Q4068" t="s">
        <v>8325</v>
      </c>
      <c r="R4068" s="12">
        <f t="shared" si="253"/>
        <v>41978.727256944447</v>
      </c>
      <c r="S4068" s="12">
        <f t="shared" si="254"/>
        <v>41948.727256944447</v>
      </c>
      <c r="T4068" s="12">
        <f t="shared" si="255"/>
        <v>2014</v>
      </c>
    </row>
    <row r="4069" spans="1:20" ht="48" x14ac:dyDescent="0.2">
      <c r="A4069">
        <v>2883</v>
      </c>
      <c r="B4069" s="3" t="s">
        <v>2883</v>
      </c>
      <c r="C4069" s="3" t="s">
        <v>6993</v>
      </c>
      <c r="D4069" s="33">
        <v>10000</v>
      </c>
      <c r="E4069" s="6">
        <v>1908</v>
      </c>
      <c r="F4069" t="s">
        <v>8220</v>
      </c>
      <c r="G4069" t="s">
        <v>8223</v>
      </c>
      <c r="H4069" t="s">
        <v>8245</v>
      </c>
      <c r="I4069">
        <v>1454734740</v>
      </c>
      <c r="J4069">
        <v>1451684437</v>
      </c>
      <c r="K4069" t="b">
        <v>0</v>
      </c>
      <c r="L4069">
        <v>5</v>
      </c>
      <c r="M4069" t="b">
        <v>0</v>
      </c>
      <c r="N4069" t="s">
        <v>8269</v>
      </c>
      <c r="O4069" s="31">
        <f t="shared" si="252"/>
        <v>19</v>
      </c>
      <c r="P4069" s="8" t="s">
        <v>8322</v>
      </c>
      <c r="Q4069" t="s">
        <v>8325</v>
      </c>
      <c r="R4069" s="12">
        <f t="shared" si="253"/>
        <v>42406.207638888889</v>
      </c>
      <c r="S4069" s="12">
        <f t="shared" si="254"/>
        <v>42370.90320601852</v>
      </c>
      <c r="T4069" s="12">
        <f t="shared" si="255"/>
        <v>2016</v>
      </c>
    </row>
    <row r="4070" spans="1:20" ht="48" x14ac:dyDescent="0.2">
      <c r="A4070">
        <v>2882</v>
      </c>
      <c r="B4070" s="3" t="s">
        <v>2882</v>
      </c>
      <c r="C4070" s="3" t="s">
        <v>6992</v>
      </c>
      <c r="D4070" s="33">
        <v>750</v>
      </c>
      <c r="E4070" s="6">
        <v>252</v>
      </c>
      <c r="F4070" t="s">
        <v>8220</v>
      </c>
      <c r="G4070" t="s">
        <v>8223</v>
      </c>
      <c r="H4070" t="s">
        <v>8245</v>
      </c>
      <c r="I4070">
        <v>1462112318</v>
      </c>
      <c r="J4070">
        <v>1459520318</v>
      </c>
      <c r="K4070" t="b">
        <v>0</v>
      </c>
      <c r="L4070">
        <v>4</v>
      </c>
      <c r="M4070" t="b">
        <v>0</v>
      </c>
      <c r="N4070" t="s">
        <v>8269</v>
      </c>
      <c r="O4070" s="31">
        <f t="shared" si="252"/>
        <v>34</v>
      </c>
      <c r="P4070" s="8" t="s">
        <v>8322</v>
      </c>
      <c r="Q4070" t="s">
        <v>8325</v>
      </c>
      <c r="R4070" s="12">
        <f t="shared" si="253"/>
        <v>42491.596273148149</v>
      </c>
      <c r="S4070" s="12">
        <f t="shared" si="254"/>
        <v>42461.596273148149</v>
      </c>
      <c r="T4070" s="12">
        <f t="shared" si="255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33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30">
        <f t="shared" si="252"/>
        <v>34</v>
      </c>
      <c r="P4071" s="8" t="s">
        <v>8322</v>
      </c>
      <c r="Q4071" t="s">
        <v>8325</v>
      </c>
      <c r="R4071" s="12">
        <f t="shared" si="253"/>
        <v>42063.5</v>
      </c>
      <c r="S4071" s="12">
        <f t="shared" si="254"/>
        <v>42022.661527777775</v>
      </c>
      <c r="T4071" s="12">
        <f t="shared" si="255"/>
        <v>2015</v>
      </c>
    </row>
    <row r="4072" spans="1:20" ht="48" x14ac:dyDescent="0.2">
      <c r="A4072">
        <v>2881</v>
      </c>
      <c r="B4072" s="3" t="s">
        <v>2881</v>
      </c>
      <c r="C4072" s="3" t="s">
        <v>6991</v>
      </c>
      <c r="D4072" s="33">
        <v>5500</v>
      </c>
      <c r="E4072" s="6">
        <v>0</v>
      </c>
      <c r="F4072" t="s">
        <v>8220</v>
      </c>
      <c r="G4072" t="s">
        <v>8223</v>
      </c>
      <c r="H4072" t="s">
        <v>8245</v>
      </c>
      <c r="I4072">
        <v>1417620036</v>
      </c>
      <c r="J4072">
        <v>1412432436</v>
      </c>
      <c r="K4072" t="b">
        <v>0</v>
      </c>
      <c r="L4072">
        <v>0</v>
      </c>
      <c r="M4072" t="b">
        <v>0</v>
      </c>
      <c r="N4072" t="s">
        <v>8269</v>
      </c>
      <c r="O4072" s="31">
        <f t="shared" si="252"/>
        <v>0</v>
      </c>
      <c r="P4072" s="8" t="s">
        <v>8322</v>
      </c>
      <c r="Q4072" t="s">
        <v>8325</v>
      </c>
      <c r="R4072" s="12">
        <f t="shared" si="253"/>
        <v>41976.639305555553</v>
      </c>
      <c r="S4072" s="12">
        <f t="shared" si="254"/>
        <v>41916.597638888888</v>
      </c>
      <c r="T4072" s="12">
        <f t="shared" si="255"/>
        <v>2014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33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30">
        <f t="shared" si="252"/>
        <v>0</v>
      </c>
      <c r="P4073" s="8" t="s">
        <v>8322</v>
      </c>
      <c r="Q4073" t="s">
        <v>8325</v>
      </c>
      <c r="R4073" s="12">
        <f t="shared" si="253"/>
        <v>42730.804756944446</v>
      </c>
      <c r="S4073" s="12">
        <f t="shared" si="254"/>
        <v>42700.804756944446</v>
      </c>
      <c r="T4073" s="12">
        <f t="shared" si="255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33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30">
        <f t="shared" si="252"/>
        <v>0</v>
      </c>
      <c r="P4074" s="8" t="s">
        <v>8322</v>
      </c>
      <c r="Q4074" t="s">
        <v>8325</v>
      </c>
      <c r="R4074" s="12">
        <f t="shared" si="253"/>
        <v>41872.77443287037</v>
      </c>
      <c r="S4074" s="12">
        <f t="shared" si="254"/>
        <v>41812.77443287037</v>
      </c>
      <c r="T4074" s="12">
        <f t="shared" si="255"/>
        <v>2014</v>
      </c>
    </row>
    <row r="4075" spans="1:20" ht="48" x14ac:dyDescent="0.2">
      <c r="A4075">
        <v>2880</v>
      </c>
      <c r="B4075" s="3" t="s">
        <v>2880</v>
      </c>
      <c r="C4075" s="3" t="s">
        <v>6990</v>
      </c>
      <c r="D4075" s="33">
        <v>12000</v>
      </c>
      <c r="E4075" s="6">
        <v>2800</v>
      </c>
      <c r="F4075" t="s">
        <v>8220</v>
      </c>
      <c r="G4075" t="s">
        <v>8223</v>
      </c>
      <c r="H4075" t="s">
        <v>8245</v>
      </c>
      <c r="I4075">
        <v>1440090300</v>
      </c>
      <c r="J4075">
        <v>1436305452</v>
      </c>
      <c r="K4075" t="b">
        <v>0</v>
      </c>
      <c r="L4075">
        <v>29</v>
      </c>
      <c r="M4075" t="b">
        <v>0</v>
      </c>
      <c r="N4075" t="s">
        <v>8269</v>
      </c>
      <c r="O4075" s="31">
        <f t="shared" si="252"/>
        <v>23</v>
      </c>
      <c r="P4075" s="8" t="s">
        <v>8322</v>
      </c>
      <c r="Q4075" t="s">
        <v>8325</v>
      </c>
      <c r="R4075" s="12">
        <f t="shared" si="253"/>
        <v>42236.711805555555</v>
      </c>
      <c r="S4075" s="12">
        <f t="shared" si="254"/>
        <v>42192.905694444446</v>
      </c>
      <c r="T4075" s="12">
        <f t="shared" si="255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33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30">
        <f t="shared" si="252"/>
        <v>27</v>
      </c>
      <c r="P4076" s="8" t="s">
        <v>8322</v>
      </c>
      <c r="Q4076" t="s">
        <v>8325</v>
      </c>
      <c r="R4076" s="12">
        <f t="shared" si="253"/>
        <v>42313.594618055555</v>
      </c>
      <c r="S4076" s="12">
        <f t="shared" si="254"/>
        <v>42283.552951388891</v>
      </c>
      <c r="T4076" s="12">
        <f t="shared" si="255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33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30">
        <f t="shared" si="252"/>
        <v>29</v>
      </c>
      <c r="P4077" s="8" t="s">
        <v>8322</v>
      </c>
      <c r="Q4077" t="s">
        <v>8325</v>
      </c>
      <c r="R4077" s="12">
        <f t="shared" si="253"/>
        <v>41820.727777777778</v>
      </c>
      <c r="S4077" s="12">
        <f t="shared" si="254"/>
        <v>41779.045937499999</v>
      </c>
      <c r="T4077" s="12">
        <f t="shared" si="255"/>
        <v>2014</v>
      </c>
    </row>
    <row r="4078" spans="1:20" ht="48" x14ac:dyDescent="0.2">
      <c r="A4078">
        <v>2879</v>
      </c>
      <c r="B4078" s="3" t="s">
        <v>2879</v>
      </c>
      <c r="C4078" s="3" t="s">
        <v>6989</v>
      </c>
      <c r="D4078" s="33">
        <v>11200</v>
      </c>
      <c r="E4078" s="6">
        <v>29</v>
      </c>
      <c r="F4078" t="s">
        <v>8220</v>
      </c>
      <c r="G4078" t="s">
        <v>8223</v>
      </c>
      <c r="H4078" t="s">
        <v>8245</v>
      </c>
      <c r="I4078">
        <v>1453310661</v>
      </c>
      <c r="J4078">
        <v>1450718661</v>
      </c>
      <c r="K4078" t="b">
        <v>0</v>
      </c>
      <c r="L4078">
        <v>1</v>
      </c>
      <c r="M4078" t="b">
        <v>0</v>
      </c>
      <c r="N4078" t="s">
        <v>8269</v>
      </c>
      <c r="O4078" s="31">
        <f t="shared" si="252"/>
        <v>0</v>
      </c>
      <c r="P4078" s="8" t="s">
        <v>8322</v>
      </c>
      <c r="Q4078" t="s">
        <v>8325</v>
      </c>
      <c r="R4078" s="12">
        <f t="shared" si="253"/>
        <v>42389.725243055553</v>
      </c>
      <c r="S4078" s="12">
        <f t="shared" si="254"/>
        <v>42359.725243055553</v>
      </c>
      <c r="T4078" s="12">
        <f t="shared" si="255"/>
        <v>2015</v>
      </c>
    </row>
    <row r="4079" spans="1:20" ht="48" x14ac:dyDescent="0.2">
      <c r="A4079">
        <v>2877</v>
      </c>
      <c r="B4079" s="3" t="s">
        <v>2877</v>
      </c>
      <c r="C4079" s="3" t="s">
        <v>6987</v>
      </c>
      <c r="D4079" s="33">
        <v>6000</v>
      </c>
      <c r="E4079" s="6">
        <v>650</v>
      </c>
      <c r="F4079" t="s">
        <v>8220</v>
      </c>
      <c r="G4079" t="s">
        <v>8223</v>
      </c>
      <c r="H4079" t="s">
        <v>8245</v>
      </c>
      <c r="I4079">
        <v>1480525200</v>
      </c>
      <c r="J4079">
        <v>1477781724</v>
      </c>
      <c r="K4079" t="b">
        <v>0</v>
      </c>
      <c r="L4079">
        <v>6</v>
      </c>
      <c r="M4079" t="b">
        <v>0</v>
      </c>
      <c r="N4079" t="s">
        <v>8269</v>
      </c>
      <c r="O4079" s="31">
        <f t="shared" si="252"/>
        <v>11</v>
      </c>
      <c r="P4079" s="8" t="s">
        <v>8322</v>
      </c>
      <c r="Q4079" t="s">
        <v>8325</v>
      </c>
      <c r="R4079" s="12">
        <f t="shared" si="253"/>
        <v>42704.708333333328</v>
      </c>
      <c r="S4079" s="12">
        <f t="shared" si="254"/>
        <v>42672.955138888887</v>
      </c>
      <c r="T4079" s="12">
        <f t="shared" si="255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33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30">
        <f t="shared" si="252"/>
        <v>0</v>
      </c>
      <c r="P4080" s="8" t="s">
        <v>8322</v>
      </c>
      <c r="Q4080" t="s">
        <v>8325</v>
      </c>
      <c r="R4080" s="12">
        <f t="shared" si="253"/>
        <v>42762.787523148145</v>
      </c>
      <c r="S4080" s="12">
        <f t="shared" si="254"/>
        <v>42732.787523148145</v>
      </c>
      <c r="T4080" s="12">
        <f t="shared" si="255"/>
        <v>2016</v>
      </c>
    </row>
    <row r="4081" spans="1:20" ht="48" x14ac:dyDescent="0.2">
      <c r="A4081">
        <v>2876</v>
      </c>
      <c r="B4081" s="3" t="s">
        <v>2876</v>
      </c>
      <c r="C4081" s="3" t="s">
        <v>6986</v>
      </c>
      <c r="D4081" s="33">
        <v>150000</v>
      </c>
      <c r="E4081" s="6">
        <v>0</v>
      </c>
      <c r="F4081" t="s">
        <v>8220</v>
      </c>
      <c r="G4081" t="s">
        <v>8223</v>
      </c>
      <c r="H4081" t="s">
        <v>8245</v>
      </c>
      <c r="I4081">
        <v>1437069079</v>
      </c>
      <c r="J4081">
        <v>1434477079</v>
      </c>
      <c r="K4081" t="b">
        <v>0</v>
      </c>
      <c r="L4081">
        <v>0</v>
      </c>
      <c r="M4081" t="b">
        <v>0</v>
      </c>
      <c r="N4081" t="s">
        <v>8269</v>
      </c>
      <c r="O4081" s="31">
        <f t="shared" si="252"/>
        <v>0</v>
      </c>
      <c r="P4081" s="8" t="s">
        <v>8322</v>
      </c>
      <c r="Q4081" t="s">
        <v>8325</v>
      </c>
      <c r="R4081" s="12">
        <f t="shared" si="253"/>
        <v>42201.743969907402</v>
      </c>
      <c r="S4081" s="12">
        <f t="shared" si="254"/>
        <v>42171.743969907402</v>
      </c>
      <c r="T4081" s="12">
        <f t="shared" si="255"/>
        <v>2015</v>
      </c>
    </row>
    <row r="4082" spans="1:20" ht="48" x14ac:dyDescent="0.2">
      <c r="A4082">
        <v>2875</v>
      </c>
      <c r="B4082" s="3" t="s">
        <v>2875</v>
      </c>
      <c r="C4082" s="3" t="s">
        <v>6985</v>
      </c>
      <c r="D4082" s="33">
        <v>20000</v>
      </c>
      <c r="E4082" s="6">
        <v>7</v>
      </c>
      <c r="F4082" t="s">
        <v>8220</v>
      </c>
      <c r="G4082" t="s">
        <v>8223</v>
      </c>
      <c r="H4082" t="s">
        <v>8245</v>
      </c>
      <c r="I4082">
        <v>1462417493</v>
      </c>
      <c r="J4082">
        <v>1459825493</v>
      </c>
      <c r="K4082" t="b">
        <v>0</v>
      </c>
      <c r="L4082">
        <v>3</v>
      </c>
      <c r="M4082" t="b">
        <v>0</v>
      </c>
      <c r="N4082" t="s">
        <v>8269</v>
      </c>
      <c r="O4082" s="31">
        <f t="shared" si="252"/>
        <v>0</v>
      </c>
      <c r="P4082" s="8" t="s">
        <v>8322</v>
      </c>
      <c r="Q4082" t="s">
        <v>8325</v>
      </c>
      <c r="R4082" s="12">
        <f t="shared" si="253"/>
        <v>42495.128391203703</v>
      </c>
      <c r="S4082" s="12">
        <f t="shared" si="254"/>
        <v>42465.128391203703</v>
      </c>
      <c r="T4082" s="12">
        <f t="shared" si="255"/>
        <v>2016</v>
      </c>
    </row>
    <row r="4083" spans="1:20" ht="48" x14ac:dyDescent="0.2">
      <c r="A4083">
        <v>2874</v>
      </c>
      <c r="B4083" s="3" t="s">
        <v>2874</v>
      </c>
      <c r="C4083" s="3" t="s">
        <v>6984</v>
      </c>
      <c r="D4083" s="33">
        <v>5000</v>
      </c>
      <c r="E4083" s="6">
        <v>271</v>
      </c>
      <c r="F4083" t="s">
        <v>8220</v>
      </c>
      <c r="G4083" t="s">
        <v>8223</v>
      </c>
      <c r="H4083" t="s">
        <v>8245</v>
      </c>
      <c r="I4083">
        <v>1484684186</v>
      </c>
      <c r="J4083">
        <v>1482092186</v>
      </c>
      <c r="K4083" t="b">
        <v>0</v>
      </c>
      <c r="L4083">
        <v>3</v>
      </c>
      <c r="M4083" t="b">
        <v>0</v>
      </c>
      <c r="N4083" t="s">
        <v>8269</v>
      </c>
      <c r="O4083" s="31">
        <f t="shared" si="252"/>
        <v>5</v>
      </c>
      <c r="P4083" s="8" t="s">
        <v>8322</v>
      </c>
      <c r="Q4083" t="s">
        <v>8325</v>
      </c>
      <c r="R4083" s="12">
        <f t="shared" si="253"/>
        <v>42752.84474537037</v>
      </c>
      <c r="S4083" s="12">
        <f t="shared" si="254"/>
        <v>42722.84474537037</v>
      </c>
      <c r="T4083" s="12">
        <f t="shared" si="255"/>
        <v>2016</v>
      </c>
    </row>
    <row r="4084" spans="1:20" ht="48" x14ac:dyDescent="0.2">
      <c r="A4084">
        <v>2873</v>
      </c>
      <c r="B4084" s="3" t="s">
        <v>2873</v>
      </c>
      <c r="C4084" s="3" t="s">
        <v>6983</v>
      </c>
      <c r="D4084" s="33">
        <v>2500</v>
      </c>
      <c r="E4084" s="6">
        <v>953</v>
      </c>
      <c r="F4084" t="s">
        <v>8220</v>
      </c>
      <c r="G4084" t="s">
        <v>8223</v>
      </c>
      <c r="H4084" t="s">
        <v>8245</v>
      </c>
      <c r="I4084">
        <v>1422473831</v>
      </c>
      <c r="J4084">
        <v>1419881831</v>
      </c>
      <c r="K4084" t="b">
        <v>0</v>
      </c>
      <c r="L4084">
        <v>8</v>
      </c>
      <c r="M4084" t="b">
        <v>0</v>
      </c>
      <c r="N4084" t="s">
        <v>8269</v>
      </c>
      <c r="O4084" s="31">
        <f t="shared" si="252"/>
        <v>38</v>
      </c>
      <c r="P4084" s="8" t="s">
        <v>8322</v>
      </c>
      <c r="Q4084" t="s">
        <v>8325</v>
      </c>
      <c r="R4084" s="12">
        <f t="shared" si="253"/>
        <v>42032.817488425921</v>
      </c>
      <c r="S4084" s="12">
        <f t="shared" si="254"/>
        <v>42002.817488425921</v>
      </c>
      <c r="T4084" s="12">
        <f t="shared" si="255"/>
        <v>2014</v>
      </c>
    </row>
    <row r="4085" spans="1:20" ht="32" x14ac:dyDescent="0.2">
      <c r="A4085">
        <v>2872</v>
      </c>
      <c r="B4085" s="3" t="s">
        <v>2872</v>
      </c>
      <c r="C4085" s="3" t="s">
        <v>6982</v>
      </c>
      <c r="D4085" s="33">
        <v>3000</v>
      </c>
      <c r="E4085" s="6">
        <v>0</v>
      </c>
      <c r="F4085" t="s">
        <v>8220</v>
      </c>
      <c r="G4085" t="s">
        <v>8223</v>
      </c>
      <c r="H4085" t="s">
        <v>8245</v>
      </c>
      <c r="I4085">
        <v>1434768438</v>
      </c>
      <c r="J4085">
        <v>1429584438</v>
      </c>
      <c r="K4085" t="b">
        <v>0</v>
      </c>
      <c r="L4085">
        <v>0</v>
      </c>
      <c r="M4085" t="b">
        <v>0</v>
      </c>
      <c r="N4085" t="s">
        <v>8269</v>
      </c>
      <c r="O4085" s="31">
        <f t="shared" si="252"/>
        <v>0</v>
      </c>
      <c r="P4085" s="8" t="s">
        <v>8322</v>
      </c>
      <c r="Q4085" t="s">
        <v>8325</v>
      </c>
      <c r="R4085" s="12">
        <f t="shared" si="253"/>
        <v>42175.11618055556</v>
      </c>
      <c r="S4085" s="12">
        <f t="shared" si="254"/>
        <v>42115.11618055556</v>
      </c>
      <c r="T4085" s="12">
        <f t="shared" si="255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33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30">
        <f t="shared" si="252"/>
        <v>0</v>
      </c>
      <c r="P4086" s="8" t="s">
        <v>8322</v>
      </c>
      <c r="Q4086" t="s">
        <v>8325</v>
      </c>
      <c r="R4086" s="12">
        <f t="shared" si="253"/>
        <v>42652.436412037037</v>
      </c>
      <c r="S4086" s="12">
        <f t="shared" si="254"/>
        <v>42622.436412037037</v>
      </c>
      <c r="T4086" s="12">
        <f t="shared" si="255"/>
        <v>2016</v>
      </c>
    </row>
    <row r="4087" spans="1:20" ht="48" x14ac:dyDescent="0.2">
      <c r="A4087">
        <v>2871</v>
      </c>
      <c r="B4087" s="3" t="s">
        <v>2871</v>
      </c>
      <c r="C4087" s="3" t="s">
        <v>6981</v>
      </c>
      <c r="D4087" s="33">
        <v>10000</v>
      </c>
      <c r="E4087" s="6">
        <v>467</v>
      </c>
      <c r="F4087" t="s">
        <v>8220</v>
      </c>
      <c r="G4087" t="s">
        <v>8223</v>
      </c>
      <c r="H4087" t="s">
        <v>8245</v>
      </c>
      <c r="I4087">
        <v>1419183813</v>
      </c>
      <c r="J4087">
        <v>1417455813</v>
      </c>
      <c r="K4087" t="b">
        <v>0</v>
      </c>
      <c r="L4087">
        <v>13</v>
      </c>
      <c r="M4087" t="b">
        <v>0</v>
      </c>
      <c r="N4087" t="s">
        <v>8269</v>
      </c>
      <c r="O4087" s="31">
        <f t="shared" si="252"/>
        <v>5</v>
      </c>
      <c r="P4087" s="8" t="s">
        <v>8322</v>
      </c>
      <c r="Q4087" t="s">
        <v>8325</v>
      </c>
      <c r="R4087" s="12">
        <f t="shared" si="253"/>
        <v>41994.738576388889</v>
      </c>
      <c r="S4087" s="12">
        <f t="shared" si="254"/>
        <v>41974.738576388889</v>
      </c>
      <c r="T4087" s="12">
        <f t="shared" si="255"/>
        <v>2014</v>
      </c>
    </row>
    <row r="4088" spans="1:20" ht="48" x14ac:dyDescent="0.2">
      <c r="A4088">
        <v>2870</v>
      </c>
      <c r="B4088" s="3" t="s">
        <v>2870</v>
      </c>
      <c r="C4088" s="3" t="s">
        <v>6980</v>
      </c>
      <c r="D4088" s="33">
        <v>5000</v>
      </c>
      <c r="E4088" s="6">
        <v>750</v>
      </c>
      <c r="F4088" t="s">
        <v>8220</v>
      </c>
      <c r="G4088" t="s">
        <v>8223</v>
      </c>
      <c r="H4088" t="s">
        <v>8245</v>
      </c>
      <c r="I4088">
        <v>1400301165</v>
      </c>
      <c r="J4088">
        <v>1397709165</v>
      </c>
      <c r="K4088" t="b">
        <v>0</v>
      </c>
      <c r="L4088">
        <v>9</v>
      </c>
      <c r="M4088" t="b">
        <v>0</v>
      </c>
      <c r="N4088" t="s">
        <v>8269</v>
      </c>
      <c r="O4088" s="31">
        <f t="shared" si="252"/>
        <v>15</v>
      </c>
      <c r="P4088" s="8" t="s">
        <v>8322</v>
      </c>
      <c r="Q4088" t="s">
        <v>8325</v>
      </c>
      <c r="R4088" s="12">
        <f t="shared" si="253"/>
        <v>41776.189409722225</v>
      </c>
      <c r="S4088" s="12">
        <f t="shared" si="254"/>
        <v>41746.189409722225</v>
      </c>
      <c r="T4088" s="12">
        <f t="shared" si="255"/>
        <v>2014</v>
      </c>
    </row>
    <row r="4089" spans="1:20" ht="48" x14ac:dyDescent="0.2">
      <c r="A4089">
        <v>2869</v>
      </c>
      <c r="B4089" s="3" t="s">
        <v>2869</v>
      </c>
      <c r="C4089" s="3" t="s">
        <v>6979</v>
      </c>
      <c r="D4089" s="33">
        <v>20000</v>
      </c>
      <c r="E4089" s="6">
        <v>177</v>
      </c>
      <c r="F4089" t="s">
        <v>8220</v>
      </c>
      <c r="G4089" t="s">
        <v>8223</v>
      </c>
      <c r="H4089" t="s">
        <v>8245</v>
      </c>
      <c r="I4089">
        <v>1468937681</v>
      </c>
      <c r="J4089">
        <v>1466345681</v>
      </c>
      <c r="K4089" t="b">
        <v>0</v>
      </c>
      <c r="L4089">
        <v>5</v>
      </c>
      <c r="M4089" t="b">
        <v>0</v>
      </c>
      <c r="N4089" t="s">
        <v>8269</v>
      </c>
      <c r="O4089" s="31">
        <f t="shared" si="252"/>
        <v>1</v>
      </c>
      <c r="P4089" s="8" t="s">
        <v>8322</v>
      </c>
      <c r="Q4089" t="s">
        <v>8325</v>
      </c>
      <c r="R4089" s="12">
        <f t="shared" si="253"/>
        <v>42570.593530092592</v>
      </c>
      <c r="S4089" s="12">
        <f t="shared" si="254"/>
        <v>42540.593530092592</v>
      </c>
      <c r="T4089" s="12">
        <f t="shared" si="255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33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30">
        <f t="shared" si="252"/>
        <v>11</v>
      </c>
      <c r="P4090" s="8" t="s">
        <v>8322</v>
      </c>
      <c r="Q4090" t="s">
        <v>8325</v>
      </c>
      <c r="R4090" s="12">
        <f t="shared" si="253"/>
        <v>42020.434722222228</v>
      </c>
      <c r="S4090" s="12">
        <f t="shared" si="254"/>
        <v>41990.612546296295</v>
      </c>
      <c r="T4090" s="12">
        <f t="shared" si="255"/>
        <v>2014</v>
      </c>
    </row>
    <row r="4091" spans="1:20" ht="48" x14ac:dyDescent="0.2">
      <c r="A4091">
        <v>2868</v>
      </c>
      <c r="B4091" s="3" t="s">
        <v>2868</v>
      </c>
      <c r="C4091" s="3" t="s">
        <v>6978</v>
      </c>
      <c r="D4091" s="33">
        <v>15000</v>
      </c>
      <c r="E4091" s="6">
        <v>6301.76</v>
      </c>
      <c r="F4091" t="s">
        <v>8220</v>
      </c>
      <c r="G4091" t="s">
        <v>8223</v>
      </c>
      <c r="H4091" t="s">
        <v>8245</v>
      </c>
      <c r="I4091">
        <v>1475697054</v>
      </c>
      <c r="J4091">
        <v>1473105054</v>
      </c>
      <c r="K4091" t="b">
        <v>0</v>
      </c>
      <c r="L4091">
        <v>60</v>
      </c>
      <c r="M4091" t="b">
        <v>0</v>
      </c>
      <c r="N4091" t="s">
        <v>8269</v>
      </c>
      <c r="O4091" s="31">
        <f t="shared" si="252"/>
        <v>42</v>
      </c>
      <c r="P4091" s="8" t="s">
        <v>8322</v>
      </c>
      <c r="Q4091" t="s">
        <v>8325</v>
      </c>
      <c r="R4091" s="12">
        <f t="shared" si="253"/>
        <v>42648.827013888891</v>
      </c>
      <c r="S4091" s="12">
        <f t="shared" si="254"/>
        <v>42618.827013888891</v>
      </c>
      <c r="T4091" s="12">
        <f t="shared" si="255"/>
        <v>2016</v>
      </c>
    </row>
    <row r="4092" spans="1:20" ht="48" x14ac:dyDescent="0.2">
      <c r="A4092">
        <v>2867</v>
      </c>
      <c r="B4092" s="3" t="s">
        <v>2867</v>
      </c>
      <c r="C4092" s="3" t="s">
        <v>6977</v>
      </c>
      <c r="D4092" s="33">
        <v>2500</v>
      </c>
      <c r="E4092" s="6">
        <v>504</v>
      </c>
      <c r="F4092" t="s">
        <v>8220</v>
      </c>
      <c r="G4092" t="s">
        <v>8223</v>
      </c>
      <c r="H4092" t="s">
        <v>8245</v>
      </c>
      <c r="I4092">
        <v>1467604800</v>
      </c>
      <c r="J4092">
        <v>1465533672</v>
      </c>
      <c r="K4092" t="b">
        <v>0</v>
      </c>
      <c r="L4092">
        <v>10</v>
      </c>
      <c r="M4092" t="b">
        <v>0</v>
      </c>
      <c r="N4092" t="s">
        <v>8269</v>
      </c>
      <c r="O4092" s="31">
        <f t="shared" si="252"/>
        <v>20</v>
      </c>
      <c r="P4092" s="8" t="s">
        <v>8322</v>
      </c>
      <c r="Q4092" t="s">
        <v>8325</v>
      </c>
      <c r="R4092" s="12">
        <f t="shared" si="253"/>
        <v>42555.166666666672</v>
      </c>
      <c r="S4092" s="12">
        <f t="shared" si="254"/>
        <v>42531.195277777777</v>
      </c>
      <c r="T4092" s="12">
        <f t="shared" si="255"/>
        <v>2016</v>
      </c>
    </row>
    <row r="4093" spans="1:20" ht="48" x14ac:dyDescent="0.2">
      <c r="A4093">
        <v>2866</v>
      </c>
      <c r="B4093" s="3" t="s">
        <v>2866</v>
      </c>
      <c r="C4093" s="3" t="s">
        <v>6976</v>
      </c>
      <c r="D4093" s="33">
        <v>5000</v>
      </c>
      <c r="E4093" s="6">
        <v>45</v>
      </c>
      <c r="F4093" t="s">
        <v>8220</v>
      </c>
      <c r="G4093" t="s">
        <v>8223</v>
      </c>
      <c r="H4093" t="s">
        <v>8245</v>
      </c>
      <c r="I4093">
        <v>1476482400</v>
      </c>
      <c r="J4093">
        <v>1473893721</v>
      </c>
      <c r="K4093" t="b">
        <v>0</v>
      </c>
      <c r="L4093">
        <v>2</v>
      </c>
      <c r="M4093" t="b">
        <v>0</v>
      </c>
      <c r="N4093" t="s">
        <v>8269</v>
      </c>
      <c r="O4093" s="31">
        <f t="shared" si="252"/>
        <v>1</v>
      </c>
      <c r="P4093" s="8" t="s">
        <v>8322</v>
      </c>
      <c r="Q4093" t="s">
        <v>8325</v>
      </c>
      <c r="R4093" s="12">
        <f t="shared" si="253"/>
        <v>42657.916666666672</v>
      </c>
      <c r="S4093" s="12">
        <f t="shared" si="254"/>
        <v>42627.955104166671</v>
      </c>
      <c r="T4093" s="12">
        <f t="shared" si="255"/>
        <v>2016</v>
      </c>
    </row>
    <row r="4094" spans="1:20" ht="48" x14ac:dyDescent="0.2">
      <c r="A4094">
        <v>2865</v>
      </c>
      <c r="B4094" s="3" t="s">
        <v>2865</v>
      </c>
      <c r="C4094" s="3" t="s">
        <v>6975</v>
      </c>
      <c r="D4094" s="33">
        <v>2888</v>
      </c>
      <c r="E4094" s="6">
        <v>0</v>
      </c>
      <c r="F4094" t="s">
        <v>8220</v>
      </c>
      <c r="G4094" t="s">
        <v>8223</v>
      </c>
      <c r="H4094" t="s">
        <v>8245</v>
      </c>
      <c r="I4094">
        <v>1420512259</v>
      </c>
      <c r="J4094">
        <v>1415328259</v>
      </c>
      <c r="K4094" t="b">
        <v>0</v>
      </c>
      <c r="L4094">
        <v>0</v>
      </c>
      <c r="M4094" t="b">
        <v>0</v>
      </c>
      <c r="N4094" t="s">
        <v>8269</v>
      </c>
      <c r="O4094" s="31">
        <f t="shared" si="252"/>
        <v>0</v>
      </c>
      <c r="P4094" s="8" t="s">
        <v>8322</v>
      </c>
      <c r="Q4094" t="s">
        <v>8325</v>
      </c>
      <c r="R4094" s="12">
        <f t="shared" si="253"/>
        <v>42010.114108796297</v>
      </c>
      <c r="S4094" s="12">
        <f t="shared" si="254"/>
        <v>41950.114108796297</v>
      </c>
      <c r="T4094" s="12">
        <f t="shared" si="255"/>
        <v>2014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33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30">
        <f t="shared" si="252"/>
        <v>2</v>
      </c>
      <c r="P4095" s="8" t="s">
        <v>8322</v>
      </c>
      <c r="Q4095" t="s">
        <v>8325</v>
      </c>
      <c r="R4095" s="12">
        <f t="shared" si="253"/>
        <v>42238.815891203703</v>
      </c>
      <c r="S4095" s="12">
        <f t="shared" si="254"/>
        <v>42178.815891203703</v>
      </c>
      <c r="T4095" s="12">
        <f t="shared" si="255"/>
        <v>2015</v>
      </c>
    </row>
    <row r="4096" spans="1:20" ht="48" x14ac:dyDescent="0.2">
      <c r="A4096">
        <v>2863</v>
      </c>
      <c r="B4096" s="3" t="s">
        <v>2863</v>
      </c>
      <c r="C4096" s="3" t="s">
        <v>6973</v>
      </c>
      <c r="D4096" s="33">
        <v>50000</v>
      </c>
      <c r="E4096" s="6">
        <v>20</v>
      </c>
      <c r="F4096" t="s">
        <v>8220</v>
      </c>
      <c r="G4096" t="s">
        <v>8223</v>
      </c>
      <c r="H4096" t="s">
        <v>8245</v>
      </c>
      <c r="I4096">
        <v>1410279123</v>
      </c>
      <c r="J4096">
        <v>1405095123</v>
      </c>
      <c r="K4096" t="b">
        <v>0</v>
      </c>
      <c r="L4096">
        <v>1</v>
      </c>
      <c r="M4096" t="b">
        <v>0</v>
      </c>
      <c r="N4096" t="s">
        <v>8269</v>
      </c>
      <c r="O4096" s="31">
        <f t="shared" si="252"/>
        <v>0</v>
      </c>
      <c r="P4096" s="8" t="s">
        <v>8322</v>
      </c>
      <c r="Q4096" t="s">
        <v>8325</v>
      </c>
      <c r="R4096" s="12">
        <f t="shared" si="253"/>
        <v>41891.675034722226</v>
      </c>
      <c r="S4096" s="12">
        <f t="shared" si="254"/>
        <v>41831.675034722226</v>
      </c>
      <c r="T4096" s="12">
        <f t="shared" si="255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33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30">
        <f t="shared" si="252"/>
        <v>3</v>
      </c>
      <c r="P4097" s="8" t="s">
        <v>8322</v>
      </c>
      <c r="Q4097" t="s">
        <v>8325</v>
      </c>
      <c r="R4097" s="12">
        <f t="shared" si="253"/>
        <v>42723.031828703708</v>
      </c>
      <c r="S4097" s="12">
        <f t="shared" si="254"/>
        <v>42693.031828703708</v>
      </c>
      <c r="T4097" s="12">
        <f t="shared" si="255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33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30">
        <f t="shared" ref="O4098:O4115" si="256">ROUND(E4098/D4098*100,0)</f>
        <v>11</v>
      </c>
      <c r="P4098" s="8" t="s">
        <v>8322</v>
      </c>
      <c r="Q4098" t="s">
        <v>8325</v>
      </c>
      <c r="R4098" s="12">
        <f t="shared" ref="R4098:R4115" si="257">(((I4098/60)/60/24)+DATE(1970,1,1))</f>
        <v>42794.368749999994</v>
      </c>
      <c r="S4098" s="12">
        <f t="shared" ref="S4098:S4115" si="258">(((J4098/60)/60/24)+DATE(1970,1,1))</f>
        <v>42750.530312499999</v>
      </c>
      <c r="T4098" s="12">
        <f t="shared" si="255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33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30">
        <f t="shared" si="256"/>
        <v>0</v>
      </c>
      <c r="P4099" s="8" t="s">
        <v>8322</v>
      </c>
      <c r="Q4099" t="s">
        <v>8325</v>
      </c>
      <c r="R4099" s="12">
        <f t="shared" si="257"/>
        <v>42400.996527777781</v>
      </c>
      <c r="S4099" s="12">
        <f t="shared" si="258"/>
        <v>42344.824502314819</v>
      </c>
      <c r="T4099" s="12">
        <f t="shared" ref="T4099:T4115" si="259">YEAR(S4099)</f>
        <v>2015</v>
      </c>
    </row>
    <row r="4100" spans="1:20" ht="48" x14ac:dyDescent="0.2">
      <c r="A4100">
        <v>2862</v>
      </c>
      <c r="B4100" s="3" t="s">
        <v>2862</v>
      </c>
      <c r="C4100" s="3" t="s">
        <v>6972</v>
      </c>
      <c r="D4100" s="33">
        <v>12700</v>
      </c>
      <c r="E4100" s="6">
        <v>55</v>
      </c>
      <c r="F4100" t="s">
        <v>8220</v>
      </c>
      <c r="G4100" t="s">
        <v>8223</v>
      </c>
      <c r="H4100" t="s">
        <v>8245</v>
      </c>
      <c r="I4100">
        <v>1403636229</v>
      </c>
      <c r="J4100">
        <v>1401044229</v>
      </c>
      <c r="K4100" t="b">
        <v>0</v>
      </c>
      <c r="L4100">
        <v>3</v>
      </c>
      <c r="M4100" t="b">
        <v>0</v>
      </c>
      <c r="N4100" t="s">
        <v>8269</v>
      </c>
      <c r="O4100" s="31">
        <f t="shared" si="256"/>
        <v>0</v>
      </c>
      <c r="P4100" s="8" t="s">
        <v>8322</v>
      </c>
      <c r="Q4100" t="s">
        <v>8325</v>
      </c>
      <c r="R4100" s="12">
        <f t="shared" si="257"/>
        <v>41814.789687500001</v>
      </c>
      <c r="S4100" s="12">
        <f t="shared" si="258"/>
        <v>41784.789687500001</v>
      </c>
      <c r="T4100" s="12">
        <f t="shared" si="259"/>
        <v>2014</v>
      </c>
    </row>
    <row r="4101" spans="1:20" ht="48" x14ac:dyDescent="0.2">
      <c r="A4101">
        <v>2860</v>
      </c>
      <c r="B4101" s="3" t="s">
        <v>2860</v>
      </c>
      <c r="C4101" s="3" t="s">
        <v>6970</v>
      </c>
      <c r="D4101" s="33">
        <v>4000</v>
      </c>
      <c r="E4101" s="6">
        <v>266</v>
      </c>
      <c r="F4101" t="s">
        <v>8220</v>
      </c>
      <c r="G4101" t="s">
        <v>8223</v>
      </c>
      <c r="H4101" t="s">
        <v>8245</v>
      </c>
      <c r="I4101">
        <v>1466363576</v>
      </c>
      <c r="J4101">
        <v>1461179576</v>
      </c>
      <c r="K4101" t="b">
        <v>0</v>
      </c>
      <c r="L4101">
        <v>9</v>
      </c>
      <c r="M4101" t="b">
        <v>0</v>
      </c>
      <c r="N4101" t="s">
        <v>8269</v>
      </c>
      <c r="O4101" s="31">
        <f t="shared" si="256"/>
        <v>7</v>
      </c>
      <c r="P4101" s="8" t="s">
        <v>8322</v>
      </c>
      <c r="Q4101" t="s">
        <v>8325</v>
      </c>
      <c r="R4101" s="12">
        <f t="shared" si="257"/>
        <v>42540.800648148142</v>
      </c>
      <c r="S4101" s="12">
        <f t="shared" si="258"/>
        <v>42480.800648148142</v>
      </c>
      <c r="T4101" s="12">
        <f t="shared" si="259"/>
        <v>2016</v>
      </c>
    </row>
    <row r="4102" spans="1:20" ht="48" x14ac:dyDescent="0.2">
      <c r="A4102">
        <v>2856</v>
      </c>
      <c r="B4102" s="3" t="s">
        <v>2856</v>
      </c>
      <c r="C4102" s="3" t="s">
        <v>6966</v>
      </c>
      <c r="D4102" s="33">
        <v>3000</v>
      </c>
      <c r="E4102" s="6">
        <v>146</v>
      </c>
      <c r="F4102" t="s">
        <v>8220</v>
      </c>
      <c r="G4102" t="s">
        <v>8223</v>
      </c>
      <c r="H4102" t="s">
        <v>8245</v>
      </c>
      <c r="I4102">
        <v>1439069640</v>
      </c>
      <c r="J4102">
        <v>1433897647</v>
      </c>
      <c r="K4102" t="b">
        <v>0</v>
      </c>
      <c r="L4102">
        <v>6</v>
      </c>
      <c r="M4102" t="b">
        <v>0</v>
      </c>
      <c r="N4102" t="s">
        <v>8269</v>
      </c>
      <c r="O4102" s="31">
        <f t="shared" si="256"/>
        <v>5</v>
      </c>
      <c r="P4102" s="8" t="s">
        <v>8322</v>
      </c>
      <c r="Q4102" t="s">
        <v>8325</v>
      </c>
      <c r="R4102" s="12">
        <f t="shared" si="257"/>
        <v>42224.898611111115</v>
      </c>
      <c r="S4102" s="12">
        <f t="shared" si="258"/>
        <v>42165.037581018521</v>
      </c>
      <c r="T4102" s="12">
        <f t="shared" si="259"/>
        <v>2015</v>
      </c>
    </row>
    <row r="4103" spans="1:20" ht="48" x14ac:dyDescent="0.2">
      <c r="A4103">
        <v>2855</v>
      </c>
      <c r="B4103" s="3" t="s">
        <v>2855</v>
      </c>
      <c r="C4103" s="3" t="s">
        <v>6965</v>
      </c>
      <c r="D4103" s="33">
        <v>600</v>
      </c>
      <c r="E4103" s="6">
        <v>300</v>
      </c>
      <c r="F4103" t="s">
        <v>8220</v>
      </c>
      <c r="G4103" t="s">
        <v>8223</v>
      </c>
      <c r="H4103" t="s">
        <v>8245</v>
      </c>
      <c r="I4103">
        <v>1454110440</v>
      </c>
      <c r="J4103">
        <v>1451607071</v>
      </c>
      <c r="K4103" t="b">
        <v>0</v>
      </c>
      <c r="L4103">
        <v>5</v>
      </c>
      <c r="M4103" t="b">
        <v>0</v>
      </c>
      <c r="N4103" t="s">
        <v>8269</v>
      </c>
      <c r="O4103" s="31">
        <f t="shared" si="256"/>
        <v>50</v>
      </c>
      <c r="P4103" s="8" t="s">
        <v>8322</v>
      </c>
      <c r="Q4103" t="s">
        <v>8325</v>
      </c>
      <c r="R4103" s="12">
        <f t="shared" si="257"/>
        <v>42398.981944444444</v>
      </c>
      <c r="S4103" s="12">
        <f t="shared" si="258"/>
        <v>42370.007766203707</v>
      </c>
      <c r="T4103" s="12">
        <f t="shared" si="259"/>
        <v>2016</v>
      </c>
    </row>
    <row r="4104" spans="1:20" ht="48" x14ac:dyDescent="0.2">
      <c r="A4104">
        <v>2852</v>
      </c>
      <c r="B4104" s="3" t="s">
        <v>2852</v>
      </c>
      <c r="C4104" s="3" t="s">
        <v>6962</v>
      </c>
      <c r="D4104" s="33">
        <v>5000</v>
      </c>
      <c r="E4104" s="6">
        <v>95</v>
      </c>
      <c r="F4104" t="s">
        <v>8220</v>
      </c>
      <c r="G4104" t="s">
        <v>8223</v>
      </c>
      <c r="H4104" t="s">
        <v>8245</v>
      </c>
      <c r="I4104">
        <v>1403312703</v>
      </c>
      <c r="J4104">
        <v>1400720703</v>
      </c>
      <c r="K4104" t="b">
        <v>0</v>
      </c>
      <c r="L4104">
        <v>6</v>
      </c>
      <c r="M4104" t="b">
        <v>0</v>
      </c>
      <c r="N4104" t="s">
        <v>8269</v>
      </c>
      <c r="O4104" s="31">
        <f t="shared" si="256"/>
        <v>2</v>
      </c>
      <c r="P4104" s="8" t="s">
        <v>8322</v>
      </c>
      <c r="Q4104" t="s">
        <v>8325</v>
      </c>
      <c r="R4104" s="12">
        <f t="shared" si="257"/>
        <v>41811.045173611114</v>
      </c>
      <c r="S4104" s="12">
        <f t="shared" si="258"/>
        <v>41781.045173611114</v>
      </c>
      <c r="T4104" s="12">
        <f t="shared" si="259"/>
        <v>2014</v>
      </c>
    </row>
    <row r="4105" spans="1:20" ht="48" x14ac:dyDescent="0.2">
      <c r="A4105">
        <v>2850</v>
      </c>
      <c r="B4105" s="3" t="s">
        <v>2850</v>
      </c>
      <c r="C4105" s="3" t="s">
        <v>6960</v>
      </c>
      <c r="D4105" s="33">
        <v>8000</v>
      </c>
      <c r="E4105" s="6">
        <v>311</v>
      </c>
      <c r="F4105" t="s">
        <v>8220</v>
      </c>
      <c r="G4105" t="s">
        <v>8223</v>
      </c>
      <c r="H4105" t="s">
        <v>8245</v>
      </c>
      <c r="I4105">
        <v>1409962211</v>
      </c>
      <c r="J4105">
        <v>1407370211</v>
      </c>
      <c r="K4105" t="b">
        <v>0</v>
      </c>
      <c r="L4105">
        <v>13</v>
      </c>
      <c r="M4105" t="b">
        <v>0</v>
      </c>
      <c r="N4105" t="s">
        <v>8269</v>
      </c>
      <c r="O4105" s="31">
        <f t="shared" si="256"/>
        <v>4</v>
      </c>
      <c r="P4105" s="8" t="s">
        <v>8322</v>
      </c>
      <c r="Q4105" t="s">
        <v>8325</v>
      </c>
      <c r="R4105" s="12">
        <f t="shared" si="257"/>
        <v>41888.007071759261</v>
      </c>
      <c r="S4105" s="12">
        <f t="shared" si="258"/>
        <v>41858.007071759261</v>
      </c>
      <c r="T4105" s="12">
        <f t="shared" si="259"/>
        <v>2014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33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30">
        <f t="shared" si="256"/>
        <v>21</v>
      </c>
      <c r="P4106" s="8" t="s">
        <v>8322</v>
      </c>
      <c r="Q4106" t="s">
        <v>8325</v>
      </c>
      <c r="R4106" s="12">
        <f t="shared" si="257"/>
        <v>42670.278171296297</v>
      </c>
      <c r="S4106" s="12">
        <f t="shared" si="258"/>
        <v>42640.278171296297</v>
      </c>
      <c r="T4106" s="12">
        <f t="shared" si="259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33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30">
        <f t="shared" si="256"/>
        <v>7</v>
      </c>
      <c r="P4107" s="8" t="s">
        <v>8322</v>
      </c>
      <c r="Q4107" t="s">
        <v>8325</v>
      </c>
      <c r="R4107" s="12">
        <f t="shared" si="257"/>
        <v>42730.010520833333</v>
      </c>
      <c r="S4107" s="12">
        <f t="shared" si="258"/>
        <v>42697.010520833333</v>
      </c>
      <c r="T4107" s="12">
        <f t="shared" si="259"/>
        <v>2016</v>
      </c>
    </row>
    <row r="4108" spans="1:20" ht="48" x14ac:dyDescent="0.2">
      <c r="A4108">
        <v>2848</v>
      </c>
      <c r="B4108" s="3" t="s">
        <v>2848</v>
      </c>
      <c r="C4108" s="3" t="s">
        <v>6958</v>
      </c>
      <c r="D4108" s="33">
        <v>35000</v>
      </c>
      <c r="E4108" s="6">
        <v>70</v>
      </c>
      <c r="F4108" t="s">
        <v>8220</v>
      </c>
      <c r="G4108" t="s">
        <v>8223</v>
      </c>
      <c r="H4108" t="s">
        <v>8245</v>
      </c>
      <c r="I4108">
        <v>1432913659</v>
      </c>
      <c r="J4108">
        <v>1430321659</v>
      </c>
      <c r="K4108" t="b">
        <v>0</v>
      </c>
      <c r="L4108">
        <v>3</v>
      </c>
      <c r="M4108" t="b">
        <v>0</v>
      </c>
      <c r="N4108" t="s">
        <v>8269</v>
      </c>
      <c r="O4108" s="31">
        <f t="shared" si="256"/>
        <v>0</v>
      </c>
      <c r="P4108" s="8" t="s">
        <v>8322</v>
      </c>
      <c r="Q4108" t="s">
        <v>8325</v>
      </c>
      <c r="R4108" s="12">
        <f t="shared" si="257"/>
        <v>42153.648831018523</v>
      </c>
      <c r="S4108" s="12">
        <f t="shared" si="258"/>
        <v>42123.648831018523</v>
      </c>
      <c r="T4108" s="12">
        <f t="shared" si="259"/>
        <v>2015</v>
      </c>
    </row>
    <row r="4109" spans="1:20" ht="48" x14ac:dyDescent="0.2">
      <c r="A4109">
        <v>2847</v>
      </c>
      <c r="B4109" s="3" t="s">
        <v>2847</v>
      </c>
      <c r="C4109" s="3" t="s">
        <v>6957</v>
      </c>
      <c r="D4109" s="33">
        <v>2000</v>
      </c>
      <c r="E4109" s="6">
        <v>0</v>
      </c>
      <c r="F4109" t="s">
        <v>8220</v>
      </c>
      <c r="G4109" t="s">
        <v>8223</v>
      </c>
      <c r="H4109" t="s">
        <v>8245</v>
      </c>
      <c r="I4109">
        <v>1464031265</v>
      </c>
      <c r="J4109">
        <v>1458847265</v>
      </c>
      <c r="K4109" t="b">
        <v>0</v>
      </c>
      <c r="L4109">
        <v>0</v>
      </c>
      <c r="M4109" t="b">
        <v>0</v>
      </c>
      <c r="N4109" t="s">
        <v>8269</v>
      </c>
      <c r="O4109" s="31">
        <f t="shared" si="256"/>
        <v>0</v>
      </c>
      <c r="P4109" s="8" t="s">
        <v>8322</v>
      </c>
      <c r="Q4109" t="s">
        <v>8325</v>
      </c>
      <c r="R4109" s="12">
        <f t="shared" si="257"/>
        <v>42513.806307870371</v>
      </c>
      <c r="S4109" s="12">
        <f t="shared" si="258"/>
        <v>42453.806307870371</v>
      </c>
      <c r="T4109" s="12">
        <f t="shared" si="259"/>
        <v>2016</v>
      </c>
    </row>
    <row r="4110" spans="1:20" ht="48" x14ac:dyDescent="0.2">
      <c r="A4110">
        <v>2846</v>
      </c>
      <c r="B4110" s="3" t="s">
        <v>2846</v>
      </c>
      <c r="C4110" s="3" t="s">
        <v>6956</v>
      </c>
      <c r="D4110" s="33">
        <v>8000</v>
      </c>
      <c r="E4110" s="6">
        <v>0</v>
      </c>
      <c r="F4110" t="s">
        <v>8220</v>
      </c>
      <c r="G4110" t="s">
        <v>8223</v>
      </c>
      <c r="H4110" t="s">
        <v>8245</v>
      </c>
      <c r="I4110">
        <v>1432917394</v>
      </c>
      <c r="J4110">
        <v>1429029394</v>
      </c>
      <c r="K4110" t="b">
        <v>0</v>
      </c>
      <c r="L4110">
        <v>0</v>
      </c>
      <c r="M4110" t="b">
        <v>0</v>
      </c>
      <c r="N4110" t="s">
        <v>8269</v>
      </c>
      <c r="O4110" s="31">
        <f t="shared" si="256"/>
        <v>0</v>
      </c>
      <c r="P4110" s="8" t="s">
        <v>8322</v>
      </c>
      <c r="Q4110" t="s">
        <v>8325</v>
      </c>
      <c r="R4110" s="12">
        <f t="shared" si="257"/>
        <v>42153.692060185189</v>
      </c>
      <c r="S4110" s="12">
        <f t="shared" si="258"/>
        <v>42108.692060185189</v>
      </c>
      <c r="T4110" s="12">
        <f t="shared" si="259"/>
        <v>2015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33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30">
        <f t="shared" si="256"/>
        <v>0</v>
      </c>
      <c r="P4111" s="8" t="s">
        <v>8322</v>
      </c>
      <c r="Q4111" t="s">
        <v>8325</v>
      </c>
      <c r="R4111" s="12">
        <f t="shared" si="257"/>
        <v>42337.581064814818</v>
      </c>
      <c r="S4111" s="12">
        <f t="shared" si="258"/>
        <v>42307.539398148147</v>
      </c>
      <c r="T4111" s="12">
        <f t="shared" si="259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33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30">
        <f t="shared" si="256"/>
        <v>29</v>
      </c>
      <c r="P4112" s="8" t="s">
        <v>8322</v>
      </c>
      <c r="Q4112" t="s">
        <v>8325</v>
      </c>
      <c r="R4112" s="12">
        <f t="shared" si="257"/>
        <v>42572.626747685179</v>
      </c>
      <c r="S4112" s="12">
        <f t="shared" si="258"/>
        <v>42512.626747685179</v>
      </c>
      <c r="T4112" s="12">
        <f t="shared" si="259"/>
        <v>2016</v>
      </c>
    </row>
    <row r="4113" spans="1:20" ht="48" x14ac:dyDescent="0.2">
      <c r="A4113">
        <v>2845</v>
      </c>
      <c r="B4113" s="3" t="s">
        <v>2845</v>
      </c>
      <c r="C4113" s="3" t="s">
        <v>6955</v>
      </c>
      <c r="D4113" s="33">
        <v>7500</v>
      </c>
      <c r="E4113" s="6">
        <v>2366</v>
      </c>
      <c r="F4113" t="s">
        <v>8220</v>
      </c>
      <c r="G4113" t="s">
        <v>8223</v>
      </c>
      <c r="H4113" t="s">
        <v>8245</v>
      </c>
      <c r="I4113">
        <v>1433723033</v>
      </c>
      <c r="J4113">
        <v>1428539033</v>
      </c>
      <c r="K4113" t="b">
        <v>0</v>
      </c>
      <c r="L4113">
        <v>39</v>
      </c>
      <c r="M4113" t="b">
        <v>0</v>
      </c>
      <c r="N4113" t="s">
        <v>8269</v>
      </c>
      <c r="O4113" s="31">
        <f t="shared" si="256"/>
        <v>32</v>
      </c>
      <c r="P4113" s="8" t="s">
        <v>8322</v>
      </c>
      <c r="Q4113" t="s">
        <v>8325</v>
      </c>
      <c r="R4113" s="12">
        <f t="shared" si="257"/>
        <v>42163.016585648147</v>
      </c>
      <c r="S4113" s="12">
        <f t="shared" si="258"/>
        <v>42103.016585648147</v>
      </c>
      <c r="T4113" s="12">
        <f t="shared" si="259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33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30">
        <f t="shared" si="256"/>
        <v>0</v>
      </c>
      <c r="P4114" s="8" t="s">
        <v>8322</v>
      </c>
      <c r="Q4114" t="s">
        <v>8325</v>
      </c>
      <c r="R4114" s="12">
        <f t="shared" si="257"/>
        <v>42428</v>
      </c>
      <c r="S4114" s="12">
        <f t="shared" si="258"/>
        <v>42400.946597222224</v>
      </c>
      <c r="T4114" s="12">
        <f t="shared" si="259"/>
        <v>2016</v>
      </c>
    </row>
    <row r="4115" spans="1:20" ht="48" x14ac:dyDescent="0.2">
      <c r="A4115">
        <v>2843</v>
      </c>
      <c r="B4115" s="3" t="s">
        <v>2843</v>
      </c>
      <c r="C4115" s="3" t="s">
        <v>6953</v>
      </c>
      <c r="D4115" s="33">
        <v>1200</v>
      </c>
      <c r="E4115" s="6">
        <v>0</v>
      </c>
      <c r="F4115" t="s">
        <v>8220</v>
      </c>
      <c r="G4115" t="s">
        <v>8223</v>
      </c>
      <c r="H4115" t="s">
        <v>8245</v>
      </c>
      <c r="I4115">
        <v>1465790400</v>
      </c>
      <c r="J4115">
        <v>1462210950</v>
      </c>
      <c r="K4115" t="b">
        <v>0</v>
      </c>
      <c r="L4115">
        <v>0</v>
      </c>
      <c r="M4115" t="b">
        <v>0</v>
      </c>
      <c r="N4115" t="s">
        <v>8269</v>
      </c>
      <c r="O4115" s="31">
        <f t="shared" si="256"/>
        <v>0</v>
      </c>
      <c r="P4115" s="8" t="s">
        <v>8322</v>
      </c>
      <c r="Q4115" t="s">
        <v>8325</v>
      </c>
      <c r="R4115" s="12">
        <f t="shared" si="257"/>
        <v>42534.166666666672</v>
      </c>
      <c r="S4115" s="12">
        <f t="shared" si="258"/>
        <v>42492.737847222219</v>
      </c>
      <c r="T4115" s="12">
        <f t="shared" si="259"/>
        <v>2016</v>
      </c>
    </row>
  </sheetData>
  <autoFilter ref="A1:T4115" xr:uid="{165B8CEE-CBB4-A844-9827-AA33BDEFF2D1}"/>
  <sortState ref="A2:S4117">
    <sortCondition ref="D1"/>
  </sortState>
  <conditionalFormatting sqref="F1:F1048576">
    <cfRule type="containsText" dxfId="26" priority="2" operator="containsText" text="failed">
      <formula>NOT(ISERROR(SEARCH("failed",F1)))</formula>
    </cfRule>
    <cfRule type="containsText" dxfId="25" priority="5" operator="containsText" text="canceled">
      <formula>NOT(ISERROR(SEARCH("canceled",F1)))</formula>
    </cfRule>
    <cfRule type="containsText" dxfId="24" priority="6" operator="containsText" text="live">
      <formula>NOT(ISERROR(SEARCH("live",F1)))</formula>
    </cfRule>
    <cfRule type="cellIs" dxfId="23" priority="9" operator="equal">
      <formula>"SUCCESSFUL"</formula>
    </cfRule>
    <cfRule type="containsText" dxfId="22" priority="10" operator="containsText" text="LIVE">
      <formula>NOT(ISERROR(SEARCH("LIVE",F1)))</formula>
    </cfRule>
  </conditionalFormatting>
  <conditionalFormatting sqref="D5">
    <cfRule type="containsText" dxfId="21" priority="8" operator="containsText" text="LIVE">
      <formula>NOT(ISERROR(SEARCH("LIVE",D5)))</formula>
    </cfRule>
  </conditionalFormatting>
  <conditionalFormatting sqref="F54">
    <cfRule type="cellIs" dxfId="20" priority="7" operator="equal">
      <formula>"CANCELED"</formula>
    </cfRule>
  </conditionalFormatting>
  <conditionalFormatting sqref="O1:O1048576 Q1:T1"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CBC4-659B-464B-B39C-78ECEE02114C}">
  <sheetPr codeName="Sheet5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FF8A-33CD-E144-A6F7-9BD5B84DC971}">
  <sheetPr codeName="Sheet6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25049-A4F0-6144-BE03-8FEBC46DA9AC}">
  <sheetPr codeName="Sheet7"/>
  <dimension ref="A2:F15"/>
  <sheetViews>
    <sheetView topLeftCell="A3" workbookViewId="0">
      <selection activeCell="A5" sqref="A5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83203125" bestFit="1" customWidth="1"/>
    <col min="8" max="8" width="16.83203125" bestFit="1" customWidth="1"/>
    <col min="9" max="9" width="12.1640625" bestFit="1" customWidth="1"/>
    <col min="10" max="10" width="21" bestFit="1" customWidth="1"/>
    <col min="11" max="11" width="14" bestFit="1" customWidth="1"/>
    <col min="12" max="12" width="16.83203125" bestFit="1" customWidth="1"/>
    <col min="13" max="13" width="14" bestFit="1" customWidth="1"/>
    <col min="14" max="14" width="15.6640625" bestFit="1" customWidth="1"/>
    <col min="15" max="15" width="14.83203125" bestFit="1" customWidth="1"/>
    <col min="16" max="16" width="16.83203125" bestFit="1" customWidth="1"/>
    <col min="17" max="17" width="14" bestFit="1" customWidth="1"/>
    <col min="18" max="18" width="20" bestFit="1" customWidth="1"/>
    <col min="19" max="19" width="19.1640625" bestFit="1" customWidth="1"/>
    <col min="20" max="20" width="21" bestFit="1" customWidth="1"/>
    <col min="21" max="21" width="18.33203125" bestFit="1" customWidth="1"/>
  </cols>
  <sheetData>
    <row r="2" spans="1:6" x14ac:dyDescent="0.2">
      <c r="A2" s="10" t="s">
        <v>8222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8320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1" t="s">
        <v>8318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11" t="s">
        <v>8315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11" t="s">
        <v>8345</v>
      </c>
      <c r="B9" s="9">
        <v>24</v>
      </c>
      <c r="C9" s="9"/>
      <c r="D9" s="9"/>
      <c r="E9" s="9"/>
      <c r="F9" s="9">
        <v>24</v>
      </c>
    </row>
    <row r="10" spans="1:6" x14ac:dyDescent="0.2">
      <c r="A10" s="11" t="s">
        <v>8326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11" t="s">
        <v>8312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11" t="s">
        <v>8310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11" t="s">
        <v>8307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11" t="s">
        <v>8322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11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E590-2BB9-4A4E-8D23-9A34F3FA4CDA}">
  <sheetPr codeName="Sheet8"/>
  <dimension ref="A1:Q1"/>
  <sheetViews>
    <sheetView workbookViewId="0">
      <selection sqref="A1:Q2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7" max="17" width="13" customWidth="1"/>
  </cols>
  <sheetData>
    <row r="1" spans="1:17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8357</v>
      </c>
      <c r="Q1" t="s">
        <v>8358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CFD9B-CEB1-C944-8E00-E5D2FF4E2F8F}">
  <sheetPr codeName="Sheet9"/>
  <dimension ref="A1:F43"/>
  <sheetViews>
    <sheetView topLeftCell="A2" workbookViewId="0">
      <selection activeCell="G4" sqref="G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20" bestFit="1" customWidth="1"/>
    <col min="16" max="16" width="22" bestFit="1" customWidth="1"/>
  </cols>
  <sheetData>
    <row r="1" spans="1:6" x14ac:dyDescent="0.2">
      <c r="A1" s="24" t="s">
        <v>8357</v>
      </c>
      <c r="B1" s="25" t="s">
        <v>8364</v>
      </c>
    </row>
    <row r="2" spans="1:6" x14ac:dyDescent="0.2">
      <c r="A2" s="24" t="s">
        <v>8222</v>
      </c>
      <c r="B2" s="25" t="s">
        <v>8224</v>
      </c>
      <c r="C2" s="25"/>
      <c r="D2" s="25"/>
      <c r="E2" s="25"/>
      <c r="F2" s="25"/>
    </row>
    <row r="3" spans="1:6" x14ac:dyDescent="0.2">
      <c r="A3" s="25"/>
      <c r="B3" s="25"/>
      <c r="C3" s="25"/>
      <c r="D3" s="25"/>
      <c r="E3" s="25"/>
      <c r="F3" s="25"/>
    </row>
    <row r="4" spans="1:6" x14ac:dyDescent="0.2">
      <c r="A4" s="24" t="s">
        <v>8359</v>
      </c>
      <c r="B4" s="24" t="s">
        <v>8360</v>
      </c>
      <c r="C4" s="25"/>
      <c r="D4" s="25"/>
      <c r="E4" s="25"/>
      <c r="F4" s="25"/>
    </row>
    <row r="5" spans="1:6" x14ac:dyDescent="0.2">
      <c r="A5" s="24" t="s">
        <v>8362</v>
      </c>
      <c r="B5" s="25" t="s">
        <v>8219</v>
      </c>
      <c r="C5" s="25" t="s">
        <v>8220</v>
      </c>
      <c r="D5" s="25" t="s">
        <v>8221</v>
      </c>
      <c r="E5" s="25" t="s">
        <v>8218</v>
      </c>
      <c r="F5" s="25" t="s">
        <v>8361</v>
      </c>
    </row>
    <row r="6" spans="1:6" x14ac:dyDescent="0.2">
      <c r="A6" s="26" t="s">
        <v>8338</v>
      </c>
      <c r="B6" s="27"/>
      <c r="C6" s="27">
        <v>14</v>
      </c>
      <c r="D6" s="27"/>
      <c r="E6" s="27"/>
      <c r="F6" s="27">
        <v>14</v>
      </c>
    </row>
    <row r="7" spans="1:6" x14ac:dyDescent="0.2">
      <c r="A7" s="26" t="s">
        <v>8348</v>
      </c>
      <c r="B7" s="27">
        <v>3</v>
      </c>
      <c r="C7" s="27"/>
      <c r="D7" s="27"/>
      <c r="E7" s="27"/>
      <c r="F7" s="27">
        <v>3</v>
      </c>
    </row>
    <row r="8" spans="1:6" x14ac:dyDescent="0.2">
      <c r="A8" s="26" t="s">
        <v>8355</v>
      </c>
      <c r="B8" s="27"/>
      <c r="C8" s="27">
        <v>2</v>
      </c>
      <c r="D8" s="27"/>
      <c r="E8" s="27"/>
      <c r="F8" s="27">
        <v>2</v>
      </c>
    </row>
    <row r="9" spans="1:6" x14ac:dyDescent="0.2">
      <c r="A9" s="26" t="s">
        <v>8340</v>
      </c>
      <c r="B9" s="27"/>
      <c r="C9" s="27"/>
      <c r="D9" s="27"/>
      <c r="E9" s="27">
        <v>5</v>
      </c>
      <c r="F9" s="27">
        <v>5</v>
      </c>
    </row>
    <row r="10" spans="1:6" x14ac:dyDescent="0.2">
      <c r="A10" s="26" t="s">
        <v>8321</v>
      </c>
      <c r="B10" s="27"/>
      <c r="C10" s="27"/>
      <c r="D10" s="27"/>
      <c r="E10" s="27">
        <v>8</v>
      </c>
      <c r="F10" s="27">
        <v>8</v>
      </c>
    </row>
    <row r="11" spans="1:6" x14ac:dyDescent="0.2">
      <c r="A11" s="26" t="s">
        <v>8324</v>
      </c>
      <c r="B11" s="27"/>
      <c r="C11" s="27">
        <v>16</v>
      </c>
      <c r="D11" s="27"/>
      <c r="E11" s="27"/>
      <c r="F11" s="27">
        <v>16</v>
      </c>
    </row>
    <row r="12" spans="1:6" x14ac:dyDescent="0.2">
      <c r="A12" s="26" t="s">
        <v>8328</v>
      </c>
      <c r="B12" s="27"/>
      <c r="C12" s="27"/>
      <c r="D12" s="27"/>
      <c r="E12" s="27">
        <v>6</v>
      </c>
      <c r="F12" s="27">
        <v>6</v>
      </c>
    </row>
    <row r="13" spans="1:6" x14ac:dyDescent="0.2">
      <c r="A13" s="26" t="s">
        <v>8329</v>
      </c>
      <c r="B13" s="27"/>
      <c r="C13" s="27">
        <v>1</v>
      </c>
      <c r="D13" s="27">
        <v>1</v>
      </c>
      <c r="E13" s="27"/>
      <c r="F13" s="27">
        <v>2</v>
      </c>
    </row>
    <row r="14" spans="1:6" x14ac:dyDescent="0.2">
      <c r="A14" s="26" t="s">
        <v>8351</v>
      </c>
      <c r="B14" s="27"/>
      <c r="C14" s="27">
        <v>2</v>
      </c>
      <c r="D14" s="27"/>
      <c r="E14" s="27"/>
      <c r="F14" s="27">
        <v>2</v>
      </c>
    </row>
    <row r="15" spans="1:6" x14ac:dyDescent="0.2">
      <c r="A15" s="26" t="s">
        <v>8344</v>
      </c>
      <c r="B15" s="27">
        <v>1</v>
      </c>
      <c r="C15" s="27">
        <v>5</v>
      </c>
      <c r="D15" s="27"/>
      <c r="E15" s="27"/>
      <c r="F15" s="27">
        <v>6</v>
      </c>
    </row>
    <row r="16" spans="1:6" x14ac:dyDescent="0.2">
      <c r="A16" s="26" t="s">
        <v>8317</v>
      </c>
      <c r="B16" s="27"/>
      <c r="C16" s="27">
        <v>3</v>
      </c>
      <c r="D16" s="27"/>
      <c r="E16" s="27"/>
      <c r="F16" s="27">
        <v>3</v>
      </c>
    </row>
    <row r="17" spans="1:6" x14ac:dyDescent="0.2">
      <c r="A17" s="26" t="s">
        <v>8308</v>
      </c>
      <c r="B17" s="27"/>
      <c r="C17" s="27"/>
      <c r="D17" s="27"/>
      <c r="E17" s="27">
        <v>19</v>
      </c>
      <c r="F17" s="27">
        <v>19</v>
      </c>
    </row>
    <row r="18" spans="1:6" x14ac:dyDescent="0.2">
      <c r="A18" s="26" t="s">
        <v>8349</v>
      </c>
      <c r="B18" s="27"/>
      <c r="C18" s="27">
        <v>6</v>
      </c>
      <c r="D18" s="27"/>
      <c r="E18" s="27"/>
      <c r="F18" s="27">
        <v>6</v>
      </c>
    </row>
    <row r="19" spans="1:6" x14ac:dyDescent="0.2">
      <c r="A19" s="26" t="s">
        <v>8335</v>
      </c>
      <c r="B19" s="27"/>
      <c r="C19" s="27"/>
      <c r="D19" s="27"/>
      <c r="E19" s="27">
        <v>2</v>
      </c>
      <c r="F19" s="27">
        <v>2</v>
      </c>
    </row>
    <row r="20" spans="1:6" x14ac:dyDescent="0.2">
      <c r="A20" s="26" t="s">
        <v>8343</v>
      </c>
      <c r="B20" s="27"/>
      <c r="C20" s="27">
        <v>7</v>
      </c>
      <c r="D20" s="27"/>
      <c r="E20" s="27"/>
      <c r="F20" s="27">
        <v>7</v>
      </c>
    </row>
    <row r="21" spans="1:6" x14ac:dyDescent="0.2">
      <c r="A21" s="26" t="s">
        <v>8334</v>
      </c>
      <c r="B21" s="27">
        <v>5</v>
      </c>
      <c r="C21" s="27">
        <v>11</v>
      </c>
      <c r="D21" s="27"/>
      <c r="E21" s="27">
        <v>10</v>
      </c>
      <c r="F21" s="27">
        <v>26</v>
      </c>
    </row>
    <row r="22" spans="1:6" x14ac:dyDescent="0.2">
      <c r="A22" s="26" t="s">
        <v>8354</v>
      </c>
      <c r="B22" s="27"/>
      <c r="C22" s="27">
        <v>3</v>
      </c>
      <c r="D22" s="27"/>
      <c r="E22" s="27"/>
      <c r="F22" s="27">
        <v>3</v>
      </c>
    </row>
    <row r="23" spans="1:6" x14ac:dyDescent="0.2">
      <c r="A23" s="26" t="s">
        <v>8332</v>
      </c>
      <c r="B23" s="27"/>
      <c r="C23" s="27"/>
      <c r="D23" s="27"/>
      <c r="E23" s="27">
        <v>6</v>
      </c>
      <c r="F23" s="27">
        <v>6</v>
      </c>
    </row>
    <row r="24" spans="1:6" x14ac:dyDescent="0.2">
      <c r="A24" s="26" t="s">
        <v>8352</v>
      </c>
      <c r="B24" s="27"/>
      <c r="C24" s="27">
        <v>5</v>
      </c>
      <c r="D24" s="27"/>
      <c r="E24" s="27"/>
      <c r="F24" s="27">
        <v>5</v>
      </c>
    </row>
    <row r="25" spans="1:6" x14ac:dyDescent="0.2">
      <c r="A25" s="26" t="s">
        <v>8313</v>
      </c>
      <c r="B25" s="27"/>
      <c r="C25" s="27">
        <v>14</v>
      </c>
      <c r="D25" s="27"/>
      <c r="E25" s="27">
        <v>18</v>
      </c>
      <c r="F25" s="27">
        <v>32</v>
      </c>
    </row>
    <row r="26" spans="1:6" x14ac:dyDescent="0.2">
      <c r="A26" s="26" t="s">
        <v>8350</v>
      </c>
      <c r="B26" s="27"/>
      <c r="C26" s="27">
        <v>5</v>
      </c>
      <c r="D26" s="27"/>
      <c r="E26" s="27"/>
      <c r="F26" s="27">
        <v>5</v>
      </c>
    </row>
    <row r="27" spans="1:6" x14ac:dyDescent="0.2">
      <c r="A27" s="26" t="s">
        <v>8325</v>
      </c>
      <c r="B27" s="27"/>
      <c r="C27" s="27">
        <v>70</v>
      </c>
      <c r="D27" s="27">
        <v>6</v>
      </c>
      <c r="E27" s="27">
        <v>238</v>
      </c>
      <c r="F27" s="27">
        <v>314</v>
      </c>
    </row>
    <row r="28" spans="1:6" x14ac:dyDescent="0.2">
      <c r="A28" s="26" t="s">
        <v>8337</v>
      </c>
      <c r="B28" s="27"/>
      <c r="C28" s="27"/>
      <c r="D28" s="27"/>
      <c r="E28" s="27">
        <v>2</v>
      </c>
      <c r="F28" s="27">
        <v>2</v>
      </c>
    </row>
    <row r="29" spans="1:6" x14ac:dyDescent="0.2">
      <c r="A29" s="26" t="s">
        <v>8356</v>
      </c>
      <c r="B29" s="27"/>
      <c r="C29" s="27">
        <v>3</v>
      </c>
      <c r="D29" s="27"/>
      <c r="E29" s="27"/>
      <c r="F29" s="27">
        <v>3</v>
      </c>
    </row>
    <row r="30" spans="1:6" x14ac:dyDescent="0.2">
      <c r="A30" s="26" t="s">
        <v>8330</v>
      </c>
      <c r="B30" s="27"/>
      <c r="C30" s="27"/>
      <c r="D30" s="27"/>
      <c r="E30" s="27">
        <v>10</v>
      </c>
      <c r="F30" s="27">
        <v>10</v>
      </c>
    </row>
    <row r="31" spans="1:6" x14ac:dyDescent="0.2">
      <c r="A31" s="26" t="s">
        <v>8336</v>
      </c>
      <c r="B31" s="27">
        <v>2</v>
      </c>
      <c r="C31" s="27"/>
      <c r="D31" s="27"/>
      <c r="E31" s="27"/>
      <c r="F31" s="27">
        <v>2</v>
      </c>
    </row>
    <row r="32" spans="1:6" x14ac:dyDescent="0.2">
      <c r="A32" s="26" t="s">
        <v>8342</v>
      </c>
      <c r="B32" s="27"/>
      <c r="C32" s="27"/>
      <c r="D32" s="27"/>
      <c r="E32" s="27">
        <v>6</v>
      </c>
      <c r="F32" s="27">
        <v>6</v>
      </c>
    </row>
    <row r="33" spans="1:6" x14ac:dyDescent="0.2">
      <c r="A33" s="26" t="s">
        <v>8319</v>
      </c>
      <c r="B33" s="27"/>
      <c r="C33" s="27"/>
      <c r="D33" s="27">
        <v>1</v>
      </c>
      <c r="E33" s="27"/>
      <c r="F33" s="27">
        <v>1</v>
      </c>
    </row>
    <row r="34" spans="1:6" x14ac:dyDescent="0.2">
      <c r="A34" s="26" t="s">
        <v>8314</v>
      </c>
      <c r="B34" s="27"/>
      <c r="C34" s="27"/>
      <c r="D34" s="27"/>
      <c r="E34" s="27">
        <v>3</v>
      </c>
      <c r="F34" s="27">
        <v>3</v>
      </c>
    </row>
    <row r="35" spans="1:6" x14ac:dyDescent="0.2">
      <c r="A35" s="26" t="s">
        <v>8323</v>
      </c>
      <c r="B35" s="27">
        <v>1</v>
      </c>
      <c r="C35" s="27">
        <v>8</v>
      </c>
      <c r="D35" s="27"/>
      <c r="E35" s="27">
        <v>10</v>
      </c>
      <c r="F35" s="27">
        <v>19</v>
      </c>
    </row>
    <row r="36" spans="1:6" x14ac:dyDescent="0.2">
      <c r="A36" s="26" t="s">
        <v>8316</v>
      </c>
      <c r="B36" s="27"/>
      <c r="C36" s="27"/>
      <c r="D36" s="27"/>
      <c r="E36" s="27">
        <v>16</v>
      </c>
      <c r="F36" s="27">
        <v>16</v>
      </c>
    </row>
    <row r="37" spans="1:6" x14ac:dyDescent="0.2">
      <c r="A37" s="26" t="s">
        <v>8331</v>
      </c>
      <c r="B37" s="27"/>
      <c r="C37" s="27"/>
      <c r="D37" s="27"/>
      <c r="E37" s="27">
        <v>7</v>
      </c>
      <c r="F37" s="27">
        <v>7</v>
      </c>
    </row>
    <row r="38" spans="1:6" x14ac:dyDescent="0.2">
      <c r="A38" s="26" t="s">
        <v>8347</v>
      </c>
      <c r="B38" s="27"/>
      <c r="C38" s="27">
        <v>4</v>
      </c>
      <c r="D38" s="27"/>
      <c r="E38" s="27"/>
      <c r="F38" s="27">
        <v>4</v>
      </c>
    </row>
    <row r="39" spans="1:6" x14ac:dyDescent="0.2">
      <c r="A39" s="26" t="s">
        <v>8333</v>
      </c>
      <c r="B39" s="27"/>
      <c r="C39" s="27">
        <v>10</v>
      </c>
      <c r="D39" s="27"/>
      <c r="E39" s="27"/>
      <c r="F39" s="27">
        <v>10</v>
      </c>
    </row>
    <row r="40" spans="1:6" x14ac:dyDescent="0.2">
      <c r="A40" s="26" t="s">
        <v>8309</v>
      </c>
      <c r="B40" s="27">
        <v>5</v>
      </c>
      <c r="C40" s="27">
        <v>6</v>
      </c>
      <c r="D40" s="27"/>
      <c r="E40" s="27"/>
      <c r="F40" s="27">
        <v>11</v>
      </c>
    </row>
    <row r="41" spans="1:6" x14ac:dyDescent="0.2">
      <c r="A41" s="26" t="s">
        <v>8341</v>
      </c>
      <c r="B41" s="27">
        <v>7</v>
      </c>
      <c r="C41" s="27">
        <v>10</v>
      </c>
      <c r="D41" s="27"/>
      <c r="E41" s="27"/>
      <c r="F41" s="27">
        <v>17</v>
      </c>
    </row>
    <row r="42" spans="1:6" x14ac:dyDescent="0.2">
      <c r="A42" s="26" t="s">
        <v>8353</v>
      </c>
      <c r="B42" s="27">
        <v>1</v>
      </c>
      <c r="C42" s="27"/>
      <c r="D42" s="27"/>
      <c r="E42" s="27"/>
      <c r="F42" s="27">
        <v>1</v>
      </c>
    </row>
    <row r="43" spans="1:6" x14ac:dyDescent="0.2">
      <c r="A43" s="26" t="s">
        <v>8361</v>
      </c>
      <c r="B43" s="27">
        <v>25</v>
      </c>
      <c r="C43" s="27">
        <v>205</v>
      </c>
      <c r="D43" s="27">
        <v>8</v>
      </c>
      <c r="E43" s="27">
        <v>366</v>
      </c>
      <c r="F43" s="27">
        <v>604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255D2-D519-3E47-BA0E-89603E4838DC}">
  <sheetPr codeName="Sheet10"/>
  <dimension ref="A3:F1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  <col min="12" max="12" width="27.6640625" bestFit="1" customWidth="1"/>
    <col min="13" max="13" width="14.83203125" bestFit="1" customWidth="1"/>
    <col min="14" max="14" width="20" bestFit="1" customWidth="1"/>
    <col min="15" max="15" width="32" bestFit="1" customWidth="1"/>
    <col min="16" max="16" width="19.1640625" bestFit="1" customWidth="1"/>
    <col min="17" max="17" width="12.1640625" bestFit="1" customWidth="1"/>
    <col min="18" max="18" width="20" bestFit="1" customWidth="1"/>
    <col min="19" max="19" width="32" bestFit="1" customWidth="1"/>
    <col min="20" max="20" width="19.1640625" bestFit="1" customWidth="1"/>
    <col min="21" max="21" width="16.5" bestFit="1" customWidth="1"/>
  </cols>
  <sheetData>
    <row r="3" spans="1:6" x14ac:dyDescent="0.2">
      <c r="A3" s="10" t="s">
        <v>8359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2" t="s">
        <v>8373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2">
      <c r="A6" s="22" t="s">
        <v>8374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2">
      <c r="A7" s="22" t="s">
        <v>8375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2">
      <c r="A8" s="22" t="s">
        <v>8376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2">
      <c r="A9" s="22" t="s">
        <v>8367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2">
      <c r="A10" s="22" t="s">
        <v>8377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2">
      <c r="A11" s="22" t="s">
        <v>8368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2">
      <c r="A12" s="22" t="s">
        <v>8369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2">
      <c r="A13" s="22" t="s">
        <v>8370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2">
      <c r="A14" s="22" t="s">
        <v>8371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2">
      <c r="A15" s="22" t="s">
        <v>8372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2">
      <c r="A16" s="22" t="s">
        <v>8378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2">
      <c r="A17" s="22" t="s">
        <v>8361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BD86F-EE6D-0F4F-B54E-5824F46EB99D}">
  <sheetPr codeName="Sheet11"/>
  <dimension ref="A1:D6"/>
  <sheetViews>
    <sheetView workbookViewId="0">
      <pane ySplit="1" topLeftCell="A2" activePane="bottomLeft" state="frozen"/>
      <selection pane="bottomLeft" activeCell="B47" sqref="B47"/>
    </sheetView>
  </sheetViews>
  <sheetFormatPr baseColWidth="10" defaultRowHeight="15" x14ac:dyDescent="0.2"/>
  <cols>
    <col min="1" max="1" width="31.6640625" customWidth="1"/>
    <col min="2" max="2" width="117.6640625" customWidth="1"/>
    <col min="3" max="3" width="21.33203125" style="23" customWidth="1"/>
    <col min="4" max="4" width="10.83203125" style="23"/>
  </cols>
  <sheetData>
    <row r="1" spans="1:4" x14ac:dyDescent="0.2">
      <c r="A1" t="s">
        <v>8379</v>
      </c>
      <c r="B1" t="s">
        <v>8380</v>
      </c>
      <c r="C1" s="23" t="s">
        <v>8381</v>
      </c>
      <c r="D1" s="23" t="s">
        <v>8217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23">
        <f>VLOOKUP(A2,Kickstarter!B:D,3,FALSE)</f>
        <v>2000</v>
      </c>
      <c r="D2" s="23">
        <f>VLOOKUP(A2,Kickstarter!B:E, 4, 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23">
        <f>VLOOKUP(A3,Kickstarter!B:D,3,FALSE)</f>
        <v>2000</v>
      </c>
      <c r="D3" s="23">
        <f>VLOOKUP(A3,Kickstarter!B:E, 4, 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23">
        <f>VLOOKUP(A4,Kickstarter!B:D,3,FALSE)</f>
        <v>1500</v>
      </c>
      <c r="D4" s="23">
        <f>VLOOKUP(A4,Kickstarter!B:E, 4, 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23">
        <f>VLOOKUP(A5,Kickstarter!B:D,3,FALSE)</f>
        <v>1000</v>
      </c>
      <c r="D5" s="23">
        <f>VLOOKUP(A5,Kickstarter!B:E, 4, FALSE)</f>
        <v>1168</v>
      </c>
    </row>
    <row r="6" spans="1:4" ht="16" x14ac:dyDescent="0.2">
      <c r="A6" s="3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23">
        <f>VLOOKUP(A6,Kickstarter!B:D,3,FALSE)</f>
        <v>4000</v>
      </c>
      <c r="D6" s="23">
        <f>VLOOKUP(A6,Kickstarter!B:E, 4, FALSE)</f>
        <v>4137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65806-532B-DD42-8288-2B53AD522356}">
  <sheetPr codeName="Sheet12"/>
  <dimension ref="A1:S413"/>
  <sheetViews>
    <sheetView topLeftCell="C1" zoomScale="90" zoomScaleNormal="90" workbookViewId="0">
      <pane ySplit="1" topLeftCell="A2" activePane="bottomLeft" state="frozen"/>
      <selection pane="bottomLeft" activeCell="L2" sqref="L2"/>
    </sheetView>
  </sheetViews>
  <sheetFormatPr baseColWidth="10" defaultRowHeight="15" x14ac:dyDescent="0.2"/>
  <cols>
    <col min="2" max="2" width="36.33203125" customWidth="1"/>
    <col min="3" max="3" width="71.6640625" customWidth="1"/>
    <col min="4" max="4" width="29" customWidth="1"/>
    <col min="5" max="5" width="31.1640625" customWidth="1"/>
    <col min="6" max="6" width="37" customWidth="1"/>
    <col min="7" max="7" width="11.5" customWidth="1"/>
    <col min="8" max="8" width="11.33203125" customWidth="1"/>
    <col min="9" max="9" width="31.5" customWidth="1"/>
    <col min="10" max="10" width="33.1640625" customWidth="1"/>
    <col min="11" max="11" width="24" customWidth="1"/>
    <col min="12" max="12" width="14.83203125" customWidth="1"/>
    <col min="13" max="13" width="26.83203125" customWidth="1"/>
    <col min="14" max="14" width="26.1640625" customWidth="1"/>
    <col min="15" max="15" width="28.5" style="39" customWidth="1"/>
    <col min="16" max="16" width="35" customWidth="1"/>
    <col min="17" max="17" width="30.6640625" customWidth="1"/>
    <col min="18" max="18" width="35.83203125" customWidth="1"/>
    <col min="19" max="19" width="42.1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32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37" t="s">
        <v>8306</v>
      </c>
      <c r="P1" s="7" t="s">
        <v>8357</v>
      </c>
      <c r="Q1" s="1" t="s">
        <v>8358</v>
      </c>
      <c r="R1" s="1" t="s">
        <v>8366</v>
      </c>
      <c r="S1" s="1" t="s">
        <v>8365</v>
      </c>
    </row>
    <row r="2" spans="1:19" ht="32" x14ac:dyDescent="0.2">
      <c r="A2">
        <v>521</v>
      </c>
      <c r="B2" s="3" t="s">
        <v>522</v>
      </c>
      <c r="C2" s="3" t="s">
        <v>4631</v>
      </c>
      <c r="D2" s="33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38">
        <v>105</v>
      </c>
      <c r="P2" s="8" t="s">
        <v>8322</v>
      </c>
      <c r="Q2" t="s">
        <v>8325</v>
      </c>
      <c r="R2" s="12">
        <v>42675.207638888889</v>
      </c>
      <c r="S2" s="12">
        <v>42646.092812499999</v>
      </c>
    </row>
    <row r="3" spans="1:19" ht="32" x14ac:dyDescent="0.2">
      <c r="A3">
        <v>522</v>
      </c>
      <c r="B3" s="3" t="s">
        <v>523</v>
      </c>
      <c r="C3" s="3" t="s">
        <v>4632</v>
      </c>
      <c r="D3" s="33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38">
        <v>115</v>
      </c>
      <c r="P3" s="8" t="s">
        <v>8322</v>
      </c>
      <c r="Q3" t="s">
        <v>8325</v>
      </c>
      <c r="R3" s="12">
        <v>42449.999131944445</v>
      </c>
      <c r="S3" s="12">
        <v>42430.040798611109</v>
      </c>
    </row>
    <row r="4" spans="1:19" ht="32" x14ac:dyDescent="0.2">
      <c r="A4">
        <v>523</v>
      </c>
      <c r="B4" s="3" t="s">
        <v>524</v>
      </c>
      <c r="C4" s="3" t="s">
        <v>4633</v>
      </c>
      <c r="D4" s="33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38">
        <v>121</v>
      </c>
      <c r="P4" s="8" t="s">
        <v>8322</v>
      </c>
      <c r="Q4" t="s">
        <v>8325</v>
      </c>
      <c r="R4" s="12">
        <v>42268.13282407407</v>
      </c>
      <c r="S4" s="12">
        <v>42238.13282407407</v>
      </c>
    </row>
    <row r="5" spans="1:19" ht="32" x14ac:dyDescent="0.2">
      <c r="A5">
        <v>525</v>
      </c>
      <c r="B5" s="3" t="s">
        <v>526</v>
      </c>
      <c r="C5" s="3" t="s">
        <v>4635</v>
      </c>
      <c r="D5" s="33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38">
        <v>100</v>
      </c>
      <c r="P5" s="8" t="s">
        <v>8322</v>
      </c>
      <c r="Q5" t="s">
        <v>8325</v>
      </c>
      <c r="R5" s="12">
        <v>41895.400937500002</v>
      </c>
      <c r="S5" s="12">
        <v>41850.400937500002</v>
      </c>
    </row>
    <row r="6" spans="1:19" ht="32" x14ac:dyDescent="0.2">
      <c r="A6">
        <v>527</v>
      </c>
      <c r="B6" s="3" t="s">
        <v>528</v>
      </c>
      <c r="C6" s="3" t="s">
        <v>4637</v>
      </c>
      <c r="D6" s="33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38">
        <v>101</v>
      </c>
      <c r="P6" s="8" t="s">
        <v>8322</v>
      </c>
      <c r="Q6" t="s">
        <v>8325</v>
      </c>
      <c r="R6" s="12">
        <v>42783.670138888891</v>
      </c>
      <c r="S6" s="12">
        <v>42753.205625000002</v>
      </c>
    </row>
    <row r="7" spans="1:19" ht="16" x14ac:dyDescent="0.2">
      <c r="A7">
        <v>528</v>
      </c>
      <c r="B7" s="3" t="s">
        <v>529</v>
      </c>
      <c r="C7" s="3" t="s">
        <v>4638</v>
      </c>
      <c r="D7" s="33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38">
        <v>116</v>
      </c>
      <c r="P7" s="8" t="s">
        <v>8322</v>
      </c>
      <c r="Q7" t="s">
        <v>8325</v>
      </c>
      <c r="R7" s="12">
        <v>42176.888888888891</v>
      </c>
      <c r="S7" s="12">
        <v>42155.920219907406</v>
      </c>
    </row>
    <row r="8" spans="1:19" ht="32" x14ac:dyDescent="0.2">
      <c r="A8">
        <v>530</v>
      </c>
      <c r="B8" s="3" t="s">
        <v>531</v>
      </c>
      <c r="C8" s="3" t="s">
        <v>4640</v>
      </c>
      <c r="D8" s="33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38">
        <v>108</v>
      </c>
      <c r="P8" s="8" t="s">
        <v>8322</v>
      </c>
      <c r="Q8" t="s">
        <v>8325</v>
      </c>
      <c r="R8" s="12">
        <v>42179.083333333328</v>
      </c>
      <c r="S8" s="12">
        <v>42157.591064814813</v>
      </c>
    </row>
    <row r="9" spans="1:19" ht="32" x14ac:dyDescent="0.2">
      <c r="A9">
        <v>531</v>
      </c>
      <c r="B9" s="3" t="s">
        <v>532</v>
      </c>
      <c r="C9" s="3" t="s">
        <v>4641</v>
      </c>
      <c r="D9" s="33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38">
        <v>100</v>
      </c>
      <c r="P9" s="8" t="s">
        <v>8322</v>
      </c>
      <c r="Q9" t="s">
        <v>8325</v>
      </c>
      <c r="R9" s="12">
        <v>42721.290972222225</v>
      </c>
      <c r="S9" s="12">
        <v>42676.065150462964</v>
      </c>
    </row>
    <row r="10" spans="1:19" ht="32" x14ac:dyDescent="0.2">
      <c r="A10">
        <v>532</v>
      </c>
      <c r="B10" s="3" t="s">
        <v>533</v>
      </c>
      <c r="C10" s="3" t="s">
        <v>4642</v>
      </c>
      <c r="D10" s="33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38">
        <v>123</v>
      </c>
      <c r="P10" s="8" t="s">
        <v>8322</v>
      </c>
      <c r="Q10" t="s">
        <v>8325</v>
      </c>
      <c r="R10" s="12">
        <v>42503.007037037038</v>
      </c>
      <c r="S10" s="12">
        <v>42473.007037037038</v>
      </c>
    </row>
    <row r="11" spans="1:19" ht="32" x14ac:dyDescent="0.2">
      <c r="A11">
        <v>537</v>
      </c>
      <c r="B11" s="3" t="s">
        <v>538</v>
      </c>
      <c r="C11" s="3" t="s">
        <v>4647</v>
      </c>
      <c r="D11" s="33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38">
        <v>121</v>
      </c>
      <c r="P11" s="8" t="s">
        <v>8322</v>
      </c>
      <c r="Q11" t="s">
        <v>8325</v>
      </c>
      <c r="R11" s="12">
        <v>42312.810081018513</v>
      </c>
      <c r="S11" s="12">
        <v>42282.768414351856</v>
      </c>
    </row>
    <row r="12" spans="1:19" ht="32" x14ac:dyDescent="0.2">
      <c r="A12">
        <v>538</v>
      </c>
      <c r="B12" s="3" t="s">
        <v>539</v>
      </c>
      <c r="C12" s="3" t="s">
        <v>4648</v>
      </c>
      <c r="D12" s="33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38">
        <v>302</v>
      </c>
      <c r="P12" s="8" t="s">
        <v>8322</v>
      </c>
      <c r="Q12" t="s">
        <v>8325</v>
      </c>
      <c r="R12" s="12">
        <v>42503.794710648144</v>
      </c>
      <c r="S12" s="12">
        <v>42473.794710648144</v>
      </c>
    </row>
    <row r="13" spans="1:19" ht="32" x14ac:dyDescent="0.2">
      <c r="A13">
        <v>1284</v>
      </c>
      <c r="B13" s="3" t="s">
        <v>1285</v>
      </c>
      <c r="C13" s="3" t="s">
        <v>5394</v>
      </c>
      <c r="D13" s="33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38">
        <v>101</v>
      </c>
      <c r="P13" s="8" t="s">
        <v>8322</v>
      </c>
      <c r="Q13" t="s">
        <v>8325</v>
      </c>
      <c r="R13" s="12">
        <v>42735.707638888889</v>
      </c>
      <c r="S13" s="12">
        <v>42712.23474537037</v>
      </c>
    </row>
    <row r="14" spans="1:19" ht="32" x14ac:dyDescent="0.2">
      <c r="A14">
        <v>1288</v>
      </c>
      <c r="B14" s="3" t="s">
        <v>1289</v>
      </c>
      <c r="C14" s="3" t="s">
        <v>5398</v>
      </c>
      <c r="D14" s="33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38">
        <v>100</v>
      </c>
      <c r="P14" s="8" t="s">
        <v>8322</v>
      </c>
      <c r="Q14" t="s">
        <v>8325</v>
      </c>
      <c r="R14" s="12">
        <v>42592.166666666672</v>
      </c>
      <c r="S14" s="12">
        <v>42561.154664351852</v>
      </c>
    </row>
    <row r="15" spans="1:19" ht="32" x14ac:dyDescent="0.2">
      <c r="A15">
        <v>1289</v>
      </c>
      <c r="B15" s="3" t="s">
        <v>1290</v>
      </c>
      <c r="C15" s="3" t="s">
        <v>5399</v>
      </c>
      <c r="D15" s="33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38">
        <v>125</v>
      </c>
      <c r="P15" s="8" t="s">
        <v>8322</v>
      </c>
      <c r="Q15" t="s">
        <v>8325</v>
      </c>
      <c r="R15" s="12">
        <v>42739.134780092587</v>
      </c>
      <c r="S15" s="12">
        <v>42709.134780092587</v>
      </c>
    </row>
    <row r="16" spans="1:19" ht="16" x14ac:dyDescent="0.2">
      <c r="A16">
        <v>1290</v>
      </c>
      <c r="B16" s="3" t="s">
        <v>1291</v>
      </c>
      <c r="C16" s="3" t="s">
        <v>5400</v>
      </c>
      <c r="D16" s="33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38">
        <v>109</v>
      </c>
      <c r="P16" s="8" t="s">
        <v>8322</v>
      </c>
      <c r="Q16" t="s">
        <v>8325</v>
      </c>
      <c r="R16" s="12">
        <v>42117.290972222225</v>
      </c>
      <c r="S16" s="12">
        <v>42086.614942129629</v>
      </c>
    </row>
    <row r="17" spans="1:19" ht="32" x14ac:dyDescent="0.2">
      <c r="A17">
        <v>1291</v>
      </c>
      <c r="B17" s="3" t="s">
        <v>1292</v>
      </c>
      <c r="C17" s="3" t="s">
        <v>5401</v>
      </c>
      <c r="D17" s="33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38">
        <v>146</v>
      </c>
      <c r="P17" s="8" t="s">
        <v>8322</v>
      </c>
      <c r="Q17" t="s">
        <v>8325</v>
      </c>
      <c r="R17" s="12">
        <v>42101.291666666672</v>
      </c>
      <c r="S17" s="12">
        <v>42064.652673611112</v>
      </c>
    </row>
    <row r="18" spans="1:19" ht="32" x14ac:dyDescent="0.2">
      <c r="A18">
        <v>1293</v>
      </c>
      <c r="B18" s="3" t="s">
        <v>1294</v>
      </c>
      <c r="C18" s="3" t="s">
        <v>5403</v>
      </c>
      <c r="D18" s="33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38">
        <v>102</v>
      </c>
      <c r="P18" s="8" t="s">
        <v>8322</v>
      </c>
      <c r="Q18" t="s">
        <v>8325</v>
      </c>
      <c r="R18" s="12">
        <v>42322.742719907401</v>
      </c>
      <c r="S18" s="12">
        <v>42292.701053240744</v>
      </c>
    </row>
    <row r="19" spans="1:19" ht="32" x14ac:dyDescent="0.2">
      <c r="A19">
        <v>1297</v>
      </c>
      <c r="B19" s="3" t="s">
        <v>1298</v>
      </c>
      <c r="C19" s="3" t="s">
        <v>5407</v>
      </c>
      <c r="D19" s="33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38">
        <v>110</v>
      </c>
      <c r="P19" s="8" t="s">
        <v>8322</v>
      </c>
      <c r="Q19" t="s">
        <v>8325</v>
      </c>
      <c r="R19" s="12">
        <v>42491.747199074074</v>
      </c>
      <c r="S19" s="12">
        <v>42461.747199074074</v>
      </c>
    </row>
    <row r="20" spans="1:19" ht="32" x14ac:dyDescent="0.2">
      <c r="A20">
        <v>1299</v>
      </c>
      <c r="B20" s="3" t="s">
        <v>1300</v>
      </c>
      <c r="C20" s="3" t="s">
        <v>5409</v>
      </c>
      <c r="D20" s="33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38">
        <v>124</v>
      </c>
      <c r="P20" s="8" t="s">
        <v>8322</v>
      </c>
      <c r="Q20" t="s">
        <v>8325</v>
      </c>
      <c r="R20" s="12">
        <v>42199.814340277779</v>
      </c>
      <c r="S20" s="12">
        <v>42169.814340277779</v>
      </c>
    </row>
    <row r="21" spans="1:19" ht="32" x14ac:dyDescent="0.2">
      <c r="A21">
        <v>1300</v>
      </c>
      <c r="B21" s="3" t="s">
        <v>1301</v>
      </c>
      <c r="C21" s="3" t="s">
        <v>5410</v>
      </c>
      <c r="D21" s="33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38">
        <v>135</v>
      </c>
      <c r="P21" s="8" t="s">
        <v>8322</v>
      </c>
      <c r="Q21" t="s">
        <v>8325</v>
      </c>
      <c r="R21" s="12">
        <v>42522.789583333331</v>
      </c>
      <c r="S21" s="12">
        <v>42483.675208333334</v>
      </c>
    </row>
    <row r="22" spans="1:19" ht="32" x14ac:dyDescent="0.2">
      <c r="A22">
        <v>1301</v>
      </c>
      <c r="B22" s="3" t="s">
        <v>1302</v>
      </c>
      <c r="C22" s="3" t="s">
        <v>5411</v>
      </c>
      <c r="D22" s="33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38">
        <v>103</v>
      </c>
      <c r="P22" s="8" t="s">
        <v>8322</v>
      </c>
      <c r="Q22" t="s">
        <v>8325</v>
      </c>
      <c r="R22" s="12">
        <v>42206.125</v>
      </c>
      <c r="S22" s="12">
        <v>42195.749745370369</v>
      </c>
    </row>
    <row r="23" spans="1:19" ht="32" x14ac:dyDescent="0.2">
      <c r="A23">
        <v>1302</v>
      </c>
      <c r="B23" s="3" t="s">
        <v>1303</v>
      </c>
      <c r="C23" s="3" t="s">
        <v>5412</v>
      </c>
      <c r="D23" s="33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38">
        <v>100</v>
      </c>
      <c r="P23" s="8" t="s">
        <v>8322</v>
      </c>
      <c r="Q23" t="s">
        <v>8325</v>
      </c>
      <c r="R23" s="12">
        <v>42705.099664351852</v>
      </c>
      <c r="S23" s="12">
        <v>42675.057997685188</v>
      </c>
    </row>
    <row r="24" spans="1:19" ht="32" x14ac:dyDescent="0.2">
      <c r="A24">
        <v>2781</v>
      </c>
      <c r="B24" s="3" t="s">
        <v>2781</v>
      </c>
      <c r="C24" s="3" t="s">
        <v>6891</v>
      </c>
      <c r="D24" s="33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38">
        <v>105</v>
      </c>
      <c r="P24" s="8" t="s">
        <v>8322</v>
      </c>
      <c r="Q24" t="s">
        <v>8325</v>
      </c>
      <c r="R24" s="12">
        <v>42047.291666666672</v>
      </c>
      <c r="S24" s="12">
        <v>42018.94159722222</v>
      </c>
    </row>
    <row r="25" spans="1:19" ht="32" x14ac:dyDescent="0.2">
      <c r="A25">
        <v>2782</v>
      </c>
      <c r="B25" s="3" t="s">
        <v>2782</v>
      </c>
      <c r="C25" s="3" t="s">
        <v>6892</v>
      </c>
      <c r="D25" s="33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38">
        <v>120</v>
      </c>
      <c r="P25" s="8" t="s">
        <v>8322</v>
      </c>
      <c r="Q25" t="s">
        <v>8325</v>
      </c>
      <c r="R25" s="12">
        <v>42052.207638888889</v>
      </c>
      <c r="S25" s="12">
        <v>42026.924976851849</v>
      </c>
    </row>
    <row r="26" spans="1:19" ht="32" x14ac:dyDescent="0.2">
      <c r="A26">
        <v>2784</v>
      </c>
      <c r="B26" s="3" t="s">
        <v>2784</v>
      </c>
      <c r="C26" s="3" t="s">
        <v>6894</v>
      </c>
      <c r="D26" s="33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38">
        <v>119</v>
      </c>
      <c r="P26" s="8" t="s">
        <v>8322</v>
      </c>
      <c r="Q26" t="s">
        <v>8325</v>
      </c>
      <c r="R26" s="12">
        <v>41941.787534722222</v>
      </c>
      <c r="S26" s="12">
        <v>41920.787534722222</v>
      </c>
    </row>
    <row r="27" spans="1:19" ht="32" x14ac:dyDescent="0.2">
      <c r="A27">
        <v>2785</v>
      </c>
      <c r="B27" s="3" t="s">
        <v>2785</v>
      </c>
      <c r="C27" s="3" t="s">
        <v>6895</v>
      </c>
      <c r="D27" s="33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38">
        <v>105</v>
      </c>
      <c r="P27" s="8" t="s">
        <v>8322</v>
      </c>
      <c r="Q27" t="s">
        <v>8325</v>
      </c>
      <c r="R27" s="12">
        <v>42587.875</v>
      </c>
      <c r="S27" s="12">
        <v>42558.189432870371</v>
      </c>
    </row>
    <row r="28" spans="1:19" ht="32" x14ac:dyDescent="0.2">
      <c r="A28">
        <v>2787</v>
      </c>
      <c r="B28" s="3" t="s">
        <v>2787</v>
      </c>
      <c r="C28" s="3" t="s">
        <v>6897</v>
      </c>
      <c r="D28" s="33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38">
        <v>120</v>
      </c>
      <c r="P28" s="8" t="s">
        <v>8322</v>
      </c>
      <c r="Q28" t="s">
        <v>8325</v>
      </c>
      <c r="R28" s="12">
        <v>41838.198518518519</v>
      </c>
      <c r="S28" s="12">
        <v>41808.198518518519</v>
      </c>
    </row>
    <row r="29" spans="1:19" ht="32" x14ac:dyDescent="0.2">
      <c r="A29">
        <v>2788</v>
      </c>
      <c r="B29" s="3" t="s">
        <v>2788</v>
      </c>
      <c r="C29" s="3" t="s">
        <v>6898</v>
      </c>
      <c r="D29" s="33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38">
        <v>103</v>
      </c>
      <c r="P29" s="8" t="s">
        <v>8322</v>
      </c>
      <c r="Q29" t="s">
        <v>8325</v>
      </c>
      <c r="R29" s="12">
        <v>42580.701886574068</v>
      </c>
      <c r="S29" s="12">
        <v>42550.701886574068</v>
      </c>
    </row>
    <row r="30" spans="1:19" ht="16" x14ac:dyDescent="0.2">
      <c r="A30">
        <v>2789</v>
      </c>
      <c r="B30" s="3" t="s">
        <v>2789</v>
      </c>
      <c r="C30" s="3" t="s">
        <v>6899</v>
      </c>
      <c r="D30" s="33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38">
        <v>101</v>
      </c>
      <c r="P30" s="8" t="s">
        <v>8322</v>
      </c>
      <c r="Q30" t="s">
        <v>8325</v>
      </c>
      <c r="R30" s="12">
        <v>42075.166666666672</v>
      </c>
      <c r="S30" s="12">
        <v>42056.013124999998</v>
      </c>
    </row>
    <row r="31" spans="1:19" ht="32" x14ac:dyDescent="0.2">
      <c r="A31">
        <v>2790</v>
      </c>
      <c r="B31" s="3" t="s">
        <v>2790</v>
      </c>
      <c r="C31" s="3" t="s">
        <v>6900</v>
      </c>
      <c r="D31" s="33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38">
        <v>105</v>
      </c>
      <c r="P31" s="8" t="s">
        <v>8322</v>
      </c>
      <c r="Q31" t="s">
        <v>8325</v>
      </c>
      <c r="R31" s="12">
        <v>42046.938692129625</v>
      </c>
      <c r="S31" s="12">
        <v>42016.938692129625</v>
      </c>
    </row>
    <row r="32" spans="1:19" ht="32" x14ac:dyDescent="0.2">
      <c r="A32">
        <v>2791</v>
      </c>
      <c r="B32" s="3" t="s">
        <v>2791</v>
      </c>
      <c r="C32" s="3" t="s">
        <v>6901</v>
      </c>
      <c r="D32" s="33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38">
        <v>103</v>
      </c>
      <c r="P32" s="8" t="s">
        <v>8322</v>
      </c>
      <c r="Q32" t="s">
        <v>8325</v>
      </c>
      <c r="R32" s="12">
        <v>42622.166666666672</v>
      </c>
      <c r="S32" s="12">
        <v>42591.899988425925</v>
      </c>
    </row>
    <row r="33" spans="1:19" ht="32" x14ac:dyDescent="0.2">
      <c r="A33">
        <v>2792</v>
      </c>
      <c r="B33" s="3" t="s">
        <v>2792</v>
      </c>
      <c r="C33" s="3" t="s">
        <v>6902</v>
      </c>
      <c r="D33" s="33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38">
        <v>108</v>
      </c>
      <c r="P33" s="8" t="s">
        <v>8322</v>
      </c>
      <c r="Q33" t="s">
        <v>8325</v>
      </c>
      <c r="R33" s="12">
        <v>42228.231006944443</v>
      </c>
      <c r="S33" s="12">
        <v>42183.231006944443</v>
      </c>
    </row>
    <row r="34" spans="1:19" ht="32" x14ac:dyDescent="0.2">
      <c r="A34">
        <v>2795</v>
      </c>
      <c r="B34" s="3" t="s">
        <v>2795</v>
      </c>
      <c r="C34" s="3" t="s">
        <v>6905</v>
      </c>
      <c r="D34" s="33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38">
        <v>104</v>
      </c>
      <c r="P34" s="8" t="s">
        <v>8322</v>
      </c>
      <c r="Q34" t="s">
        <v>8325</v>
      </c>
      <c r="R34" s="12">
        <v>41796.958333333336</v>
      </c>
      <c r="S34" s="12">
        <v>41780.525937500002</v>
      </c>
    </row>
    <row r="35" spans="1:19" ht="32" x14ac:dyDescent="0.2">
      <c r="A35">
        <v>2803</v>
      </c>
      <c r="B35" s="3" t="s">
        <v>2803</v>
      </c>
      <c r="C35" s="3" t="s">
        <v>6913</v>
      </c>
      <c r="D35" s="33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38">
        <v>128</v>
      </c>
      <c r="P35" s="8" t="s">
        <v>8322</v>
      </c>
      <c r="Q35" t="s">
        <v>8325</v>
      </c>
      <c r="R35" s="12">
        <v>42201</v>
      </c>
      <c r="S35" s="12">
        <v>42158.065694444449</v>
      </c>
    </row>
    <row r="36" spans="1:19" ht="16" x14ac:dyDescent="0.2">
      <c r="A36">
        <v>2807</v>
      </c>
      <c r="B36" s="3" t="s">
        <v>2807</v>
      </c>
      <c r="C36" s="3" t="s">
        <v>6917</v>
      </c>
      <c r="D36" s="33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38">
        <v>126</v>
      </c>
      <c r="P36" s="8" t="s">
        <v>8322</v>
      </c>
      <c r="Q36" t="s">
        <v>8325</v>
      </c>
      <c r="R36" s="12">
        <v>42184.873124999998</v>
      </c>
      <c r="S36" s="12">
        <v>42154.873124999998</v>
      </c>
    </row>
    <row r="37" spans="1:19" ht="32" x14ac:dyDescent="0.2">
      <c r="A37">
        <v>2808</v>
      </c>
      <c r="B37" s="3" t="s">
        <v>2808</v>
      </c>
      <c r="C37" s="3" t="s">
        <v>6918</v>
      </c>
      <c r="D37" s="33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38">
        <v>100</v>
      </c>
      <c r="P37" s="8" t="s">
        <v>8322</v>
      </c>
      <c r="Q37" t="s">
        <v>8325</v>
      </c>
      <c r="R37" s="12">
        <v>42238.84646990741</v>
      </c>
      <c r="S37" s="12">
        <v>42208.84646990741</v>
      </c>
    </row>
    <row r="38" spans="1:19" ht="32" x14ac:dyDescent="0.2">
      <c r="A38">
        <v>2809</v>
      </c>
      <c r="B38" s="3" t="s">
        <v>2809</v>
      </c>
      <c r="C38" s="3" t="s">
        <v>6919</v>
      </c>
      <c r="D38" s="33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38">
        <v>102</v>
      </c>
      <c r="P38" s="8" t="s">
        <v>8322</v>
      </c>
      <c r="Q38" t="s">
        <v>8325</v>
      </c>
      <c r="R38" s="12">
        <v>42459.610416666663</v>
      </c>
      <c r="S38" s="12">
        <v>42451.496817129635</v>
      </c>
    </row>
    <row r="39" spans="1:19" ht="32" x14ac:dyDescent="0.2">
      <c r="A39">
        <v>2810</v>
      </c>
      <c r="B39" s="3" t="s">
        <v>2810</v>
      </c>
      <c r="C39" s="3" t="s">
        <v>6920</v>
      </c>
      <c r="D39" s="33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38">
        <v>108</v>
      </c>
      <c r="P39" s="8" t="s">
        <v>8322</v>
      </c>
      <c r="Q39" t="s">
        <v>8325</v>
      </c>
      <c r="R39" s="12">
        <v>41791.165972222225</v>
      </c>
      <c r="S39" s="12">
        <v>41759.13962962963</v>
      </c>
    </row>
    <row r="40" spans="1:19" ht="32" x14ac:dyDescent="0.2">
      <c r="A40">
        <v>2813</v>
      </c>
      <c r="B40" s="3" t="s">
        <v>2813</v>
      </c>
      <c r="C40" s="3" t="s">
        <v>6923</v>
      </c>
      <c r="D40" s="33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38">
        <v>128</v>
      </c>
      <c r="P40" s="8" t="s">
        <v>8322</v>
      </c>
      <c r="Q40" t="s">
        <v>8325</v>
      </c>
      <c r="R40" s="12">
        <v>42718.742604166662</v>
      </c>
      <c r="S40" s="12">
        <v>42693.742604166662</v>
      </c>
    </row>
    <row r="41" spans="1:19" ht="32" x14ac:dyDescent="0.2">
      <c r="A41">
        <v>2818</v>
      </c>
      <c r="B41" s="3" t="s">
        <v>2818</v>
      </c>
      <c r="C41" s="3" t="s">
        <v>6928</v>
      </c>
      <c r="D41" s="33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38">
        <v>106</v>
      </c>
      <c r="P41" s="8" t="s">
        <v>8322</v>
      </c>
      <c r="Q41" t="s">
        <v>8325</v>
      </c>
      <c r="R41" s="12">
        <v>42270.598217592589</v>
      </c>
      <c r="S41" s="12">
        <v>42250.598217592589</v>
      </c>
    </row>
    <row r="42" spans="1:19" ht="32" x14ac:dyDescent="0.2">
      <c r="A42">
        <v>2822</v>
      </c>
      <c r="B42" s="3" t="s">
        <v>2822</v>
      </c>
      <c r="C42" s="3" t="s">
        <v>6932</v>
      </c>
      <c r="D42" s="33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38">
        <v>100</v>
      </c>
      <c r="P42" s="8" t="s">
        <v>8322</v>
      </c>
      <c r="Q42" t="s">
        <v>8325</v>
      </c>
      <c r="R42" s="12">
        <v>42090.642268518524</v>
      </c>
      <c r="S42" s="12">
        <v>42060.683935185181</v>
      </c>
    </row>
    <row r="43" spans="1:19" ht="32" x14ac:dyDescent="0.2">
      <c r="A43">
        <v>2824</v>
      </c>
      <c r="B43" s="3" t="s">
        <v>2824</v>
      </c>
      <c r="C43" s="3" t="s">
        <v>6934</v>
      </c>
      <c r="D43" s="33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38">
        <v>117</v>
      </c>
      <c r="P43" s="8" t="s">
        <v>8322</v>
      </c>
      <c r="Q43" t="s">
        <v>8325</v>
      </c>
      <c r="R43" s="12">
        <v>42168.071527777778</v>
      </c>
      <c r="S43" s="12">
        <v>42136.270787037036</v>
      </c>
    </row>
    <row r="44" spans="1:19" ht="32" x14ac:dyDescent="0.2">
      <c r="A44">
        <v>2826</v>
      </c>
      <c r="B44" s="3" t="s">
        <v>2826</v>
      </c>
      <c r="C44" s="3" t="s">
        <v>6936</v>
      </c>
      <c r="D44" s="33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38">
        <v>108</v>
      </c>
      <c r="P44" s="8" t="s">
        <v>8322</v>
      </c>
      <c r="Q44" t="s">
        <v>8325</v>
      </c>
      <c r="R44" s="12">
        <v>42195.291666666672</v>
      </c>
      <c r="S44" s="12">
        <v>42171.034861111111</v>
      </c>
    </row>
    <row r="45" spans="1:19" ht="32" x14ac:dyDescent="0.2">
      <c r="A45">
        <v>2827</v>
      </c>
      <c r="B45" s="3" t="s">
        <v>2827</v>
      </c>
      <c r="C45" s="3" t="s">
        <v>6937</v>
      </c>
      <c r="D45" s="33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38">
        <v>120</v>
      </c>
      <c r="P45" s="8" t="s">
        <v>8322</v>
      </c>
      <c r="Q45" t="s">
        <v>8325</v>
      </c>
      <c r="R45" s="12">
        <v>42524.6875</v>
      </c>
      <c r="S45" s="12">
        <v>42494.683634259258</v>
      </c>
    </row>
    <row r="46" spans="1:19" ht="16" x14ac:dyDescent="0.2">
      <c r="A46">
        <v>2830</v>
      </c>
      <c r="B46" s="3" t="s">
        <v>2830</v>
      </c>
      <c r="C46" s="3" t="s">
        <v>6940</v>
      </c>
      <c r="D46" s="33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38">
        <v>100</v>
      </c>
      <c r="P46" s="8" t="s">
        <v>8322</v>
      </c>
      <c r="Q46" t="s">
        <v>8325</v>
      </c>
      <c r="R46" s="12">
        <v>41771.165972222225</v>
      </c>
      <c r="S46" s="12">
        <v>41758.839675925927</v>
      </c>
    </row>
    <row r="47" spans="1:19" ht="32" x14ac:dyDescent="0.2">
      <c r="A47">
        <v>2831</v>
      </c>
      <c r="B47" s="3" t="s">
        <v>2831</v>
      </c>
      <c r="C47" s="3" t="s">
        <v>6941</v>
      </c>
      <c r="D47" s="33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38">
        <v>111</v>
      </c>
      <c r="P47" s="8" t="s">
        <v>8322</v>
      </c>
      <c r="Q47" t="s">
        <v>8325</v>
      </c>
      <c r="R47" s="12">
        <v>42201.824884259258</v>
      </c>
      <c r="S47" s="12">
        <v>42171.824884259258</v>
      </c>
    </row>
    <row r="48" spans="1:19" ht="16" x14ac:dyDescent="0.2">
      <c r="A48">
        <v>2833</v>
      </c>
      <c r="B48" s="3" t="s">
        <v>2833</v>
      </c>
      <c r="C48" s="3" t="s">
        <v>6943</v>
      </c>
      <c r="D48" s="33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38">
        <v>108</v>
      </c>
      <c r="P48" s="8" t="s">
        <v>8322</v>
      </c>
      <c r="Q48" t="s">
        <v>8325</v>
      </c>
      <c r="R48" s="12">
        <v>42288.083333333328</v>
      </c>
      <c r="S48" s="12">
        <v>42268.127696759257</v>
      </c>
    </row>
    <row r="49" spans="1:19" ht="32" x14ac:dyDescent="0.2">
      <c r="A49">
        <v>2836</v>
      </c>
      <c r="B49" s="3" t="s">
        <v>2836</v>
      </c>
      <c r="C49" s="3" t="s">
        <v>6946</v>
      </c>
      <c r="D49" s="33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38">
        <v>108</v>
      </c>
      <c r="P49" s="8" t="s">
        <v>8322</v>
      </c>
      <c r="Q49" t="s">
        <v>8325</v>
      </c>
      <c r="R49" s="12">
        <v>42784.207638888889</v>
      </c>
      <c r="S49" s="12">
        <v>42746.261782407411</v>
      </c>
    </row>
    <row r="50" spans="1:19" ht="32" x14ac:dyDescent="0.2">
      <c r="A50">
        <v>2838</v>
      </c>
      <c r="B50" s="3" t="s">
        <v>2838</v>
      </c>
      <c r="C50" s="3" t="s">
        <v>6948</v>
      </c>
      <c r="D50" s="33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38">
        <v>120</v>
      </c>
      <c r="P50" s="8" t="s">
        <v>8322</v>
      </c>
      <c r="Q50" t="s">
        <v>8325</v>
      </c>
      <c r="R50" s="12">
        <v>41864.916666666664</v>
      </c>
      <c r="S50" s="12">
        <v>41842.607592592591</v>
      </c>
    </row>
    <row r="51" spans="1:19" ht="32" x14ac:dyDescent="0.2">
      <c r="A51">
        <v>2839</v>
      </c>
      <c r="B51" s="3" t="s">
        <v>2839</v>
      </c>
      <c r="C51" s="3" t="s">
        <v>6949</v>
      </c>
      <c r="D51" s="33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38">
        <v>111</v>
      </c>
      <c r="P51" s="8" t="s">
        <v>8322</v>
      </c>
      <c r="Q51" t="s">
        <v>8325</v>
      </c>
      <c r="R51" s="12">
        <v>41876.207638888889</v>
      </c>
      <c r="S51" s="12">
        <v>41853.240208333329</v>
      </c>
    </row>
    <row r="52" spans="1:19" ht="32" x14ac:dyDescent="0.2">
      <c r="A52">
        <v>2961</v>
      </c>
      <c r="B52" s="3" t="s">
        <v>2961</v>
      </c>
      <c r="C52" s="3" t="s">
        <v>7071</v>
      </c>
      <c r="D52" s="33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38">
        <v>110</v>
      </c>
      <c r="P52" s="8" t="s">
        <v>8322</v>
      </c>
      <c r="Q52" t="s">
        <v>8325</v>
      </c>
      <c r="R52" s="12">
        <v>42089.166666666672</v>
      </c>
      <c r="S52" s="12">
        <v>42061.212488425925</v>
      </c>
    </row>
    <row r="53" spans="1:19" ht="32" x14ac:dyDescent="0.2">
      <c r="A53">
        <v>2962</v>
      </c>
      <c r="B53" s="3" t="s">
        <v>2962</v>
      </c>
      <c r="C53" s="3" t="s">
        <v>7072</v>
      </c>
      <c r="D53" s="33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38">
        <v>122</v>
      </c>
      <c r="P53" s="8" t="s">
        <v>8322</v>
      </c>
      <c r="Q53" t="s">
        <v>8325</v>
      </c>
      <c r="R53" s="12">
        <v>42064.290972222225</v>
      </c>
      <c r="S53" s="12">
        <v>42036.24428240741</v>
      </c>
    </row>
    <row r="54" spans="1:19" ht="32" x14ac:dyDescent="0.2">
      <c r="A54">
        <v>2963</v>
      </c>
      <c r="B54" s="3" t="s">
        <v>2963</v>
      </c>
      <c r="C54" s="3" t="s">
        <v>7073</v>
      </c>
      <c r="D54" s="33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38">
        <v>107</v>
      </c>
      <c r="P54" s="8" t="s">
        <v>8322</v>
      </c>
      <c r="Q54" t="s">
        <v>8325</v>
      </c>
      <c r="R54" s="12">
        <v>42187.470185185186</v>
      </c>
      <c r="S54" s="12">
        <v>42157.470185185186</v>
      </c>
    </row>
    <row r="55" spans="1:19" ht="32" x14ac:dyDescent="0.2">
      <c r="A55">
        <v>2964</v>
      </c>
      <c r="B55" s="3" t="s">
        <v>2964</v>
      </c>
      <c r="C55" s="3" t="s">
        <v>7074</v>
      </c>
      <c r="D55" s="33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38">
        <v>101</v>
      </c>
      <c r="P55" s="8" t="s">
        <v>8322</v>
      </c>
      <c r="Q55" t="s">
        <v>8325</v>
      </c>
      <c r="R55" s="12">
        <v>41857.897222222222</v>
      </c>
      <c r="S55" s="12">
        <v>41827.909942129627</v>
      </c>
    </row>
    <row r="56" spans="1:19" ht="32" x14ac:dyDescent="0.2">
      <c r="A56">
        <v>2965</v>
      </c>
      <c r="B56" s="3" t="s">
        <v>2965</v>
      </c>
      <c r="C56" s="3" t="s">
        <v>7075</v>
      </c>
      <c r="D56" s="33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38">
        <v>109</v>
      </c>
      <c r="P56" s="8" t="s">
        <v>8322</v>
      </c>
      <c r="Q56" t="s">
        <v>8325</v>
      </c>
      <c r="R56" s="12">
        <v>42192.729548611111</v>
      </c>
      <c r="S56" s="12">
        <v>42162.729548611111</v>
      </c>
    </row>
    <row r="57" spans="1:19" ht="32" x14ac:dyDescent="0.2">
      <c r="A57">
        <v>2966</v>
      </c>
      <c r="B57" s="3" t="s">
        <v>2966</v>
      </c>
      <c r="C57" s="3" t="s">
        <v>7076</v>
      </c>
      <c r="D57" s="33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38">
        <v>114</v>
      </c>
      <c r="P57" s="8" t="s">
        <v>8322</v>
      </c>
      <c r="Q57" t="s">
        <v>8325</v>
      </c>
      <c r="R57" s="12">
        <v>42263.738564814819</v>
      </c>
      <c r="S57" s="12">
        <v>42233.738564814819</v>
      </c>
    </row>
    <row r="58" spans="1:19" ht="32" x14ac:dyDescent="0.2">
      <c r="A58">
        <v>2967</v>
      </c>
      <c r="B58" s="3" t="s">
        <v>2967</v>
      </c>
      <c r="C58" s="3" t="s">
        <v>7077</v>
      </c>
      <c r="D58" s="33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38">
        <v>114</v>
      </c>
      <c r="P58" s="8" t="s">
        <v>8322</v>
      </c>
      <c r="Q58" t="s">
        <v>8325</v>
      </c>
      <c r="R58" s="12">
        <v>42072.156157407408</v>
      </c>
      <c r="S58" s="12">
        <v>42042.197824074072</v>
      </c>
    </row>
    <row r="59" spans="1:19" ht="16" x14ac:dyDescent="0.2">
      <c r="A59">
        <v>2968</v>
      </c>
      <c r="B59" s="3" t="s">
        <v>2968</v>
      </c>
      <c r="C59" s="3" t="s">
        <v>7078</v>
      </c>
      <c r="D59" s="33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38">
        <v>106</v>
      </c>
      <c r="P59" s="8" t="s">
        <v>8322</v>
      </c>
      <c r="Q59" t="s">
        <v>8325</v>
      </c>
      <c r="R59" s="12">
        <v>42599.165972222225</v>
      </c>
      <c r="S59" s="12">
        <v>42585.523842592593</v>
      </c>
    </row>
    <row r="60" spans="1:19" ht="32" x14ac:dyDescent="0.2">
      <c r="A60">
        <v>2970</v>
      </c>
      <c r="B60" s="3" t="s">
        <v>2970</v>
      </c>
      <c r="C60" s="3" t="s">
        <v>7080</v>
      </c>
      <c r="D60" s="33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38">
        <v>106</v>
      </c>
      <c r="P60" s="8" t="s">
        <v>8322</v>
      </c>
      <c r="Q60" t="s">
        <v>8325</v>
      </c>
      <c r="R60" s="12">
        <v>41838.669571759259</v>
      </c>
      <c r="S60" s="12">
        <v>41808.669571759259</v>
      </c>
    </row>
    <row r="61" spans="1:19" ht="32" x14ac:dyDescent="0.2">
      <c r="A61">
        <v>2971</v>
      </c>
      <c r="B61" s="3" t="s">
        <v>2971</v>
      </c>
      <c r="C61" s="3" t="s">
        <v>7081</v>
      </c>
      <c r="D61" s="33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38">
        <v>100</v>
      </c>
      <c r="P61" s="8" t="s">
        <v>8322</v>
      </c>
      <c r="Q61" t="s">
        <v>8325</v>
      </c>
      <c r="R61" s="12">
        <v>41882.658310185187</v>
      </c>
      <c r="S61" s="12">
        <v>41852.658310185187</v>
      </c>
    </row>
    <row r="62" spans="1:19" ht="16" x14ac:dyDescent="0.2">
      <c r="A62">
        <v>2972</v>
      </c>
      <c r="B62" s="3" t="s">
        <v>2972</v>
      </c>
      <c r="C62" s="3" t="s">
        <v>7082</v>
      </c>
      <c r="D62" s="33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38">
        <v>105</v>
      </c>
      <c r="P62" s="8" t="s">
        <v>8322</v>
      </c>
      <c r="Q62" t="s">
        <v>8325</v>
      </c>
      <c r="R62" s="12">
        <v>42709.041666666672</v>
      </c>
      <c r="S62" s="12">
        <v>42694.110185185185</v>
      </c>
    </row>
    <row r="63" spans="1:19" ht="32" x14ac:dyDescent="0.2">
      <c r="A63">
        <v>2973</v>
      </c>
      <c r="B63" s="3" t="s">
        <v>2973</v>
      </c>
      <c r="C63" s="3" t="s">
        <v>7083</v>
      </c>
      <c r="D63" s="33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38">
        <v>175</v>
      </c>
      <c r="P63" s="8" t="s">
        <v>8322</v>
      </c>
      <c r="Q63" t="s">
        <v>8325</v>
      </c>
      <c r="R63" s="12">
        <v>42370.166666666672</v>
      </c>
      <c r="S63" s="12">
        <v>42341.818379629629</v>
      </c>
    </row>
    <row r="64" spans="1:19" ht="32" x14ac:dyDescent="0.2">
      <c r="A64">
        <v>2974</v>
      </c>
      <c r="B64" s="3" t="s">
        <v>2974</v>
      </c>
      <c r="C64" s="3" t="s">
        <v>7084</v>
      </c>
      <c r="D64" s="33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38">
        <v>102</v>
      </c>
      <c r="P64" s="8" t="s">
        <v>8322</v>
      </c>
      <c r="Q64" t="s">
        <v>8325</v>
      </c>
      <c r="R64" s="12">
        <v>41908.065972222219</v>
      </c>
      <c r="S64" s="12">
        <v>41880.061006944445</v>
      </c>
    </row>
    <row r="65" spans="1:19" ht="32" x14ac:dyDescent="0.2">
      <c r="A65">
        <v>2975</v>
      </c>
      <c r="B65" s="3" t="s">
        <v>2975</v>
      </c>
      <c r="C65" s="3" t="s">
        <v>7085</v>
      </c>
      <c r="D65" s="33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38">
        <v>100</v>
      </c>
      <c r="P65" s="8" t="s">
        <v>8322</v>
      </c>
      <c r="Q65" t="s">
        <v>8325</v>
      </c>
      <c r="R65" s="12">
        <v>41970.125</v>
      </c>
      <c r="S65" s="12">
        <v>41941.683865740742</v>
      </c>
    </row>
    <row r="66" spans="1:19" ht="32" x14ac:dyDescent="0.2">
      <c r="A66">
        <v>2977</v>
      </c>
      <c r="B66" s="3" t="s">
        <v>2977</v>
      </c>
      <c r="C66" s="3" t="s">
        <v>7087</v>
      </c>
      <c r="D66" s="33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38">
        <v>114</v>
      </c>
      <c r="P66" s="8" t="s">
        <v>8322</v>
      </c>
      <c r="Q66" t="s">
        <v>8325</v>
      </c>
      <c r="R66" s="12">
        <v>42086.093055555553</v>
      </c>
      <c r="S66" s="12">
        <v>42026.88118055556</v>
      </c>
    </row>
    <row r="67" spans="1:19" ht="32" x14ac:dyDescent="0.2">
      <c r="A67">
        <v>2978</v>
      </c>
      <c r="B67" s="3" t="s">
        <v>2978</v>
      </c>
      <c r="C67" s="3" t="s">
        <v>7088</v>
      </c>
      <c r="D67" s="33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38">
        <v>129</v>
      </c>
      <c r="P67" s="8" t="s">
        <v>8322</v>
      </c>
      <c r="Q67" t="s">
        <v>8325</v>
      </c>
      <c r="R67" s="12">
        <v>41932.249305555553</v>
      </c>
      <c r="S67" s="12">
        <v>41922.640590277777</v>
      </c>
    </row>
    <row r="68" spans="1:19" ht="32" x14ac:dyDescent="0.2">
      <c r="A68">
        <v>2979</v>
      </c>
      <c r="B68" s="3" t="s">
        <v>2979</v>
      </c>
      <c r="C68" s="3" t="s">
        <v>7089</v>
      </c>
      <c r="D68" s="33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38">
        <v>101</v>
      </c>
      <c r="P68" s="8" t="s">
        <v>8322</v>
      </c>
      <c r="Q68" t="s">
        <v>8325</v>
      </c>
      <c r="R68" s="12">
        <v>42010.25</v>
      </c>
      <c r="S68" s="12">
        <v>41993.824340277773</v>
      </c>
    </row>
    <row r="69" spans="1:19" ht="32" x14ac:dyDescent="0.2">
      <c r="A69">
        <v>2980</v>
      </c>
      <c r="B69" s="3" t="s">
        <v>2980</v>
      </c>
      <c r="C69" s="3" t="s">
        <v>7090</v>
      </c>
      <c r="D69" s="33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38">
        <v>109</v>
      </c>
      <c r="P69" s="8" t="s">
        <v>8322</v>
      </c>
      <c r="Q69" t="s">
        <v>8325</v>
      </c>
      <c r="R69" s="12">
        <v>42240.083333333328</v>
      </c>
      <c r="S69" s="12">
        <v>42219.915856481486</v>
      </c>
    </row>
    <row r="70" spans="1:19" ht="32" x14ac:dyDescent="0.2">
      <c r="A70">
        <v>3147</v>
      </c>
      <c r="B70" s="3" t="s">
        <v>3147</v>
      </c>
      <c r="C70" s="3" t="s">
        <v>7257</v>
      </c>
      <c r="D70" s="33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38">
        <v>118</v>
      </c>
      <c r="P70" s="8" t="s">
        <v>8322</v>
      </c>
      <c r="Q70" t="s">
        <v>8325</v>
      </c>
      <c r="R70" s="12">
        <v>41950.011053240742</v>
      </c>
      <c r="S70" s="12">
        <v>41909.969386574077</v>
      </c>
    </row>
    <row r="71" spans="1:19" ht="32" x14ac:dyDescent="0.2">
      <c r="A71">
        <v>3148</v>
      </c>
      <c r="B71" s="3" t="s">
        <v>3148</v>
      </c>
      <c r="C71" s="3" t="s">
        <v>7258</v>
      </c>
      <c r="D71" s="33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38">
        <v>131</v>
      </c>
      <c r="P71" s="8" t="s">
        <v>8322</v>
      </c>
      <c r="Q71" t="s">
        <v>8325</v>
      </c>
      <c r="R71" s="12">
        <v>41913.166666666664</v>
      </c>
      <c r="S71" s="12">
        <v>41891.665324074071</v>
      </c>
    </row>
    <row r="72" spans="1:19" ht="32" x14ac:dyDescent="0.2">
      <c r="A72">
        <v>3149</v>
      </c>
      <c r="B72" s="3" t="s">
        <v>3149</v>
      </c>
      <c r="C72" s="3" t="s">
        <v>7259</v>
      </c>
      <c r="D72" s="33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38">
        <v>104</v>
      </c>
      <c r="P72" s="8" t="s">
        <v>8322</v>
      </c>
      <c r="Q72" t="s">
        <v>8325</v>
      </c>
      <c r="R72" s="12">
        <v>41250.083333333336</v>
      </c>
      <c r="S72" s="12">
        <v>41226.017361111109</v>
      </c>
    </row>
    <row r="73" spans="1:19" ht="32" x14ac:dyDescent="0.2">
      <c r="A73">
        <v>3150</v>
      </c>
      <c r="B73" s="3" t="s">
        <v>3150</v>
      </c>
      <c r="C73" s="3" t="s">
        <v>7260</v>
      </c>
      <c r="D73" s="33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38">
        <v>101</v>
      </c>
      <c r="P73" s="8" t="s">
        <v>8322</v>
      </c>
      <c r="Q73" t="s">
        <v>8325</v>
      </c>
      <c r="R73" s="12">
        <v>40568.166666666664</v>
      </c>
      <c r="S73" s="12">
        <v>40478.263923611114</v>
      </c>
    </row>
    <row r="74" spans="1:19" ht="32" x14ac:dyDescent="0.2">
      <c r="A74">
        <v>3151</v>
      </c>
      <c r="B74" s="3" t="s">
        <v>3151</v>
      </c>
      <c r="C74" s="3" t="s">
        <v>7261</v>
      </c>
      <c r="D74" s="33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38">
        <v>100</v>
      </c>
      <c r="P74" s="8" t="s">
        <v>8322</v>
      </c>
      <c r="Q74" t="s">
        <v>8325</v>
      </c>
      <c r="R74" s="12">
        <v>41892.83997685185</v>
      </c>
      <c r="S74" s="12">
        <v>41862.83997685185</v>
      </c>
    </row>
    <row r="75" spans="1:19" ht="32" x14ac:dyDescent="0.2">
      <c r="A75">
        <v>3153</v>
      </c>
      <c r="B75" s="3" t="s">
        <v>3153</v>
      </c>
      <c r="C75" s="3" t="s">
        <v>7263</v>
      </c>
      <c r="D75" s="33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38">
        <v>336</v>
      </c>
      <c r="P75" s="8" t="s">
        <v>8322</v>
      </c>
      <c r="Q75" t="s">
        <v>8325</v>
      </c>
      <c r="R75" s="12">
        <v>40664.207638888889</v>
      </c>
      <c r="S75" s="12">
        <v>40633.154363425929</v>
      </c>
    </row>
    <row r="76" spans="1:19" ht="32" x14ac:dyDescent="0.2">
      <c r="A76">
        <v>3154</v>
      </c>
      <c r="B76" s="3" t="s">
        <v>3154</v>
      </c>
      <c r="C76" s="3" t="s">
        <v>7264</v>
      </c>
      <c r="D76" s="33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38">
        <v>113</v>
      </c>
      <c r="P76" s="8" t="s">
        <v>8322</v>
      </c>
      <c r="Q76" t="s">
        <v>8325</v>
      </c>
      <c r="R76" s="12">
        <v>41000.834004629629</v>
      </c>
      <c r="S76" s="12">
        <v>40970.875671296293</v>
      </c>
    </row>
    <row r="77" spans="1:19" ht="32" x14ac:dyDescent="0.2">
      <c r="A77">
        <v>3156</v>
      </c>
      <c r="B77" s="3" t="s">
        <v>3156</v>
      </c>
      <c r="C77" s="3" t="s">
        <v>7266</v>
      </c>
      <c r="D77" s="33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38">
        <v>102</v>
      </c>
      <c r="P77" s="8" t="s">
        <v>8322</v>
      </c>
      <c r="Q77" t="s">
        <v>8325</v>
      </c>
      <c r="R77" s="12">
        <v>41061.953055555554</v>
      </c>
      <c r="S77" s="12">
        <v>41026.953055555554</v>
      </c>
    </row>
    <row r="78" spans="1:19" ht="16" x14ac:dyDescent="0.2">
      <c r="A78">
        <v>3157</v>
      </c>
      <c r="B78" s="3" t="s">
        <v>3157</v>
      </c>
      <c r="C78" s="3" t="s">
        <v>7267</v>
      </c>
      <c r="D78" s="33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38">
        <v>101</v>
      </c>
      <c r="P78" s="8" t="s">
        <v>8322</v>
      </c>
      <c r="Q78" t="s">
        <v>8325</v>
      </c>
      <c r="R78" s="12">
        <v>41839.208333333336</v>
      </c>
      <c r="S78" s="12">
        <v>41829.788252314815</v>
      </c>
    </row>
    <row r="79" spans="1:19" ht="16" x14ac:dyDescent="0.2">
      <c r="A79">
        <v>3158</v>
      </c>
      <c r="B79" s="3" t="s">
        <v>3158</v>
      </c>
      <c r="C79" s="3" t="s">
        <v>7268</v>
      </c>
      <c r="D79" s="33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38">
        <v>114</v>
      </c>
      <c r="P79" s="8" t="s">
        <v>8322</v>
      </c>
      <c r="Q79" t="s">
        <v>8325</v>
      </c>
      <c r="R79" s="12">
        <v>41477.839722222219</v>
      </c>
      <c r="S79" s="12">
        <v>41447.839722222219</v>
      </c>
    </row>
    <row r="80" spans="1:19" ht="32" x14ac:dyDescent="0.2">
      <c r="A80">
        <v>3159</v>
      </c>
      <c r="B80" s="3" t="s">
        <v>3159</v>
      </c>
      <c r="C80" s="3" t="s">
        <v>7269</v>
      </c>
      <c r="D80" s="33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38">
        <v>133</v>
      </c>
      <c r="P80" s="8" t="s">
        <v>8322</v>
      </c>
      <c r="Q80" t="s">
        <v>8325</v>
      </c>
      <c r="R80" s="12">
        <v>40926.958333333336</v>
      </c>
      <c r="S80" s="12">
        <v>40884.066678240742</v>
      </c>
    </row>
    <row r="81" spans="1:19" ht="32" x14ac:dyDescent="0.2">
      <c r="A81">
        <v>3160</v>
      </c>
      <c r="B81" s="3" t="s">
        <v>3160</v>
      </c>
      <c r="C81" s="3" t="s">
        <v>7270</v>
      </c>
      <c r="D81" s="33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38">
        <v>102</v>
      </c>
      <c r="P81" s="8" t="s">
        <v>8322</v>
      </c>
      <c r="Q81" t="s">
        <v>8325</v>
      </c>
      <c r="R81" s="12">
        <v>41864.207638888889</v>
      </c>
      <c r="S81" s="12">
        <v>41841.26489583333</v>
      </c>
    </row>
    <row r="82" spans="1:19" ht="32" x14ac:dyDescent="0.2">
      <c r="A82">
        <v>3162</v>
      </c>
      <c r="B82" s="3" t="s">
        <v>3162</v>
      </c>
      <c r="C82" s="3" t="s">
        <v>7272</v>
      </c>
      <c r="D82" s="33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38">
        <v>127</v>
      </c>
      <c r="P82" s="8" t="s">
        <v>8322</v>
      </c>
      <c r="Q82" t="s">
        <v>8325</v>
      </c>
      <c r="R82" s="12">
        <v>41827.083333333336</v>
      </c>
      <c r="S82" s="12">
        <v>41799.685902777775</v>
      </c>
    </row>
    <row r="83" spans="1:19" ht="32" x14ac:dyDescent="0.2">
      <c r="A83">
        <v>3163</v>
      </c>
      <c r="B83" s="3" t="s">
        <v>3163</v>
      </c>
      <c r="C83" s="3" t="s">
        <v>7273</v>
      </c>
      <c r="D83" s="33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38">
        <v>111</v>
      </c>
      <c r="P83" s="8" t="s">
        <v>8322</v>
      </c>
      <c r="Q83" t="s">
        <v>8325</v>
      </c>
      <c r="R83" s="12">
        <v>41805.753761574073</v>
      </c>
      <c r="S83" s="12">
        <v>41775.753761574073</v>
      </c>
    </row>
    <row r="84" spans="1:19" ht="32" x14ac:dyDescent="0.2">
      <c r="A84">
        <v>3164</v>
      </c>
      <c r="B84" s="3" t="s">
        <v>3164</v>
      </c>
      <c r="C84" s="3" t="s">
        <v>7274</v>
      </c>
      <c r="D84" s="33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38">
        <v>107</v>
      </c>
      <c r="P84" s="8" t="s">
        <v>8322</v>
      </c>
      <c r="Q84" t="s">
        <v>8325</v>
      </c>
      <c r="R84" s="12">
        <v>41799.80572916667</v>
      </c>
      <c r="S84" s="12">
        <v>41766.80572916667</v>
      </c>
    </row>
    <row r="85" spans="1:19" ht="32" x14ac:dyDescent="0.2">
      <c r="A85">
        <v>3165</v>
      </c>
      <c r="B85" s="3" t="s">
        <v>3165</v>
      </c>
      <c r="C85" s="3" t="s">
        <v>7275</v>
      </c>
      <c r="D85" s="33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38">
        <v>163</v>
      </c>
      <c r="P85" s="8" t="s">
        <v>8322</v>
      </c>
      <c r="Q85" t="s">
        <v>8325</v>
      </c>
      <c r="R85" s="12">
        <v>40666.165972222225</v>
      </c>
      <c r="S85" s="12">
        <v>40644.159259259257</v>
      </c>
    </row>
    <row r="86" spans="1:19" ht="32" x14ac:dyDescent="0.2">
      <c r="A86">
        <v>3166</v>
      </c>
      <c r="B86" s="3" t="s">
        <v>3166</v>
      </c>
      <c r="C86" s="3" t="s">
        <v>7276</v>
      </c>
      <c r="D86" s="33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38">
        <v>160</v>
      </c>
      <c r="P86" s="8" t="s">
        <v>8322</v>
      </c>
      <c r="Q86" t="s">
        <v>8325</v>
      </c>
      <c r="R86" s="12">
        <v>41969.332638888889</v>
      </c>
      <c r="S86" s="12">
        <v>41940.69158564815</v>
      </c>
    </row>
    <row r="87" spans="1:19" ht="32" x14ac:dyDescent="0.2">
      <c r="A87">
        <v>3167</v>
      </c>
      <c r="B87" s="3" t="s">
        <v>3167</v>
      </c>
      <c r="C87" s="3" t="s">
        <v>7277</v>
      </c>
      <c r="D87" s="33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38">
        <v>116</v>
      </c>
      <c r="P87" s="8" t="s">
        <v>8322</v>
      </c>
      <c r="Q87" t="s">
        <v>8325</v>
      </c>
      <c r="R87" s="12">
        <v>41853.175706018519</v>
      </c>
      <c r="S87" s="12">
        <v>41839.175706018519</v>
      </c>
    </row>
    <row r="88" spans="1:19" ht="32" x14ac:dyDescent="0.2">
      <c r="A88">
        <v>3168</v>
      </c>
      <c r="B88" s="3" t="s">
        <v>3168</v>
      </c>
      <c r="C88" s="3" t="s">
        <v>7278</v>
      </c>
      <c r="D88" s="33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38">
        <v>124</v>
      </c>
      <c r="P88" s="8" t="s">
        <v>8322</v>
      </c>
      <c r="Q88" t="s">
        <v>8325</v>
      </c>
      <c r="R88" s="12">
        <v>41803.916666666664</v>
      </c>
      <c r="S88" s="12">
        <v>41772.105937500004</v>
      </c>
    </row>
    <row r="89" spans="1:19" ht="16" x14ac:dyDescent="0.2">
      <c r="A89">
        <v>3169</v>
      </c>
      <c r="B89" s="3" t="s">
        <v>3169</v>
      </c>
      <c r="C89" s="3" t="s">
        <v>7279</v>
      </c>
      <c r="D89" s="33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38">
        <v>103</v>
      </c>
      <c r="P89" s="8" t="s">
        <v>8322</v>
      </c>
      <c r="Q89" t="s">
        <v>8325</v>
      </c>
      <c r="R89" s="12">
        <v>41621.207638888889</v>
      </c>
      <c r="S89" s="12">
        <v>41591.737974537034</v>
      </c>
    </row>
    <row r="90" spans="1:19" ht="32" x14ac:dyDescent="0.2">
      <c r="A90">
        <v>3170</v>
      </c>
      <c r="B90" s="3" t="s">
        <v>3170</v>
      </c>
      <c r="C90" s="3" t="s">
        <v>7280</v>
      </c>
      <c r="D90" s="33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38">
        <v>112</v>
      </c>
      <c r="P90" s="8" t="s">
        <v>8322</v>
      </c>
      <c r="Q90" t="s">
        <v>8325</v>
      </c>
      <c r="R90" s="12">
        <v>41822.166666666664</v>
      </c>
      <c r="S90" s="12">
        <v>41789.080370370371</v>
      </c>
    </row>
    <row r="91" spans="1:19" ht="32" x14ac:dyDescent="0.2">
      <c r="A91">
        <v>3172</v>
      </c>
      <c r="B91" s="3" t="s">
        <v>3172</v>
      </c>
      <c r="C91" s="3" t="s">
        <v>7282</v>
      </c>
      <c r="D91" s="33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38">
        <v>115</v>
      </c>
      <c r="P91" s="8" t="s">
        <v>8322</v>
      </c>
      <c r="Q91" t="s">
        <v>8325</v>
      </c>
      <c r="R91" s="12">
        <v>40953.729953703703</v>
      </c>
      <c r="S91" s="12">
        <v>40923.729953703703</v>
      </c>
    </row>
    <row r="92" spans="1:19" ht="32" x14ac:dyDescent="0.2">
      <c r="A92">
        <v>3173</v>
      </c>
      <c r="B92" s="3" t="s">
        <v>3173</v>
      </c>
      <c r="C92" s="3" t="s">
        <v>7283</v>
      </c>
      <c r="D92" s="33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38">
        <v>103</v>
      </c>
      <c r="P92" s="8" t="s">
        <v>8322</v>
      </c>
      <c r="Q92" t="s">
        <v>8325</v>
      </c>
      <c r="R92" s="12">
        <v>41908.878379629627</v>
      </c>
      <c r="S92" s="12">
        <v>41878.878379629627</v>
      </c>
    </row>
    <row r="93" spans="1:19" ht="32" x14ac:dyDescent="0.2">
      <c r="A93">
        <v>3174</v>
      </c>
      <c r="B93" s="3" t="s">
        <v>3174</v>
      </c>
      <c r="C93" s="3" t="s">
        <v>7284</v>
      </c>
      <c r="D93" s="33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38">
        <v>101</v>
      </c>
      <c r="P93" s="8" t="s">
        <v>8322</v>
      </c>
      <c r="Q93" t="s">
        <v>8325</v>
      </c>
      <c r="R93" s="12">
        <v>41876.864675925928</v>
      </c>
      <c r="S93" s="12">
        <v>41862.864675925928</v>
      </c>
    </row>
    <row r="94" spans="1:19" ht="32" x14ac:dyDescent="0.2">
      <c r="A94">
        <v>3175</v>
      </c>
      <c r="B94" s="3" t="s">
        <v>3175</v>
      </c>
      <c r="C94" s="3" t="s">
        <v>7285</v>
      </c>
      <c r="D94" s="33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38">
        <v>110</v>
      </c>
      <c r="P94" s="8" t="s">
        <v>8322</v>
      </c>
      <c r="Q94" t="s">
        <v>8325</v>
      </c>
      <c r="R94" s="12">
        <v>40591.886886574073</v>
      </c>
      <c r="S94" s="12">
        <v>40531.886886574073</v>
      </c>
    </row>
    <row r="95" spans="1:19" ht="32" x14ac:dyDescent="0.2">
      <c r="A95">
        <v>3176</v>
      </c>
      <c r="B95" s="3" t="s">
        <v>3176</v>
      </c>
      <c r="C95" s="3" t="s">
        <v>7286</v>
      </c>
      <c r="D95" s="33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38">
        <v>115</v>
      </c>
      <c r="P95" s="8" t="s">
        <v>8322</v>
      </c>
      <c r="Q95" t="s">
        <v>8325</v>
      </c>
      <c r="R95" s="12">
        <v>41504.625</v>
      </c>
      <c r="S95" s="12">
        <v>41477.930914351848</v>
      </c>
    </row>
    <row r="96" spans="1:19" ht="32" x14ac:dyDescent="0.2">
      <c r="A96">
        <v>3177</v>
      </c>
      <c r="B96" s="3" t="s">
        <v>3177</v>
      </c>
      <c r="C96" s="3" t="s">
        <v>7287</v>
      </c>
      <c r="D96" s="33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38">
        <v>117</v>
      </c>
      <c r="P96" s="8" t="s">
        <v>8322</v>
      </c>
      <c r="Q96" t="s">
        <v>8325</v>
      </c>
      <c r="R96" s="12">
        <v>41811.666770833333</v>
      </c>
      <c r="S96" s="12">
        <v>41781.666770833333</v>
      </c>
    </row>
    <row r="97" spans="1:19" ht="32" x14ac:dyDescent="0.2">
      <c r="A97">
        <v>3179</v>
      </c>
      <c r="B97" s="3" t="s">
        <v>3179</v>
      </c>
      <c r="C97" s="3" t="s">
        <v>7289</v>
      </c>
      <c r="D97" s="33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38">
        <v>114</v>
      </c>
      <c r="P97" s="8" t="s">
        <v>8322</v>
      </c>
      <c r="Q97" t="s">
        <v>8325</v>
      </c>
      <c r="R97" s="12">
        <v>41400.702210648145</v>
      </c>
      <c r="S97" s="12">
        <v>41375.702210648145</v>
      </c>
    </row>
    <row r="98" spans="1:19" ht="48" x14ac:dyDescent="0.2">
      <c r="A98">
        <v>3182</v>
      </c>
      <c r="B98" s="3" t="s">
        <v>3182</v>
      </c>
      <c r="C98" s="3" t="s">
        <v>7292</v>
      </c>
      <c r="D98" s="33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38">
        <v>101</v>
      </c>
      <c r="P98" s="8" t="s">
        <v>8322</v>
      </c>
      <c r="Q98" t="s">
        <v>8325</v>
      </c>
      <c r="R98" s="12">
        <v>40939.708333333336</v>
      </c>
      <c r="S98" s="12">
        <v>40883.949317129627</v>
      </c>
    </row>
    <row r="99" spans="1:19" ht="32" x14ac:dyDescent="0.2">
      <c r="A99">
        <v>3183</v>
      </c>
      <c r="B99" s="3" t="s">
        <v>3183</v>
      </c>
      <c r="C99" s="3" t="s">
        <v>7293</v>
      </c>
      <c r="D99" s="33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38">
        <v>109</v>
      </c>
      <c r="P99" s="8" t="s">
        <v>8322</v>
      </c>
      <c r="Q99" t="s">
        <v>8325</v>
      </c>
      <c r="R99" s="12">
        <v>41509.79478009259</v>
      </c>
      <c r="S99" s="12">
        <v>41491.79478009259</v>
      </c>
    </row>
    <row r="100" spans="1:19" ht="32" x14ac:dyDescent="0.2">
      <c r="A100">
        <v>3184</v>
      </c>
      <c r="B100" s="3" t="s">
        <v>3184</v>
      </c>
      <c r="C100" s="3" t="s">
        <v>7294</v>
      </c>
      <c r="D100" s="33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38">
        <v>107</v>
      </c>
      <c r="P100" s="8" t="s">
        <v>8322</v>
      </c>
      <c r="Q100" t="s">
        <v>8325</v>
      </c>
      <c r="R100" s="12">
        <v>41821.993414351848</v>
      </c>
      <c r="S100" s="12">
        <v>41791.993414351848</v>
      </c>
    </row>
    <row r="101" spans="1:19" ht="32" x14ac:dyDescent="0.2">
      <c r="A101">
        <v>3187</v>
      </c>
      <c r="B101" s="3" t="s">
        <v>3187</v>
      </c>
      <c r="C101" s="3" t="s">
        <v>7297</v>
      </c>
      <c r="D101" s="33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38">
        <v>116</v>
      </c>
      <c r="P101" s="8" t="s">
        <v>8322</v>
      </c>
      <c r="Q101" t="s">
        <v>8325</v>
      </c>
      <c r="R101" s="12">
        <v>41855.666354166664</v>
      </c>
      <c r="S101" s="12">
        <v>41835.666354166664</v>
      </c>
    </row>
    <row r="102" spans="1:19" ht="32" x14ac:dyDescent="0.2">
      <c r="A102">
        <v>3208</v>
      </c>
      <c r="B102" s="3" t="s">
        <v>3208</v>
      </c>
      <c r="C102" s="3" t="s">
        <v>7318</v>
      </c>
      <c r="D102" s="33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38">
        <v>104</v>
      </c>
      <c r="P102" s="8" t="s">
        <v>8322</v>
      </c>
      <c r="Q102" t="s">
        <v>8325</v>
      </c>
      <c r="R102" s="12">
        <v>41848.605057870373</v>
      </c>
      <c r="S102" s="12">
        <v>41827.605057870373</v>
      </c>
    </row>
    <row r="103" spans="1:19" ht="32" x14ac:dyDescent="0.2">
      <c r="A103">
        <v>3209</v>
      </c>
      <c r="B103" s="3" t="s">
        <v>3209</v>
      </c>
      <c r="C103" s="3" t="s">
        <v>7319</v>
      </c>
      <c r="D103" s="33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38">
        <v>119</v>
      </c>
      <c r="P103" s="8" t="s">
        <v>8322</v>
      </c>
      <c r="Q103" t="s">
        <v>8325</v>
      </c>
      <c r="R103" s="12">
        <v>41810.958333333336</v>
      </c>
      <c r="S103" s="12">
        <v>41778.637245370373</v>
      </c>
    </row>
    <row r="104" spans="1:19" ht="32" x14ac:dyDescent="0.2">
      <c r="A104">
        <v>3210</v>
      </c>
      <c r="B104" s="3" t="s">
        <v>3210</v>
      </c>
      <c r="C104" s="3" t="s">
        <v>7320</v>
      </c>
      <c r="D104" s="33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38">
        <v>126</v>
      </c>
      <c r="P104" s="8" t="s">
        <v>8322</v>
      </c>
      <c r="Q104" t="s">
        <v>8325</v>
      </c>
      <c r="R104" s="12">
        <v>41061.165972222225</v>
      </c>
      <c r="S104" s="12">
        <v>41013.936562499999</v>
      </c>
    </row>
    <row r="105" spans="1:19" ht="32" x14ac:dyDescent="0.2">
      <c r="A105">
        <v>3211</v>
      </c>
      <c r="B105" s="3" t="s">
        <v>3211</v>
      </c>
      <c r="C105" s="3" t="s">
        <v>7321</v>
      </c>
      <c r="D105" s="33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38">
        <v>120</v>
      </c>
      <c r="P105" s="8" t="s">
        <v>8322</v>
      </c>
      <c r="Q105" t="s">
        <v>8325</v>
      </c>
      <c r="R105" s="12">
        <v>41866.083333333336</v>
      </c>
      <c r="S105" s="12">
        <v>41834.586574074077</v>
      </c>
    </row>
    <row r="106" spans="1:19" ht="16" x14ac:dyDescent="0.2">
      <c r="A106">
        <v>3212</v>
      </c>
      <c r="B106" s="3" t="s">
        <v>3212</v>
      </c>
      <c r="C106" s="3" t="s">
        <v>7322</v>
      </c>
      <c r="D106" s="33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38">
        <v>126</v>
      </c>
      <c r="P106" s="8" t="s">
        <v>8322</v>
      </c>
      <c r="Q106" t="s">
        <v>8325</v>
      </c>
      <c r="R106" s="12">
        <v>41859.795729166668</v>
      </c>
      <c r="S106" s="12">
        <v>41829.795729166668</v>
      </c>
    </row>
    <row r="107" spans="1:19" ht="64" x14ac:dyDescent="0.2">
      <c r="A107">
        <v>3215</v>
      </c>
      <c r="B107" s="3" t="s">
        <v>3215</v>
      </c>
      <c r="C107" s="3" t="s">
        <v>7325</v>
      </c>
      <c r="D107" s="33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38">
        <v>100</v>
      </c>
      <c r="P107" s="8" t="s">
        <v>8322</v>
      </c>
      <c r="Q107" t="s">
        <v>8325</v>
      </c>
      <c r="R107" s="12">
        <v>42257.165972222225</v>
      </c>
      <c r="S107" s="12">
        <v>42219.665173611109</v>
      </c>
    </row>
    <row r="108" spans="1:19" ht="16" x14ac:dyDescent="0.2">
      <c r="A108">
        <v>3217</v>
      </c>
      <c r="B108" s="3" t="s">
        <v>3217</v>
      </c>
      <c r="C108" s="3" t="s">
        <v>7327</v>
      </c>
      <c r="D108" s="33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38">
        <v>116</v>
      </c>
      <c r="P108" s="8" t="s">
        <v>8322</v>
      </c>
      <c r="Q108" t="s">
        <v>8325</v>
      </c>
      <c r="R108" s="12">
        <v>42678.546111111107</v>
      </c>
      <c r="S108" s="12">
        <v>42648.546111111107</v>
      </c>
    </row>
    <row r="109" spans="1:19" ht="32" x14ac:dyDescent="0.2">
      <c r="A109">
        <v>3219</v>
      </c>
      <c r="B109" s="3" t="s">
        <v>3219</v>
      </c>
      <c r="C109" s="3" t="s">
        <v>7329</v>
      </c>
      <c r="D109" s="33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38">
        <v>100</v>
      </c>
      <c r="P109" s="8" t="s">
        <v>8322</v>
      </c>
      <c r="Q109" t="s">
        <v>8325</v>
      </c>
      <c r="R109" s="12">
        <v>42085.941516203704</v>
      </c>
      <c r="S109" s="12">
        <v>42050.983182870375</v>
      </c>
    </row>
    <row r="110" spans="1:19" ht="16" x14ac:dyDescent="0.2">
      <c r="A110">
        <v>3220</v>
      </c>
      <c r="B110" s="3" t="s">
        <v>3220</v>
      </c>
      <c r="C110" s="3" t="s">
        <v>7330</v>
      </c>
      <c r="D110" s="33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38">
        <v>101</v>
      </c>
      <c r="P110" s="8" t="s">
        <v>8322</v>
      </c>
      <c r="Q110" t="s">
        <v>8325</v>
      </c>
      <c r="R110" s="12">
        <v>42806.875</v>
      </c>
      <c r="S110" s="12">
        <v>42772.833379629628</v>
      </c>
    </row>
    <row r="111" spans="1:19" ht="32" x14ac:dyDescent="0.2">
      <c r="A111">
        <v>3222</v>
      </c>
      <c r="B111" s="3" t="s">
        <v>3222</v>
      </c>
      <c r="C111" s="3" t="s">
        <v>7332</v>
      </c>
      <c r="D111" s="33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38">
        <v>125</v>
      </c>
      <c r="P111" s="8" t="s">
        <v>8322</v>
      </c>
      <c r="Q111" t="s">
        <v>8325</v>
      </c>
      <c r="R111" s="12">
        <v>42301.895138888889</v>
      </c>
      <c r="S111" s="12">
        <v>42270.582141203704</v>
      </c>
    </row>
    <row r="112" spans="1:19" ht="32" x14ac:dyDescent="0.2">
      <c r="A112">
        <v>3223</v>
      </c>
      <c r="B112" s="3" t="s">
        <v>3223</v>
      </c>
      <c r="C112" s="3" t="s">
        <v>7333</v>
      </c>
      <c r="D112" s="33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38">
        <v>110</v>
      </c>
      <c r="P112" s="8" t="s">
        <v>8322</v>
      </c>
      <c r="Q112" t="s">
        <v>8325</v>
      </c>
      <c r="R112" s="12">
        <v>42236.835370370376</v>
      </c>
      <c r="S112" s="12">
        <v>42206.835370370376</v>
      </c>
    </row>
    <row r="113" spans="1:19" ht="32" x14ac:dyDescent="0.2">
      <c r="A113">
        <v>3224</v>
      </c>
      <c r="B113" s="3" t="s">
        <v>3224</v>
      </c>
      <c r="C113" s="3" t="s">
        <v>7334</v>
      </c>
      <c r="D113" s="33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38">
        <v>102</v>
      </c>
      <c r="P113" s="8" t="s">
        <v>8322</v>
      </c>
      <c r="Q113" t="s">
        <v>8325</v>
      </c>
      <c r="R113" s="12">
        <v>42745.208333333328</v>
      </c>
      <c r="S113" s="12">
        <v>42697.850844907407</v>
      </c>
    </row>
    <row r="114" spans="1:19" ht="32" x14ac:dyDescent="0.2">
      <c r="A114">
        <v>3225</v>
      </c>
      <c r="B114" s="3" t="s">
        <v>3225</v>
      </c>
      <c r="C114" s="3" t="s">
        <v>7335</v>
      </c>
      <c r="D114" s="33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38">
        <v>102</v>
      </c>
      <c r="P114" s="8" t="s">
        <v>8322</v>
      </c>
      <c r="Q114" t="s">
        <v>8325</v>
      </c>
      <c r="R114" s="12">
        <v>42524.875</v>
      </c>
      <c r="S114" s="12">
        <v>42503.559467592597</v>
      </c>
    </row>
    <row r="115" spans="1:19" ht="16" x14ac:dyDescent="0.2">
      <c r="A115">
        <v>3228</v>
      </c>
      <c r="B115" s="3" t="s">
        <v>3228</v>
      </c>
      <c r="C115" s="3" t="s">
        <v>7338</v>
      </c>
      <c r="D115" s="33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38">
        <v>102</v>
      </c>
      <c r="P115" s="8" t="s">
        <v>8322</v>
      </c>
      <c r="Q115" t="s">
        <v>8325</v>
      </c>
      <c r="R115" s="12">
        <v>42355.207638888889</v>
      </c>
      <c r="S115" s="12">
        <v>42323.70930555556</v>
      </c>
    </row>
    <row r="116" spans="1:19" ht="32" x14ac:dyDescent="0.2">
      <c r="A116">
        <v>3229</v>
      </c>
      <c r="B116" s="3" t="s">
        <v>3229</v>
      </c>
      <c r="C116" s="3" t="s">
        <v>7339</v>
      </c>
      <c r="D116" s="33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38">
        <v>108</v>
      </c>
      <c r="P116" s="8" t="s">
        <v>8322</v>
      </c>
      <c r="Q116" t="s">
        <v>8325</v>
      </c>
      <c r="R116" s="12">
        <v>41963.333310185189</v>
      </c>
      <c r="S116" s="12">
        <v>41933.291643518518</v>
      </c>
    </row>
    <row r="117" spans="1:19" ht="32" x14ac:dyDescent="0.2">
      <c r="A117">
        <v>3230</v>
      </c>
      <c r="B117" s="3" t="s">
        <v>3230</v>
      </c>
      <c r="C117" s="3" t="s">
        <v>7340</v>
      </c>
      <c r="D117" s="33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38">
        <v>110</v>
      </c>
      <c r="P117" s="8" t="s">
        <v>8322</v>
      </c>
      <c r="Q117" t="s">
        <v>8325</v>
      </c>
      <c r="R117" s="12">
        <v>41913.165972222225</v>
      </c>
      <c r="S117" s="12">
        <v>41898.168125000004</v>
      </c>
    </row>
    <row r="118" spans="1:19" ht="32" x14ac:dyDescent="0.2">
      <c r="A118">
        <v>3231</v>
      </c>
      <c r="B118" s="3" t="s">
        <v>3231</v>
      </c>
      <c r="C118" s="3" t="s">
        <v>7341</v>
      </c>
      <c r="D118" s="33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38">
        <v>161</v>
      </c>
      <c r="P118" s="8" t="s">
        <v>8322</v>
      </c>
      <c r="Q118" t="s">
        <v>8325</v>
      </c>
      <c r="R118" s="12">
        <v>42476.943831018521</v>
      </c>
      <c r="S118" s="12">
        <v>42446.943831018521</v>
      </c>
    </row>
    <row r="119" spans="1:19" ht="32" x14ac:dyDescent="0.2">
      <c r="A119">
        <v>3232</v>
      </c>
      <c r="B119" s="3" t="s">
        <v>3232</v>
      </c>
      <c r="C119" s="3" t="s">
        <v>7342</v>
      </c>
      <c r="D119" s="33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38">
        <v>131</v>
      </c>
      <c r="P119" s="8" t="s">
        <v>8322</v>
      </c>
      <c r="Q119" t="s">
        <v>8325</v>
      </c>
      <c r="R119" s="12">
        <v>42494.165972222225</v>
      </c>
      <c r="S119" s="12">
        <v>42463.81385416667</v>
      </c>
    </row>
    <row r="120" spans="1:19" ht="32" x14ac:dyDescent="0.2">
      <c r="A120">
        <v>3233</v>
      </c>
      <c r="B120" s="3" t="s">
        <v>3233</v>
      </c>
      <c r="C120" s="3" t="s">
        <v>7343</v>
      </c>
      <c r="D120" s="33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38">
        <v>119</v>
      </c>
      <c r="P120" s="8" t="s">
        <v>8322</v>
      </c>
      <c r="Q120" t="s">
        <v>8325</v>
      </c>
      <c r="R120" s="12">
        <v>42796.805034722223</v>
      </c>
      <c r="S120" s="12">
        <v>42766.805034722223</v>
      </c>
    </row>
    <row r="121" spans="1:19" ht="32" x14ac:dyDescent="0.2">
      <c r="A121">
        <v>3235</v>
      </c>
      <c r="B121" s="3" t="s">
        <v>3235</v>
      </c>
      <c r="C121" s="3" t="s">
        <v>7345</v>
      </c>
      <c r="D121" s="33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38">
        <v>103</v>
      </c>
      <c r="P121" s="8" t="s">
        <v>8322</v>
      </c>
      <c r="Q121" t="s">
        <v>8325</v>
      </c>
      <c r="R121" s="12">
        <v>42552.347812499997</v>
      </c>
      <c r="S121" s="12">
        <v>42522.347812499997</v>
      </c>
    </row>
    <row r="122" spans="1:19" ht="32" x14ac:dyDescent="0.2">
      <c r="A122">
        <v>3236</v>
      </c>
      <c r="B122" s="3" t="s">
        <v>3236</v>
      </c>
      <c r="C122" s="3" t="s">
        <v>7346</v>
      </c>
      <c r="D122" s="33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38">
        <v>101</v>
      </c>
      <c r="P122" s="8" t="s">
        <v>8322</v>
      </c>
      <c r="Q122" t="s">
        <v>8325</v>
      </c>
      <c r="R122" s="12">
        <v>42732.917048611111</v>
      </c>
      <c r="S122" s="12">
        <v>42702.917048611111</v>
      </c>
    </row>
    <row r="123" spans="1:19" ht="32" x14ac:dyDescent="0.2">
      <c r="A123">
        <v>3237</v>
      </c>
      <c r="B123" s="3" t="s">
        <v>3237</v>
      </c>
      <c r="C123" s="3" t="s">
        <v>7347</v>
      </c>
      <c r="D123" s="33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38">
        <v>101</v>
      </c>
      <c r="P123" s="8" t="s">
        <v>8322</v>
      </c>
      <c r="Q123" t="s">
        <v>8325</v>
      </c>
      <c r="R123" s="12">
        <v>42276.165972222225</v>
      </c>
      <c r="S123" s="12">
        <v>42252.474351851852</v>
      </c>
    </row>
    <row r="124" spans="1:19" ht="32" x14ac:dyDescent="0.2">
      <c r="A124">
        <v>3241</v>
      </c>
      <c r="B124" s="3" t="s">
        <v>3241</v>
      </c>
      <c r="C124" s="3" t="s">
        <v>7351</v>
      </c>
      <c r="D124" s="33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38">
        <v>115</v>
      </c>
      <c r="P124" s="8" t="s">
        <v>8322</v>
      </c>
      <c r="Q124" t="s">
        <v>8325</v>
      </c>
      <c r="R124" s="12">
        <v>41926.290972222225</v>
      </c>
      <c r="S124" s="12">
        <v>41893.324884259258</v>
      </c>
    </row>
    <row r="125" spans="1:19" ht="32" x14ac:dyDescent="0.2">
      <c r="A125">
        <v>3242</v>
      </c>
      <c r="B125" s="3" t="s">
        <v>3242</v>
      </c>
      <c r="C125" s="3" t="s">
        <v>7352</v>
      </c>
      <c r="D125" s="33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38">
        <v>127</v>
      </c>
      <c r="P125" s="8" t="s">
        <v>8322</v>
      </c>
      <c r="Q125" t="s">
        <v>8325</v>
      </c>
      <c r="R125" s="12">
        <v>41901.755694444444</v>
      </c>
      <c r="S125" s="12">
        <v>41871.755694444444</v>
      </c>
    </row>
    <row r="126" spans="1:19" ht="32" x14ac:dyDescent="0.2">
      <c r="A126">
        <v>3243</v>
      </c>
      <c r="B126" s="3" t="s">
        <v>3243</v>
      </c>
      <c r="C126" s="3" t="s">
        <v>7353</v>
      </c>
      <c r="D126" s="33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38">
        <v>103</v>
      </c>
      <c r="P126" s="8" t="s">
        <v>8322</v>
      </c>
      <c r="Q126" t="s">
        <v>8325</v>
      </c>
      <c r="R126" s="12">
        <v>42286</v>
      </c>
      <c r="S126" s="12">
        <v>42262.096782407403</v>
      </c>
    </row>
    <row r="127" spans="1:19" ht="32" x14ac:dyDescent="0.2">
      <c r="A127">
        <v>3245</v>
      </c>
      <c r="B127" s="3" t="s">
        <v>3245</v>
      </c>
      <c r="C127" s="3" t="s">
        <v>7355</v>
      </c>
      <c r="D127" s="33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38">
        <v>104</v>
      </c>
      <c r="P127" s="8" t="s">
        <v>8322</v>
      </c>
      <c r="Q127" t="s">
        <v>8325</v>
      </c>
      <c r="R127" s="12">
        <v>42167.083333333328</v>
      </c>
      <c r="S127" s="12">
        <v>42135.60020833333</v>
      </c>
    </row>
    <row r="128" spans="1:19" ht="32" x14ac:dyDescent="0.2">
      <c r="A128">
        <v>3246</v>
      </c>
      <c r="B128" s="3" t="s">
        <v>3246</v>
      </c>
      <c r="C128" s="3" t="s">
        <v>7356</v>
      </c>
      <c r="D128" s="33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38">
        <v>111</v>
      </c>
      <c r="P128" s="8" t="s">
        <v>8322</v>
      </c>
      <c r="Q128" t="s">
        <v>8325</v>
      </c>
      <c r="R128" s="12">
        <v>42259.165972222225</v>
      </c>
      <c r="S128" s="12">
        <v>42230.472222222219</v>
      </c>
    </row>
    <row r="129" spans="1:19" ht="16" x14ac:dyDescent="0.2">
      <c r="A129">
        <v>3248</v>
      </c>
      <c r="B129" s="3" t="s">
        <v>3248</v>
      </c>
      <c r="C129" s="3" t="s">
        <v>7358</v>
      </c>
      <c r="D129" s="33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38">
        <v>101</v>
      </c>
      <c r="P129" s="8" t="s">
        <v>8322</v>
      </c>
      <c r="Q129" t="s">
        <v>8325</v>
      </c>
      <c r="R129" s="12">
        <v>42098.846724537041</v>
      </c>
      <c r="S129" s="12">
        <v>42068.888391203705</v>
      </c>
    </row>
    <row r="130" spans="1:19" ht="32" x14ac:dyDescent="0.2">
      <c r="A130">
        <v>3249</v>
      </c>
      <c r="B130" s="3" t="s">
        <v>3249</v>
      </c>
      <c r="C130" s="3" t="s">
        <v>7359</v>
      </c>
      <c r="D130" s="33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38">
        <v>105</v>
      </c>
      <c r="P130" s="8" t="s">
        <v>8322</v>
      </c>
      <c r="Q130" t="s">
        <v>8325</v>
      </c>
      <c r="R130" s="12">
        <v>42175.746689814812</v>
      </c>
      <c r="S130" s="12">
        <v>42145.746689814812</v>
      </c>
    </row>
    <row r="131" spans="1:19" ht="32" x14ac:dyDescent="0.2">
      <c r="A131">
        <v>3250</v>
      </c>
      <c r="B131" s="3" t="s">
        <v>3250</v>
      </c>
      <c r="C131" s="3" t="s">
        <v>7360</v>
      </c>
      <c r="D131" s="33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38">
        <v>102</v>
      </c>
      <c r="P131" s="8" t="s">
        <v>8322</v>
      </c>
      <c r="Q131" t="s">
        <v>8325</v>
      </c>
      <c r="R131" s="12">
        <v>41948.783842592595</v>
      </c>
      <c r="S131" s="12">
        <v>41918.742175925923</v>
      </c>
    </row>
    <row r="132" spans="1:19" ht="32" x14ac:dyDescent="0.2">
      <c r="A132">
        <v>3251</v>
      </c>
      <c r="B132" s="3" t="s">
        <v>3251</v>
      </c>
      <c r="C132" s="3" t="s">
        <v>7361</v>
      </c>
      <c r="D132" s="33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38">
        <v>111</v>
      </c>
      <c r="P132" s="8" t="s">
        <v>8322</v>
      </c>
      <c r="Q132" t="s">
        <v>8325</v>
      </c>
      <c r="R132" s="12">
        <v>42176.731087962966</v>
      </c>
      <c r="S132" s="12">
        <v>42146.731087962966</v>
      </c>
    </row>
    <row r="133" spans="1:19" ht="32" x14ac:dyDescent="0.2">
      <c r="A133">
        <v>3253</v>
      </c>
      <c r="B133" s="3" t="s">
        <v>3253</v>
      </c>
      <c r="C133" s="3" t="s">
        <v>7363</v>
      </c>
      <c r="D133" s="33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38">
        <v>102</v>
      </c>
      <c r="P133" s="8" t="s">
        <v>8322</v>
      </c>
      <c r="Q133" t="s">
        <v>8325</v>
      </c>
      <c r="R133" s="12">
        <v>42621.15625</v>
      </c>
      <c r="S133" s="12">
        <v>42602.576712962968</v>
      </c>
    </row>
    <row r="134" spans="1:19" ht="32" x14ac:dyDescent="0.2">
      <c r="A134">
        <v>3256</v>
      </c>
      <c r="B134" s="3" t="s">
        <v>3256</v>
      </c>
      <c r="C134" s="3" t="s">
        <v>7366</v>
      </c>
      <c r="D134" s="33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38">
        <v>128</v>
      </c>
      <c r="P134" s="8" t="s">
        <v>8322</v>
      </c>
      <c r="Q134" t="s">
        <v>8325</v>
      </c>
      <c r="R134" s="12">
        <v>42166.165972222225</v>
      </c>
      <c r="S134" s="12">
        <v>42144.573807870373</v>
      </c>
    </row>
    <row r="135" spans="1:19" ht="32" x14ac:dyDescent="0.2">
      <c r="A135">
        <v>3258</v>
      </c>
      <c r="B135" s="3" t="s">
        <v>3258</v>
      </c>
      <c r="C135" s="3" t="s">
        <v>7368</v>
      </c>
      <c r="D135" s="33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38">
        <v>105</v>
      </c>
      <c r="P135" s="8" t="s">
        <v>8322</v>
      </c>
      <c r="Q135" t="s">
        <v>8325</v>
      </c>
      <c r="R135" s="12">
        <v>42012.887280092589</v>
      </c>
      <c r="S135" s="12">
        <v>41982.887280092589</v>
      </c>
    </row>
    <row r="136" spans="1:19" ht="32" x14ac:dyDescent="0.2">
      <c r="A136">
        <v>3259</v>
      </c>
      <c r="B136" s="3" t="s">
        <v>3259</v>
      </c>
      <c r="C136" s="3" t="s">
        <v>7369</v>
      </c>
      <c r="D136" s="33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38">
        <v>106</v>
      </c>
      <c r="P136" s="8" t="s">
        <v>8322</v>
      </c>
      <c r="Q136" t="s">
        <v>8325</v>
      </c>
      <c r="R136" s="12">
        <v>42644.165972222225</v>
      </c>
      <c r="S136" s="12">
        <v>42614.760937500003</v>
      </c>
    </row>
    <row r="137" spans="1:19" ht="32" x14ac:dyDescent="0.2">
      <c r="A137">
        <v>3260</v>
      </c>
      <c r="B137" s="3" t="s">
        <v>3260</v>
      </c>
      <c r="C137" s="3" t="s">
        <v>7370</v>
      </c>
      <c r="D137" s="33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38">
        <v>109</v>
      </c>
      <c r="P137" s="8" t="s">
        <v>8322</v>
      </c>
      <c r="Q137" t="s">
        <v>8325</v>
      </c>
      <c r="R137" s="12">
        <v>42338.714328703703</v>
      </c>
      <c r="S137" s="12">
        <v>42303.672662037032</v>
      </c>
    </row>
    <row r="138" spans="1:19" ht="32" x14ac:dyDescent="0.2">
      <c r="A138">
        <v>3261</v>
      </c>
      <c r="B138" s="3" t="s">
        <v>3261</v>
      </c>
      <c r="C138" s="3" t="s">
        <v>7371</v>
      </c>
      <c r="D138" s="33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38">
        <v>100</v>
      </c>
      <c r="P138" s="8" t="s">
        <v>8322</v>
      </c>
      <c r="Q138" t="s">
        <v>8325</v>
      </c>
      <c r="R138" s="12">
        <v>42201.725416666668</v>
      </c>
      <c r="S138" s="12">
        <v>42171.725416666668</v>
      </c>
    </row>
    <row r="139" spans="1:19" ht="16" x14ac:dyDescent="0.2">
      <c r="A139">
        <v>3262</v>
      </c>
      <c r="B139" s="3" t="s">
        <v>3262</v>
      </c>
      <c r="C139" s="3" t="s">
        <v>7372</v>
      </c>
      <c r="D139" s="33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38">
        <v>103</v>
      </c>
      <c r="P139" s="8" t="s">
        <v>8322</v>
      </c>
      <c r="Q139" t="s">
        <v>8325</v>
      </c>
      <c r="R139" s="12">
        <v>41995.166666666672</v>
      </c>
      <c r="S139" s="12">
        <v>41964.315532407403</v>
      </c>
    </row>
    <row r="140" spans="1:19" ht="32" x14ac:dyDescent="0.2">
      <c r="A140">
        <v>3263</v>
      </c>
      <c r="B140" s="3" t="s">
        <v>3263</v>
      </c>
      <c r="C140" s="3" t="s">
        <v>7373</v>
      </c>
      <c r="D140" s="33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38">
        <v>112</v>
      </c>
      <c r="P140" s="8" t="s">
        <v>8322</v>
      </c>
      <c r="Q140" t="s">
        <v>8325</v>
      </c>
      <c r="R140" s="12">
        <v>42307.875</v>
      </c>
      <c r="S140" s="12">
        <v>42284.516064814816</v>
      </c>
    </row>
    <row r="141" spans="1:19" ht="16" x14ac:dyDescent="0.2">
      <c r="A141">
        <v>3264</v>
      </c>
      <c r="B141" s="3" t="s">
        <v>3264</v>
      </c>
      <c r="C141" s="3" t="s">
        <v>7374</v>
      </c>
      <c r="D141" s="33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38">
        <v>103</v>
      </c>
      <c r="P141" s="8" t="s">
        <v>8322</v>
      </c>
      <c r="Q141" t="s">
        <v>8325</v>
      </c>
      <c r="R141" s="12">
        <v>42032.916666666672</v>
      </c>
      <c r="S141" s="12">
        <v>42016.800208333334</v>
      </c>
    </row>
    <row r="142" spans="1:19" ht="32" x14ac:dyDescent="0.2">
      <c r="A142">
        <v>3266</v>
      </c>
      <c r="B142" s="3" t="s">
        <v>3266</v>
      </c>
      <c r="C142" s="3" t="s">
        <v>7376</v>
      </c>
      <c r="D142" s="33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38">
        <v>131</v>
      </c>
      <c r="P142" s="8" t="s">
        <v>8322</v>
      </c>
      <c r="Q142" t="s">
        <v>8325</v>
      </c>
      <c r="R142" s="12">
        <v>42167.875</v>
      </c>
      <c r="S142" s="12">
        <v>42136.536134259266</v>
      </c>
    </row>
    <row r="143" spans="1:19" ht="32" x14ac:dyDescent="0.2">
      <c r="A143">
        <v>3267</v>
      </c>
      <c r="B143" s="3" t="s">
        <v>3267</v>
      </c>
      <c r="C143" s="3" t="s">
        <v>7377</v>
      </c>
      <c r="D143" s="33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38">
        <v>102</v>
      </c>
      <c r="P143" s="8" t="s">
        <v>8322</v>
      </c>
      <c r="Q143" t="s">
        <v>8325</v>
      </c>
      <c r="R143" s="12">
        <v>42202.757638888885</v>
      </c>
      <c r="S143" s="12">
        <v>42172.757638888885</v>
      </c>
    </row>
    <row r="144" spans="1:19" ht="32" x14ac:dyDescent="0.2">
      <c r="A144">
        <v>3268</v>
      </c>
      <c r="B144" s="3" t="s">
        <v>3268</v>
      </c>
      <c r="C144" s="3" t="s">
        <v>7378</v>
      </c>
      <c r="D144" s="33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38">
        <v>128</v>
      </c>
      <c r="P144" s="8" t="s">
        <v>8322</v>
      </c>
      <c r="Q144" t="s">
        <v>8325</v>
      </c>
      <c r="R144" s="12">
        <v>42606.90425925926</v>
      </c>
      <c r="S144" s="12">
        <v>42590.90425925926</v>
      </c>
    </row>
    <row r="145" spans="1:19" ht="32" x14ac:dyDescent="0.2">
      <c r="A145">
        <v>3272</v>
      </c>
      <c r="B145" s="3" t="s">
        <v>3272</v>
      </c>
      <c r="C145" s="3" t="s">
        <v>7382</v>
      </c>
      <c r="D145" s="33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38">
        <v>154</v>
      </c>
      <c r="P145" s="8" t="s">
        <v>8322</v>
      </c>
      <c r="Q145" t="s">
        <v>8325</v>
      </c>
      <c r="R145" s="12">
        <v>42314.541770833333</v>
      </c>
      <c r="S145" s="12">
        <v>42284.500104166669</v>
      </c>
    </row>
    <row r="146" spans="1:19" ht="32" x14ac:dyDescent="0.2">
      <c r="A146">
        <v>3273</v>
      </c>
      <c r="B146" s="3" t="s">
        <v>3273</v>
      </c>
      <c r="C146" s="3" t="s">
        <v>7383</v>
      </c>
      <c r="D146" s="33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38">
        <v>107</v>
      </c>
      <c r="P146" s="8" t="s">
        <v>8322</v>
      </c>
      <c r="Q146" t="s">
        <v>8325</v>
      </c>
      <c r="R146" s="12">
        <v>42627.791666666672</v>
      </c>
      <c r="S146" s="12">
        <v>42611.801412037035</v>
      </c>
    </row>
    <row r="147" spans="1:19" ht="32" x14ac:dyDescent="0.2">
      <c r="A147">
        <v>3274</v>
      </c>
      <c r="B147" s="3" t="s">
        <v>3274</v>
      </c>
      <c r="C147" s="3" t="s">
        <v>7384</v>
      </c>
      <c r="D147" s="33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38">
        <v>101</v>
      </c>
      <c r="P147" s="8" t="s">
        <v>8322</v>
      </c>
      <c r="Q147" t="s">
        <v>8325</v>
      </c>
      <c r="R147" s="12">
        <v>42444.875</v>
      </c>
      <c r="S147" s="12">
        <v>42400.704537037032</v>
      </c>
    </row>
    <row r="148" spans="1:19" ht="32" x14ac:dyDescent="0.2">
      <c r="A148">
        <v>3275</v>
      </c>
      <c r="B148" s="3" t="s">
        <v>3275</v>
      </c>
      <c r="C148" s="3" t="s">
        <v>7385</v>
      </c>
      <c r="D148" s="33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38">
        <v>100</v>
      </c>
      <c r="P148" s="8" t="s">
        <v>8322</v>
      </c>
      <c r="Q148" t="s">
        <v>8325</v>
      </c>
      <c r="R148" s="12">
        <v>42044.1875</v>
      </c>
      <c r="S148" s="12">
        <v>42017.88045138889</v>
      </c>
    </row>
    <row r="149" spans="1:19" ht="32" x14ac:dyDescent="0.2">
      <c r="A149">
        <v>3279</v>
      </c>
      <c r="B149" s="3" t="s">
        <v>3279</v>
      </c>
      <c r="C149" s="3" t="s">
        <v>7389</v>
      </c>
      <c r="D149" s="33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38">
        <v>114</v>
      </c>
      <c r="P149" s="8" t="s">
        <v>8322</v>
      </c>
      <c r="Q149" t="s">
        <v>8325</v>
      </c>
      <c r="R149" s="12">
        <v>42461.06086805556</v>
      </c>
      <c r="S149" s="12">
        <v>42431.102534722217</v>
      </c>
    </row>
    <row r="150" spans="1:19" ht="32" x14ac:dyDescent="0.2">
      <c r="A150">
        <v>3280</v>
      </c>
      <c r="B150" s="3" t="s">
        <v>3280</v>
      </c>
      <c r="C150" s="3" t="s">
        <v>7390</v>
      </c>
      <c r="D150" s="33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38">
        <v>103</v>
      </c>
      <c r="P150" s="8" t="s">
        <v>8322</v>
      </c>
      <c r="Q150" t="s">
        <v>8325</v>
      </c>
      <c r="R150" s="12">
        <v>42156.208333333328</v>
      </c>
      <c r="S150" s="12">
        <v>42121.756921296299</v>
      </c>
    </row>
    <row r="151" spans="1:19" ht="32" x14ac:dyDescent="0.2">
      <c r="A151">
        <v>3281</v>
      </c>
      <c r="B151" s="3" t="s">
        <v>3281</v>
      </c>
      <c r="C151" s="3" t="s">
        <v>7391</v>
      </c>
      <c r="D151" s="33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38">
        <v>122</v>
      </c>
      <c r="P151" s="8" t="s">
        <v>8322</v>
      </c>
      <c r="Q151" t="s">
        <v>8325</v>
      </c>
      <c r="R151" s="12">
        <v>42249.019733796296</v>
      </c>
      <c r="S151" s="12">
        <v>42219.019733796296</v>
      </c>
    </row>
    <row r="152" spans="1:19" ht="32" x14ac:dyDescent="0.2">
      <c r="A152">
        <v>3282</v>
      </c>
      <c r="B152" s="3" t="s">
        <v>3282</v>
      </c>
      <c r="C152" s="3" t="s">
        <v>7392</v>
      </c>
      <c r="D152" s="33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38">
        <v>103</v>
      </c>
      <c r="P152" s="8" t="s">
        <v>8322</v>
      </c>
      <c r="Q152" t="s">
        <v>8325</v>
      </c>
      <c r="R152" s="12">
        <v>42489.19430555556</v>
      </c>
      <c r="S152" s="12">
        <v>42445.19430555556</v>
      </c>
    </row>
    <row r="153" spans="1:19" ht="32" x14ac:dyDescent="0.2">
      <c r="A153">
        <v>3284</v>
      </c>
      <c r="B153" s="3" t="s">
        <v>3284</v>
      </c>
      <c r="C153" s="3" t="s">
        <v>7394</v>
      </c>
      <c r="D153" s="33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38">
        <v>102</v>
      </c>
      <c r="P153" s="8" t="s">
        <v>8322</v>
      </c>
      <c r="Q153" t="s">
        <v>8325</v>
      </c>
      <c r="R153" s="12">
        <v>42398.249305555553</v>
      </c>
      <c r="S153" s="12">
        <v>42380.884872685187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33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38">
        <v>112</v>
      </c>
      <c r="P154" s="8" t="s">
        <v>8322</v>
      </c>
      <c r="Q154" t="s">
        <v>8325</v>
      </c>
      <c r="R154" s="12">
        <v>42794.208333333328</v>
      </c>
      <c r="S154" s="12">
        <v>42762.942430555559</v>
      </c>
    </row>
    <row r="155" spans="1:19" ht="32" x14ac:dyDescent="0.2">
      <c r="A155">
        <v>3286</v>
      </c>
      <c r="B155" s="3" t="s">
        <v>3286</v>
      </c>
      <c r="C155" s="3" t="s">
        <v>7396</v>
      </c>
      <c r="D155" s="33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38">
        <v>102</v>
      </c>
      <c r="P155" s="8" t="s">
        <v>8322</v>
      </c>
      <c r="Q155" t="s">
        <v>8325</v>
      </c>
      <c r="R155" s="12">
        <v>42597.840069444443</v>
      </c>
      <c r="S155" s="12">
        <v>42567.840069444443</v>
      </c>
    </row>
    <row r="156" spans="1:19" ht="32" x14ac:dyDescent="0.2">
      <c r="A156">
        <v>3291</v>
      </c>
      <c r="B156" s="3" t="s">
        <v>3291</v>
      </c>
      <c r="C156" s="3" t="s">
        <v>7401</v>
      </c>
      <c r="D156" s="33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38">
        <v>114</v>
      </c>
      <c r="P156" s="8" t="s">
        <v>8322</v>
      </c>
      <c r="Q156" t="s">
        <v>8325</v>
      </c>
      <c r="R156" s="12">
        <v>42264.165972222225</v>
      </c>
      <c r="S156" s="12">
        <v>42232.702546296292</v>
      </c>
    </row>
    <row r="157" spans="1:19" ht="32" x14ac:dyDescent="0.2">
      <c r="A157">
        <v>3298</v>
      </c>
      <c r="B157" s="3" t="s">
        <v>3298</v>
      </c>
      <c r="C157" s="3" t="s">
        <v>7408</v>
      </c>
      <c r="D157" s="33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38">
        <v>102</v>
      </c>
      <c r="P157" s="8" t="s">
        <v>8322</v>
      </c>
      <c r="Q157" t="s">
        <v>8325</v>
      </c>
      <c r="R157" s="12">
        <v>42260</v>
      </c>
      <c r="S157" s="12">
        <v>42239.957962962959</v>
      </c>
    </row>
    <row r="158" spans="1:19" ht="32" x14ac:dyDescent="0.2">
      <c r="A158">
        <v>3299</v>
      </c>
      <c r="B158" s="3" t="s">
        <v>3299</v>
      </c>
      <c r="C158" s="3" t="s">
        <v>7409</v>
      </c>
      <c r="D158" s="33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38">
        <v>116</v>
      </c>
      <c r="P158" s="8" t="s">
        <v>8322</v>
      </c>
      <c r="Q158" t="s">
        <v>8325</v>
      </c>
      <c r="R158" s="12">
        <v>42291.917395833334</v>
      </c>
      <c r="S158" s="12">
        <v>42261.917395833334</v>
      </c>
    </row>
    <row r="159" spans="1:19" ht="32" x14ac:dyDescent="0.2">
      <c r="A159">
        <v>3300</v>
      </c>
      <c r="B159" s="3" t="s">
        <v>3300</v>
      </c>
      <c r="C159" s="3" t="s">
        <v>7410</v>
      </c>
      <c r="D159" s="33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38">
        <v>136</v>
      </c>
      <c r="P159" s="8" t="s">
        <v>8322</v>
      </c>
      <c r="Q159" t="s">
        <v>8325</v>
      </c>
      <c r="R159" s="12">
        <v>42123.743773148148</v>
      </c>
      <c r="S159" s="12">
        <v>42102.743773148148</v>
      </c>
    </row>
    <row r="160" spans="1:19" ht="32" x14ac:dyDescent="0.2">
      <c r="A160">
        <v>3301</v>
      </c>
      <c r="B160" s="3" t="s">
        <v>3301</v>
      </c>
      <c r="C160" s="3" t="s">
        <v>7411</v>
      </c>
      <c r="D160" s="33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38">
        <v>133</v>
      </c>
      <c r="P160" s="8" t="s">
        <v>8322</v>
      </c>
      <c r="Q160" t="s">
        <v>8325</v>
      </c>
      <c r="R160" s="12">
        <v>42583.290972222225</v>
      </c>
      <c r="S160" s="12">
        <v>42538.73583333334</v>
      </c>
    </row>
    <row r="161" spans="1:19" ht="32" x14ac:dyDescent="0.2">
      <c r="A161">
        <v>3303</v>
      </c>
      <c r="B161" s="3" t="s">
        <v>3303</v>
      </c>
      <c r="C161" s="3" t="s">
        <v>7413</v>
      </c>
      <c r="D161" s="33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38">
        <v>116</v>
      </c>
      <c r="P161" s="8" t="s">
        <v>8322</v>
      </c>
      <c r="Q161" t="s">
        <v>8325</v>
      </c>
      <c r="R161" s="12">
        <v>42091.609768518523</v>
      </c>
      <c r="S161" s="12">
        <v>42056.65143518518</v>
      </c>
    </row>
    <row r="162" spans="1:19" ht="32" x14ac:dyDescent="0.2">
      <c r="A162">
        <v>3304</v>
      </c>
      <c r="B162" s="3" t="s">
        <v>3304</v>
      </c>
      <c r="C162" s="3" t="s">
        <v>7414</v>
      </c>
      <c r="D162" s="33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38">
        <v>105</v>
      </c>
      <c r="P162" s="8" t="s">
        <v>8322</v>
      </c>
      <c r="Q162" t="s">
        <v>8325</v>
      </c>
      <c r="R162" s="12">
        <v>42726.624444444446</v>
      </c>
      <c r="S162" s="12">
        <v>42696.624444444446</v>
      </c>
    </row>
    <row r="163" spans="1:19" ht="32" x14ac:dyDescent="0.2">
      <c r="A163">
        <v>3305</v>
      </c>
      <c r="B163" s="3" t="s">
        <v>3305</v>
      </c>
      <c r="C163" s="3" t="s">
        <v>7415</v>
      </c>
      <c r="D163" s="33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38">
        <v>102</v>
      </c>
      <c r="P163" s="8" t="s">
        <v>8322</v>
      </c>
      <c r="Q163" t="s">
        <v>8325</v>
      </c>
      <c r="R163" s="12">
        <v>42216.855879629627</v>
      </c>
      <c r="S163" s="12">
        <v>42186.855879629627</v>
      </c>
    </row>
    <row r="164" spans="1:19" ht="32" x14ac:dyDescent="0.2">
      <c r="A164">
        <v>3306</v>
      </c>
      <c r="B164" s="3" t="s">
        <v>3306</v>
      </c>
      <c r="C164" s="3" t="s">
        <v>7416</v>
      </c>
      <c r="D164" s="33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38">
        <v>175</v>
      </c>
      <c r="P164" s="8" t="s">
        <v>8322</v>
      </c>
      <c r="Q164" t="s">
        <v>8325</v>
      </c>
      <c r="R164" s="12">
        <v>42531.125</v>
      </c>
      <c r="S164" s="12">
        <v>42493.219236111108</v>
      </c>
    </row>
    <row r="165" spans="1:19" ht="32" x14ac:dyDescent="0.2">
      <c r="A165">
        <v>3307</v>
      </c>
      <c r="B165" s="3" t="s">
        <v>3307</v>
      </c>
      <c r="C165" s="3" t="s">
        <v>7417</v>
      </c>
      <c r="D165" s="33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38">
        <v>107</v>
      </c>
      <c r="P165" s="8" t="s">
        <v>8322</v>
      </c>
      <c r="Q165" t="s">
        <v>8325</v>
      </c>
      <c r="R165" s="12">
        <v>42505.057164351849</v>
      </c>
      <c r="S165" s="12">
        <v>42475.057164351849</v>
      </c>
    </row>
    <row r="166" spans="1:19" ht="32" x14ac:dyDescent="0.2">
      <c r="A166">
        <v>3308</v>
      </c>
      <c r="B166" s="3" t="s">
        <v>3308</v>
      </c>
      <c r="C166" s="3" t="s">
        <v>7418</v>
      </c>
      <c r="D166" s="33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38">
        <v>122</v>
      </c>
      <c r="P166" s="8" t="s">
        <v>8322</v>
      </c>
      <c r="Q166" t="s">
        <v>8325</v>
      </c>
      <c r="R166" s="12">
        <v>42473.876909722225</v>
      </c>
      <c r="S166" s="12">
        <v>42452.876909722225</v>
      </c>
    </row>
    <row r="167" spans="1:19" ht="16" x14ac:dyDescent="0.2">
      <c r="A167">
        <v>3310</v>
      </c>
      <c r="B167" s="3" t="s">
        <v>3310</v>
      </c>
      <c r="C167" s="3" t="s">
        <v>7420</v>
      </c>
      <c r="D167" s="33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38">
        <v>100</v>
      </c>
      <c r="P167" s="8" t="s">
        <v>8322</v>
      </c>
      <c r="Q167" t="s">
        <v>8325</v>
      </c>
      <c r="R167" s="12">
        <v>42283.928530092591</v>
      </c>
      <c r="S167" s="12">
        <v>42253.928530092591</v>
      </c>
    </row>
    <row r="168" spans="1:19" ht="32" x14ac:dyDescent="0.2">
      <c r="A168">
        <v>3311</v>
      </c>
      <c r="B168" s="3" t="s">
        <v>3311</v>
      </c>
      <c r="C168" s="3" t="s">
        <v>7421</v>
      </c>
      <c r="D168" s="33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38">
        <v>110</v>
      </c>
      <c r="P168" s="8" t="s">
        <v>8322</v>
      </c>
      <c r="Q168" t="s">
        <v>8325</v>
      </c>
      <c r="R168" s="12">
        <v>42294.29178240741</v>
      </c>
      <c r="S168" s="12">
        <v>42264.29178240741</v>
      </c>
    </row>
    <row r="169" spans="1:19" ht="32" x14ac:dyDescent="0.2">
      <c r="A169">
        <v>3312</v>
      </c>
      <c r="B169" s="3" t="s">
        <v>3312</v>
      </c>
      <c r="C169" s="3" t="s">
        <v>7422</v>
      </c>
      <c r="D169" s="33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38">
        <v>100</v>
      </c>
      <c r="P169" s="8" t="s">
        <v>8322</v>
      </c>
      <c r="Q169" t="s">
        <v>8325</v>
      </c>
      <c r="R169" s="12">
        <v>42685.916666666672</v>
      </c>
      <c r="S169" s="12">
        <v>42664.809560185182</v>
      </c>
    </row>
    <row r="170" spans="1:19" ht="32" x14ac:dyDescent="0.2">
      <c r="A170">
        <v>3313</v>
      </c>
      <c r="B170" s="3" t="s">
        <v>3313</v>
      </c>
      <c r="C170" s="3" t="s">
        <v>7423</v>
      </c>
      <c r="D170" s="33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38">
        <v>116</v>
      </c>
      <c r="P170" s="8" t="s">
        <v>8322</v>
      </c>
      <c r="Q170" t="s">
        <v>8325</v>
      </c>
      <c r="R170" s="12">
        <v>42396.041666666672</v>
      </c>
      <c r="S170" s="12">
        <v>42382.244409722218</v>
      </c>
    </row>
    <row r="171" spans="1:19" ht="48" x14ac:dyDescent="0.2">
      <c r="A171">
        <v>3316</v>
      </c>
      <c r="B171" s="3" t="s">
        <v>3316</v>
      </c>
      <c r="C171" s="3" t="s">
        <v>7426</v>
      </c>
      <c r="D171" s="33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38">
        <v>100</v>
      </c>
      <c r="P171" s="8" t="s">
        <v>8322</v>
      </c>
      <c r="Q171" t="s">
        <v>8325</v>
      </c>
      <c r="R171" s="12">
        <v>41859.57916666667</v>
      </c>
      <c r="S171" s="12">
        <v>41826.871238425927</v>
      </c>
    </row>
    <row r="172" spans="1:19" ht="32" x14ac:dyDescent="0.2">
      <c r="A172">
        <v>3317</v>
      </c>
      <c r="B172" s="3" t="s">
        <v>3317</v>
      </c>
      <c r="C172" s="3" t="s">
        <v>7427</v>
      </c>
      <c r="D172" s="33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38">
        <v>106</v>
      </c>
      <c r="P172" s="8" t="s">
        <v>8322</v>
      </c>
      <c r="Q172" t="s">
        <v>8325</v>
      </c>
      <c r="R172" s="12">
        <v>42529.039629629624</v>
      </c>
      <c r="S172" s="12">
        <v>42499.039629629624</v>
      </c>
    </row>
    <row r="173" spans="1:19" ht="32" x14ac:dyDescent="0.2">
      <c r="A173">
        <v>3320</v>
      </c>
      <c r="B173" s="3" t="s">
        <v>3320</v>
      </c>
      <c r="C173" s="3" t="s">
        <v>7430</v>
      </c>
      <c r="D173" s="33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38">
        <v>101</v>
      </c>
      <c r="P173" s="8" t="s">
        <v>8322</v>
      </c>
      <c r="Q173" t="s">
        <v>8325</v>
      </c>
      <c r="R173" s="12">
        <v>42543.045798611114</v>
      </c>
      <c r="S173" s="12">
        <v>42513.045798611114</v>
      </c>
    </row>
    <row r="174" spans="1:19" ht="32" x14ac:dyDescent="0.2">
      <c r="A174">
        <v>3321</v>
      </c>
      <c r="B174" s="3" t="s">
        <v>3321</v>
      </c>
      <c r="C174" s="3" t="s">
        <v>7431</v>
      </c>
      <c r="D174" s="33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38">
        <v>107</v>
      </c>
      <c r="P174" s="8" t="s">
        <v>8322</v>
      </c>
      <c r="Q174" t="s">
        <v>8325</v>
      </c>
      <c r="R174" s="12">
        <v>41928.165972222225</v>
      </c>
      <c r="S174" s="12">
        <v>41914.100289351853</v>
      </c>
    </row>
    <row r="175" spans="1:19" ht="32" x14ac:dyDescent="0.2">
      <c r="A175">
        <v>3322</v>
      </c>
      <c r="B175" s="3" t="s">
        <v>3322</v>
      </c>
      <c r="C175" s="3" t="s">
        <v>7432</v>
      </c>
      <c r="D175" s="33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38">
        <v>102</v>
      </c>
      <c r="P175" s="8" t="s">
        <v>8322</v>
      </c>
      <c r="Q175" t="s">
        <v>8325</v>
      </c>
      <c r="R175" s="12">
        <v>42543.163194444445</v>
      </c>
      <c r="S175" s="12">
        <v>42521.010370370372</v>
      </c>
    </row>
    <row r="176" spans="1:19" ht="32" x14ac:dyDescent="0.2">
      <c r="A176">
        <v>3326</v>
      </c>
      <c r="B176" s="3" t="s">
        <v>3326</v>
      </c>
      <c r="C176" s="3" t="s">
        <v>7436</v>
      </c>
      <c r="D176" s="33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38">
        <v>101</v>
      </c>
      <c r="P176" s="8" t="s">
        <v>8322</v>
      </c>
      <c r="Q176" t="s">
        <v>8325</v>
      </c>
      <c r="R176" s="12">
        <v>42071.67251157407</v>
      </c>
      <c r="S176" s="12">
        <v>42041.714178240742</v>
      </c>
    </row>
    <row r="177" spans="1:19" ht="32" x14ac:dyDescent="0.2">
      <c r="A177">
        <v>3328</v>
      </c>
      <c r="B177" s="3" t="s">
        <v>3328</v>
      </c>
      <c r="C177" s="3" t="s">
        <v>7438</v>
      </c>
      <c r="D177" s="33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38">
        <v>146</v>
      </c>
      <c r="P177" s="8" t="s">
        <v>8322</v>
      </c>
      <c r="Q177" t="s">
        <v>8325</v>
      </c>
      <c r="R177" s="12">
        <v>41825.041666666664</v>
      </c>
      <c r="S177" s="12">
        <v>41822.57503472222</v>
      </c>
    </row>
    <row r="178" spans="1:19" ht="32" x14ac:dyDescent="0.2">
      <c r="A178">
        <v>3331</v>
      </c>
      <c r="B178" s="3" t="s">
        <v>3331</v>
      </c>
      <c r="C178" s="3" t="s">
        <v>7441</v>
      </c>
      <c r="D178" s="33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38">
        <v>105</v>
      </c>
      <c r="P178" s="8" t="s">
        <v>8322</v>
      </c>
      <c r="Q178" t="s">
        <v>8325</v>
      </c>
      <c r="R178" s="12">
        <v>42283.697754629626</v>
      </c>
      <c r="S178" s="12">
        <v>42248.697754629626</v>
      </c>
    </row>
    <row r="179" spans="1:19" ht="32" x14ac:dyDescent="0.2">
      <c r="A179">
        <v>3332</v>
      </c>
      <c r="B179" s="3" t="s">
        <v>3332</v>
      </c>
      <c r="C179" s="3" t="s">
        <v>7442</v>
      </c>
      <c r="D179" s="33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38">
        <v>100</v>
      </c>
      <c r="P179" s="8" t="s">
        <v>8322</v>
      </c>
      <c r="Q179" t="s">
        <v>8325</v>
      </c>
      <c r="R179" s="12">
        <v>41839.860300925924</v>
      </c>
      <c r="S179" s="12">
        <v>41809.860300925924</v>
      </c>
    </row>
    <row r="180" spans="1:19" ht="32" x14ac:dyDescent="0.2">
      <c r="A180">
        <v>3333</v>
      </c>
      <c r="B180" s="3" t="s">
        <v>3333</v>
      </c>
      <c r="C180" s="3" t="s">
        <v>7443</v>
      </c>
      <c r="D180" s="33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38">
        <v>105</v>
      </c>
      <c r="P180" s="8" t="s">
        <v>8322</v>
      </c>
      <c r="Q180" t="s">
        <v>8325</v>
      </c>
      <c r="R180" s="12">
        <v>42170.676851851851</v>
      </c>
      <c r="S180" s="12">
        <v>42148.676851851851</v>
      </c>
    </row>
    <row r="181" spans="1:19" ht="32" x14ac:dyDescent="0.2">
      <c r="A181">
        <v>3334</v>
      </c>
      <c r="B181" s="3" t="s">
        <v>3334</v>
      </c>
      <c r="C181" s="3" t="s">
        <v>7444</v>
      </c>
      <c r="D181" s="33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38">
        <v>139</v>
      </c>
      <c r="P181" s="8" t="s">
        <v>8322</v>
      </c>
      <c r="Q181" t="s">
        <v>8325</v>
      </c>
      <c r="R181" s="12">
        <v>42215.521087962959</v>
      </c>
      <c r="S181" s="12">
        <v>42185.521087962959</v>
      </c>
    </row>
    <row r="182" spans="1:19" ht="16" x14ac:dyDescent="0.2">
      <c r="A182">
        <v>3338</v>
      </c>
      <c r="B182" s="3" t="s">
        <v>3338</v>
      </c>
      <c r="C182" s="3" t="s">
        <v>7448</v>
      </c>
      <c r="D182" s="33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38">
        <v>102</v>
      </c>
      <c r="P182" s="8" t="s">
        <v>8322</v>
      </c>
      <c r="Q182" t="s">
        <v>8325</v>
      </c>
      <c r="R182" s="12">
        <v>42790.574999999997</v>
      </c>
      <c r="S182" s="12">
        <v>42769.574999999997</v>
      </c>
    </row>
    <row r="183" spans="1:19" ht="32" x14ac:dyDescent="0.2">
      <c r="A183">
        <v>3339</v>
      </c>
      <c r="B183" s="3" t="s">
        <v>3339</v>
      </c>
      <c r="C183" s="3" t="s">
        <v>7449</v>
      </c>
      <c r="D183" s="33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38">
        <v>104</v>
      </c>
      <c r="P183" s="8" t="s">
        <v>8322</v>
      </c>
      <c r="Q183" t="s">
        <v>8325</v>
      </c>
      <c r="R183" s="12">
        <v>42579.665717592594</v>
      </c>
      <c r="S183" s="12">
        <v>42549.665717592594</v>
      </c>
    </row>
    <row r="184" spans="1:19" ht="32" x14ac:dyDescent="0.2">
      <c r="A184">
        <v>3340</v>
      </c>
      <c r="B184" s="3" t="s">
        <v>3340</v>
      </c>
      <c r="C184" s="3" t="s">
        <v>7450</v>
      </c>
      <c r="D184" s="33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38">
        <v>138</v>
      </c>
      <c r="P184" s="8" t="s">
        <v>8322</v>
      </c>
      <c r="Q184" t="s">
        <v>8325</v>
      </c>
      <c r="R184" s="12">
        <v>42710.974004629628</v>
      </c>
      <c r="S184" s="12">
        <v>42685.974004629628</v>
      </c>
    </row>
    <row r="185" spans="1:19" ht="32" x14ac:dyDescent="0.2">
      <c r="A185">
        <v>3342</v>
      </c>
      <c r="B185" s="3" t="s">
        <v>3342</v>
      </c>
      <c r="C185" s="3" t="s">
        <v>7452</v>
      </c>
      <c r="D185" s="33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38">
        <v>102</v>
      </c>
      <c r="P185" s="8" t="s">
        <v>8322</v>
      </c>
      <c r="Q185" t="s">
        <v>8325</v>
      </c>
      <c r="R185" s="12">
        <v>42095.207638888889</v>
      </c>
      <c r="S185" s="12">
        <v>42062.296412037031</v>
      </c>
    </row>
    <row r="186" spans="1:19" ht="32" x14ac:dyDescent="0.2">
      <c r="A186">
        <v>3344</v>
      </c>
      <c r="B186" s="3" t="s">
        <v>3344</v>
      </c>
      <c r="C186" s="3" t="s">
        <v>7454</v>
      </c>
      <c r="D186" s="33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38">
        <v>101</v>
      </c>
      <c r="P186" s="8" t="s">
        <v>8322</v>
      </c>
      <c r="Q186" t="s">
        <v>8325</v>
      </c>
      <c r="R186" s="12">
        <v>41881.200150462959</v>
      </c>
      <c r="S186" s="12">
        <v>41851.200150462959</v>
      </c>
    </row>
    <row r="187" spans="1:19" ht="32" x14ac:dyDescent="0.2">
      <c r="A187">
        <v>3345</v>
      </c>
      <c r="B187" s="3" t="s">
        <v>3345</v>
      </c>
      <c r="C187" s="3" t="s">
        <v>7455</v>
      </c>
      <c r="D187" s="33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38">
        <v>130</v>
      </c>
      <c r="P187" s="8" t="s">
        <v>8322</v>
      </c>
      <c r="Q187" t="s">
        <v>8325</v>
      </c>
      <c r="R187" s="12">
        <v>42112.025694444441</v>
      </c>
      <c r="S187" s="12">
        <v>42053.106111111112</v>
      </c>
    </row>
    <row r="188" spans="1:19" ht="32" x14ac:dyDescent="0.2">
      <c r="A188">
        <v>3346</v>
      </c>
      <c r="B188" s="3" t="s">
        <v>3346</v>
      </c>
      <c r="C188" s="3" t="s">
        <v>7456</v>
      </c>
      <c r="D188" s="33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38">
        <v>110</v>
      </c>
      <c r="P188" s="8" t="s">
        <v>8322</v>
      </c>
      <c r="Q188" t="s">
        <v>8325</v>
      </c>
      <c r="R188" s="12">
        <v>42061.024421296301</v>
      </c>
      <c r="S188" s="12">
        <v>42054.024421296301</v>
      </c>
    </row>
    <row r="189" spans="1:19" ht="32" x14ac:dyDescent="0.2">
      <c r="A189">
        <v>3348</v>
      </c>
      <c r="B189" s="3" t="s">
        <v>3266</v>
      </c>
      <c r="C189" s="3" t="s">
        <v>7458</v>
      </c>
      <c r="D189" s="33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38">
        <v>100</v>
      </c>
      <c r="P189" s="8" t="s">
        <v>8322</v>
      </c>
      <c r="Q189" t="s">
        <v>8325</v>
      </c>
      <c r="R189" s="12">
        <v>42490.165972222225</v>
      </c>
      <c r="S189" s="12">
        <v>42466.558796296296</v>
      </c>
    </row>
    <row r="190" spans="1:19" ht="32" x14ac:dyDescent="0.2">
      <c r="A190">
        <v>3349</v>
      </c>
      <c r="B190" s="3" t="s">
        <v>3348</v>
      </c>
      <c r="C190" s="3" t="s">
        <v>7459</v>
      </c>
      <c r="D190" s="33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38">
        <v>153</v>
      </c>
      <c r="P190" s="8" t="s">
        <v>8322</v>
      </c>
      <c r="Q190" t="s">
        <v>8325</v>
      </c>
      <c r="R190" s="12">
        <v>42534.708333333328</v>
      </c>
      <c r="S190" s="12">
        <v>42513.110787037032</v>
      </c>
    </row>
    <row r="191" spans="1:19" ht="32" x14ac:dyDescent="0.2">
      <c r="A191">
        <v>3354</v>
      </c>
      <c r="B191" s="3" t="s">
        <v>3353</v>
      </c>
      <c r="C191" s="3" t="s">
        <v>7464</v>
      </c>
      <c r="D191" s="33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38">
        <v>102</v>
      </c>
      <c r="P191" s="8" t="s">
        <v>8322</v>
      </c>
      <c r="Q191" t="s">
        <v>8325</v>
      </c>
      <c r="R191" s="12">
        <v>42306.167361111111</v>
      </c>
      <c r="S191" s="12">
        <v>42270.7269212963</v>
      </c>
    </row>
    <row r="192" spans="1:19" ht="32" x14ac:dyDescent="0.2">
      <c r="A192">
        <v>3358</v>
      </c>
      <c r="B192" s="3" t="s">
        <v>3357</v>
      </c>
      <c r="C192" s="3" t="s">
        <v>7468</v>
      </c>
      <c r="D192" s="33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38">
        <v>103</v>
      </c>
      <c r="P192" s="8" t="s">
        <v>8322</v>
      </c>
      <c r="Q192" t="s">
        <v>8325</v>
      </c>
      <c r="R192" s="12">
        <v>41962.352766203709</v>
      </c>
      <c r="S192" s="12">
        <v>41932.311099537037</v>
      </c>
    </row>
    <row r="193" spans="1:19" ht="32" x14ac:dyDescent="0.2">
      <c r="A193">
        <v>3359</v>
      </c>
      <c r="B193" s="3" t="s">
        <v>3358</v>
      </c>
      <c r="C193" s="3" t="s">
        <v>7469</v>
      </c>
      <c r="D193" s="33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38">
        <v>106</v>
      </c>
      <c r="P193" s="8" t="s">
        <v>8322</v>
      </c>
      <c r="Q193" t="s">
        <v>8325</v>
      </c>
      <c r="R193" s="12">
        <v>42791.057106481487</v>
      </c>
      <c r="S193" s="12">
        <v>42746.057106481487</v>
      </c>
    </row>
    <row r="194" spans="1:19" ht="32" x14ac:dyDescent="0.2">
      <c r="A194">
        <v>3361</v>
      </c>
      <c r="B194" s="3" t="s">
        <v>3360</v>
      </c>
      <c r="C194" s="3" t="s">
        <v>7471</v>
      </c>
      <c r="D194" s="33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38">
        <v>113</v>
      </c>
      <c r="P194" s="8" t="s">
        <v>8322</v>
      </c>
      <c r="Q194" t="s">
        <v>8325</v>
      </c>
      <c r="R194" s="12">
        <v>41883.665972222225</v>
      </c>
      <c r="S194" s="12">
        <v>41866.025347222225</v>
      </c>
    </row>
    <row r="195" spans="1:19" ht="32" x14ac:dyDescent="0.2">
      <c r="A195">
        <v>3362</v>
      </c>
      <c r="B195" s="3" t="s">
        <v>3361</v>
      </c>
      <c r="C195" s="3" t="s">
        <v>7472</v>
      </c>
      <c r="D195" s="33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38">
        <v>218</v>
      </c>
      <c r="P195" s="8" t="s">
        <v>8322</v>
      </c>
      <c r="Q195" t="s">
        <v>8325</v>
      </c>
      <c r="R195" s="12">
        <v>42070.204861111109</v>
      </c>
      <c r="S195" s="12">
        <v>42056.091631944444</v>
      </c>
    </row>
    <row r="196" spans="1:19" ht="32" x14ac:dyDescent="0.2">
      <c r="A196">
        <v>3363</v>
      </c>
      <c r="B196" s="3" t="s">
        <v>3362</v>
      </c>
      <c r="C196" s="3" t="s">
        <v>7473</v>
      </c>
      <c r="D196" s="33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38">
        <v>101</v>
      </c>
      <c r="P196" s="8" t="s">
        <v>8322</v>
      </c>
      <c r="Q196" t="s">
        <v>8325</v>
      </c>
      <c r="R196" s="12">
        <v>41870.666666666664</v>
      </c>
      <c r="S196" s="12">
        <v>41851.771354166667</v>
      </c>
    </row>
    <row r="197" spans="1:19" ht="32" x14ac:dyDescent="0.2">
      <c r="A197">
        <v>3365</v>
      </c>
      <c r="B197" s="3" t="s">
        <v>3364</v>
      </c>
      <c r="C197" s="3" t="s">
        <v>7475</v>
      </c>
      <c r="D197" s="33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38">
        <v>104</v>
      </c>
      <c r="P197" s="8" t="s">
        <v>8322</v>
      </c>
      <c r="Q197" t="s">
        <v>8325</v>
      </c>
      <c r="R197" s="12">
        <v>42351.101759259262</v>
      </c>
      <c r="S197" s="12">
        <v>42321.101759259262</v>
      </c>
    </row>
    <row r="198" spans="1:19" ht="32" x14ac:dyDescent="0.2">
      <c r="A198">
        <v>3366</v>
      </c>
      <c r="B198" s="3" t="s">
        <v>3365</v>
      </c>
      <c r="C198" s="3" t="s">
        <v>7476</v>
      </c>
      <c r="D198" s="33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38">
        <v>221</v>
      </c>
      <c r="P198" s="8" t="s">
        <v>8322</v>
      </c>
      <c r="Q198" t="s">
        <v>8325</v>
      </c>
      <c r="R198" s="12">
        <v>42137.067557870367</v>
      </c>
      <c r="S198" s="12">
        <v>42107.067557870367</v>
      </c>
    </row>
    <row r="199" spans="1:19" ht="32" x14ac:dyDescent="0.2">
      <c r="A199">
        <v>3368</v>
      </c>
      <c r="B199" s="3" t="s">
        <v>3367</v>
      </c>
      <c r="C199" s="3" t="s">
        <v>7478</v>
      </c>
      <c r="D199" s="33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38">
        <v>105</v>
      </c>
      <c r="P199" s="8" t="s">
        <v>8322</v>
      </c>
      <c r="Q199" t="s">
        <v>8325</v>
      </c>
      <c r="R199" s="12">
        <v>42005.208333333328</v>
      </c>
      <c r="S199" s="12">
        <v>41969.199756944443</v>
      </c>
    </row>
    <row r="200" spans="1:19" ht="32" x14ac:dyDescent="0.2">
      <c r="A200">
        <v>3370</v>
      </c>
      <c r="B200" s="3" t="s">
        <v>3369</v>
      </c>
      <c r="C200" s="3" t="s">
        <v>7480</v>
      </c>
      <c r="D200" s="33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38">
        <v>118</v>
      </c>
      <c r="P200" s="8" t="s">
        <v>8322</v>
      </c>
      <c r="Q200" t="s">
        <v>8325</v>
      </c>
      <c r="R200" s="12">
        <v>42721.333333333328</v>
      </c>
      <c r="S200" s="12">
        <v>42690.334317129629</v>
      </c>
    </row>
    <row r="201" spans="1:19" ht="16" x14ac:dyDescent="0.2">
      <c r="A201">
        <v>3371</v>
      </c>
      <c r="B201" s="3" t="s">
        <v>3370</v>
      </c>
      <c r="C201" s="3" t="s">
        <v>7481</v>
      </c>
      <c r="D201" s="33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38">
        <v>139</v>
      </c>
      <c r="P201" s="8" t="s">
        <v>8322</v>
      </c>
      <c r="Q201" t="s">
        <v>8325</v>
      </c>
      <c r="R201" s="12">
        <v>42340.874594907407</v>
      </c>
      <c r="S201" s="12">
        <v>42312.874594907407</v>
      </c>
    </row>
    <row r="202" spans="1:19" ht="32" x14ac:dyDescent="0.2">
      <c r="A202">
        <v>3372</v>
      </c>
      <c r="B202" s="3" t="s">
        <v>3371</v>
      </c>
      <c r="C202" s="3" t="s">
        <v>7482</v>
      </c>
      <c r="D202" s="33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38">
        <v>104</v>
      </c>
      <c r="P202" s="8" t="s">
        <v>8322</v>
      </c>
      <c r="Q202" t="s">
        <v>8325</v>
      </c>
      <c r="R202" s="12">
        <v>41876.207638888889</v>
      </c>
      <c r="S202" s="12">
        <v>41855.548101851848</v>
      </c>
    </row>
    <row r="203" spans="1:19" ht="32" x14ac:dyDescent="0.2">
      <c r="A203">
        <v>3376</v>
      </c>
      <c r="B203" s="3" t="s">
        <v>3375</v>
      </c>
      <c r="C203" s="3" t="s">
        <v>7486</v>
      </c>
      <c r="D203" s="33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38">
        <v>100</v>
      </c>
      <c r="P203" s="8" t="s">
        <v>8322</v>
      </c>
      <c r="Q203" t="s">
        <v>8325</v>
      </c>
      <c r="R203" s="12">
        <v>42119.659652777773</v>
      </c>
      <c r="S203" s="12">
        <v>42059.701319444444</v>
      </c>
    </row>
    <row r="204" spans="1:19" ht="32" x14ac:dyDescent="0.2">
      <c r="A204">
        <v>3380</v>
      </c>
      <c r="B204" s="3" t="s">
        <v>3379</v>
      </c>
      <c r="C204" s="3" t="s">
        <v>7490</v>
      </c>
      <c r="D204" s="33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38">
        <v>104</v>
      </c>
      <c r="P204" s="8" t="s">
        <v>8322</v>
      </c>
      <c r="Q204" t="s">
        <v>8325</v>
      </c>
      <c r="R204" s="12">
        <v>41972.995115740734</v>
      </c>
      <c r="S204" s="12">
        <v>41937.95344907407</v>
      </c>
    </row>
    <row r="205" spans="1:19" ht="32" x14ac:dyDescent="0.2">
      <c r="A205">
        <v>3381</v>
      </c>
      <c r="B205" s="3" t="s">
        <v>3380</v>
      </c>
      <c r="C205" s="3" t="s">
        <v>7491</v>
      </c>
      <c r="D205" s="33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38">
        <v>102</v>
      </c>
      <c r="P205" s="8" t="s">
        <v>8322</v>
      </c>
      <c r="Q205" t="s">
        <v>8325</v>
      </c>
      <c r="R205" s="12">
        <v>42074.143321759257</v>
      </c>
      <c r="S205" s="12">
        <v>42044.184988425928</v>
      </c>
    </row>
    <row r="206" spans="1:19" ht="32" x14ac:dyDescent="0.2">
      <c r="A206">
        <v>3383</v>
      </c>
      <c r="B206" s="3" t="s">
        <v>3382</v>
      </c>
      <c r="C206" s="3" t="s">
        <v>7493</v>
      </c>
      <c r="D206" s="33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38">
        <v>112</v>
      </c>
      <c r="P206" s="8" t="s">
        <v>8322</v>
      </c>
      <c r="Q206" t="s">
        <v>8325</v>
      </c>
      <c r="R206" s="12">
        <v>42544.782638888893</v>
      </c>
      <c r="S206" s="12">
        <v>42524.782638888893</v>
      </c>
    </row>
    <row r="207" spans="1:19" ht="32" x14ac:dyDescent="0.2">
      <c r="A207">
        <v>3384</v>
      </c>
      <c r="B207" s="3" t="s">
        <v>3383</v>
      </c>
      <c r="C207" s="3" t="s">
        <v>7494</v>
      </c>
      <c r="D207" s="33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38">
        <v>100</v>
      </c>
      <c r="P207" s="8" t="s">
        <v>8322</v>
      </c>
      <c r="Q207" t="s">
        <v>8325</v>
      </c>
      <c r="R207" s="12">
        <v>42329.125</v>
      </c>
      <c r="S207" s="12">
        <v>42292.087592592594</v>
      </c>
    </row>
    <row r="208" spans="1:19" ht="32" x14ac:dyDescent="0.2">
      <c r="A208">
        <v>3385</v>
      </c>
      <c r="B208" s="3" t="s">
        <v>3384</v>
      </c>
      <c r="C208" s="3" t="s">
        <v>7495</v>
      </c>
      <c r="D208" s="33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38">
        <v>100</v>
      </c>
      <c r="P208" s="8" t="s">
        <v>8322</v>
      </c>
      <c r="Q208" t="s">
        <v>8325</v>
      </c>
      <c r="R208" s="12">
        <v>41983.8675</v>
      </c>
      <c r="S208" s="12">
        <v>41953.8675</v>
      </c>
    </row>
    <row r="209" spans="1:19" ht="32" x14ac:dyDescent="0.2">
      <c r="A209">
        <v>3386</v>
      </c>
      <c r="B209" s="3" t="s">
        <v>3385</v>
      </c>
      <c r="C209" s="3" t="s">
        <v>7496</v>
      </c>
      <c r="D209" s="33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38">
        <v>105</v>
      </c>
      <c r="P209" s="8" t="s">
        <v>8322</v>
      </c>
      <c r="Q209" t="s">
        <v>8325</v>
      </c>
      <c r="R209" s="12">
        <v>41976.644745370373</v>
      </c>
      <c r="S209" s="12">
        <v>41946.644745370373</v>
      </c>
    </row>
    <row r="210" spans="1:19" ht="32" x14ac:dyDescent="0.2">
      <c r="A210">
        <v>3387</v>
      </c>
      <c r="B210" s="3" t="s">
        <v>3386</v>
      </c>
      <c r="C210" s="3" t="s">
        <v>7497</v>
      </c>
      <c r="D210" s="33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38">
        <v>117</v>
      </c>
      <c r="P210" s="8" t="s">
        <v>8322</v>
      </c>
      <c r="Q210" t="s">
        <v>8325</v>
      </c>
      <c r="R210" s="12">
        <v>41987.762592592597</v>
      </c>
      <c r="S210" s="12">
        <v>41947.762592592589</v>
      </c>
    </row>
    <row r="211" spans="1:19" ht="32" x14ac:dyDescent="0.2">
      <c r="A211">
        <v>3389</v>
      </c>
      <c r="B211" s="3" t="s">
        <v>3388</v>
      </c>
      <c r="C211" s="3" t="s">
        <v>7499</v>
      </c>
      <c r="D211" s="33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38">
        <v>115</v>
      </c>
      <c r="P211" s="8" t="s">
        <v>8322</v>
      </c>
      <c r="Q211" t="s">
        <v>8325</v>
      </c>
      <c r="R211" s="12">
        <v>42524.563449074078</v>
      </c>
      <c r="S211" s="12">
        <v>42494.563449074078</v>
      </c>
    </row>
    <row r="212" spans="1:19" ht="32" x14ac:dyDescent="0.2">
      <c r="A212">
        <v>3390</v>
      </c>
      <c r="B212" s="3" t="s">
        <v>3389</v>
      </c>
      <c r="C212" s="3" t="s">
        <v>7500</v>
      </c>
      <c r="D212" s="33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38">
        <v>102</v>
      </c>
      <c r="P212" s="8" t="s">
        <v>8322</v>
      </c>
      <c r="Q212" t="s">
        <v>8325</v>
      </c>
      <c r="R212" s="12">
        <v>41830.774826388886</v>
      </c>
      <c r="S212" s="12">
        <v>41815.774826388886</v>
      </c>
    </row>
    <row r="213" spans="1:19" ht="32" x14ac:dyDescent="0.2">
      <c r="A213">
        <v>3391</v>
      </c>
      <c r="B213" s="3" t="s">
        <v>3390</v>
      </c>
      <c r="C213" s="3" t="s">
        <v>7501</v>
      </c>
      <c r="D213" s="33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38">
        <v>223</v>
      </c>
      <c r="P213" s="8" t="s">
        <v>8322</v>
      </c>
      <c r="Q213" t="s">
        <v>8325</v>
      </c>
      <c r="R213" s="12">
        <v>41859.936111111114</v>
      </c>
      <c r="S213" s="12">
        <v>41830.545694444445</v>
      </c>
    </row>
    <row r="214" spans="1:19" ht="32" x14ac:dyDescent="0.2">
      <c r="A214">
        <v>3393</v>
      </c>
      <c r="B214" s="3" t="s">
        <v>3392</v>
      </c>
      <c r="C214" s="3" t="s">
        <v>7503</v>
      </c>
      <c r="D214" s="33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38">
        <v>106</v>
      </c>
      <c r="P214" s="8" t="s">
        <v>8322</v>
      </c>
      <c r="Q214" t="s">
        <v>8325</v>
      </c>
      <c r="R214" s="12">
        <v>41949.031944444447</v>
      </c>
      <c r="S214" s="12">
        <v>41923.921643518523</v>
      </c>
    </row>
    <row r="215" spans="1:19" ht="32" x14ac:dyDescent="0.2">
      <c r="A215">
        <v>3396</v>
      </c>
      <c r="B215" s="3" t="s">
        <v>3395</v>
      </c>
      <c r="C215" s="3" t="s">
        <v>7506</v>
      </c>
      <c r="D215" s="33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38">
        <v>104</v>
      </c>
      <c r="P215" s="8" t="s">
        <v>8322</v>
      </c>
      <c r="Q215" t="s">
        <v>8325</v>
      </c>
      <c r="R215" s="12">
        <v>41791.165972222225</v>
      </c>
      <c r="S215" s="12">
        <v>41764.44663194444</v>
      </c>
    </row>
    <row r="216" spans="1:19" ht="32" x14ac:dyDescent="0.2">
      <c r="A216">
        <v>3398</v>
      </c>
      <c r="B216" s="3" t="s">
        <v>3397</v>
      </c>
      <c r="C216" s="3" t="s">
        <v>7508</v>
      </c>
      <c r="D216" s="33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38">
        <v>111</v>
      </c>
      <c r="P216" s="8" t="s">
        <v>8322</v>
      </c>
      <c r="Q216" t="s">
        <v>8325</v>
      </c>
      <c r="R216" s="12">
        <v>41964.708333333328</v>
      </c>
      <c r="S216" s="12">
        <v>41941.75203703704</v>
      </c>
    </row>
    <row r="217" spans="1:19" ht="32" x14ac:dyDescent="0.2">
      <c r="A217">
        <v>3400</v>
      </c>
      <c r="B217" s="3" t="s">
        <v>3399</v>
      </c>
      <c r="C217" s="3" t="s">
        <v>7510</v>
      </c>
      <c r="D217" s="33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38">
        <v>100</v>
      </c>
      <c r="P217" s="8" t="s">
        <v>8322</v>
      </c>
      <c r="Q217" t="s">
        <v>8325</v>
      </c>
      <c r="R217" s="12">
        <v>41879.953865740739</v>
      </c>
      <c r="S217" s="12">
        <v>41834.953865740739</v>
      </c>
    </row>
    <row r="218" spans="1:19" ht="32" x14ac:dyDescent="0.2">
      <c r="A218">
        <v>3402</v>
      </c>
      <c r="B218" s="3" t="s">
        <v>3401</v>
      </c>
      <c r="C218" s="3" t="s">
        <v>7512</v>
      </c>
      <c r="D218" s="33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38">
        <v>110</v>
      </c>
      <c r="P218" s="8" t="s">
        <v>8322</v>
      </c>
      <c r="Q218" t="s">
        <v>8325</v>
      </c>
      <c r="R218" s="12">
        <v>42320.104861111111</v>
      </c>
      <c r="S218" s="12">
        <v>42290.61855324074</v>
      </c>
    </row>
    <row r="219" spans="1:19" ht="32" x14ac:dyDescent="0.2">
      <c r="A219">
        <v>3404</v>
      </c>
      <c r="B219" s="3" t="s">
        <v>3403</v>
      </c>
      <c r="C219" s="3" t="s">
        <v>7514</v>
      </c>
      <c r="D219" s="33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38">
        <v>122</v>
      </c>
      <c r="P219" s="8" t="s">
        <v>8322</v>
      </c>
      <c r="Q219" t="s">
        <v>8325</v>
      </c>
      <c r="R219" s="12">
        <v>42172.503495370373</v>
      </c>
      <c r="S219" s="12">
        <v>42152.503495370373</v>
      </c>
    </row>
    <row r="220" spans="1:19" ht="32" x14ac:dyDescent="0.2">
      <c r="A220">
        <v>3406</v>
      </c>
      <c r="B220" s="3" t="s">
        <v>3405</v>
      </c>
      <c r="C220" s="3" t="s">
        <v>7516</v>
      </c>
      <c r="D220" s="33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38">
        <v>100</v>
      </c>
      <c r="P220" s="8" t="s">
        <v>8322</v>
      </c>
      <c r="Q220" t="s">
        <v>8325</v>
      </c>
      <c r="R220" s="12">
        <v>41836.492777777778</v>
      </c>
      <c r="S220" s="12">
        <v>41791.492777777778</v>
      </c>
    </row>
    <row r="221" spans="1:19" ht="32" x14ac:dyDescent="0.2">
      <c r="A221">
        <v>3408</v>
      </c>
      <c r="B221" s="3" t="s">
        <v>3407</v>
      </c>
      <c r="C221" s="3" t="s">
        <v>7518</v>
      </c>
      <c r="D221" s="33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38">
        <v>211</v>
      </c>
      <c r="P221" s="8" t="s">
        <v>8322</v>
      </c>
      <c r="Q221" t="s">
        <v>8325</v>
      </c>
      <c r="R221" s="12">
        <v>41838.991944444446</v>
      </c>
      <c r="S221" s="12">
        <v>41808.991944444446</v>
      </c>
    </row>
    <row r="222" spans="1:19" ht="32" x14ac:dyDescent="0.2">
      <c r="A222">
        <v>3410</v>
      </c>
      <c r="B222" s="3" t="s">
        <v>3409</v>
      </c>
      <c r="C222" s="3" t="s">
        <v>7520</v>
      </c>
      <c r="D222" s="33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38">
        <v>109</v>
      </c>
      <c r="P222" s="8" t="s">
        <v>8322</v>
      </c>
      <c r="Q222" t="s">
        <v>8325</v>
      </c>
      <c r="R222" s="12">
        <v>42527.291666666672</v>
      </c>
      <c r="S222" s="12">
        <v>42500.041550925926</v>
      </c>
    </row>
    <row r="223" spans="1:19" ht="32" x14ac:dyDescent="0.2">
      <c r="A223">
        <v>3411</v>
      </c>
      <c r="B223" s="3" t="s">
        <v>3410</v>
      </c>
      <c r="C223" s="3" t="s">
        <v>7521</v>
      </c>
      <c r="D223" s="33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38">
        <v>104</v>
      </c>
      <c r="P223" s="8" t="s">
        <v>8322</v>
      </c>
      <c r="Q223" t="s">
        <v>8325</v>
      </c>
      <c r="R223" s="12">
        <v>42285.022824074069</v>
      </c>
      <c r="S223" s="12">
        <v>42265.022824074069</v>
      </c>
    </row>
    <row r="224" spans="1:19" ht="32" x14ac:dyDescent="0.2">
      <c r="A224">
        <v>3413</v>
      </c>
      <c r="B224" s="3" t="s">
        <v>3412</v>
      </c>
      <c r="C224" s="3" t="s">
        <v>7523</v>
      </c>
      <c r="D224" s="33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38">
        <v>130</v>
      </c>
      <c r="P224" s="8" t="s">
        <v>8322</v>
      </c>
      <c r="Q224" t="s">
        <v>8325</v>
      </c>
      <c r="R224" s="12">
        <v>42063.207638888889</v>
      </c>
      <c r="S224" s="12">
        <v>42053.733078703706</v>
      </c>
    </row>
    <row r="225" spans="1:19" ht="32" x14ac:dyDescent="0.2">
      <c r="A225">
        <v>3414</v>
      </c>
      <c r="B225" s="3" t="s">
        <v>3413</v>
      </c>
      <c r="C225" s="3" t="s">
        <v>7524</v>
      </c>
      <c r="D225" s="33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38">
        <v>104</v>
      </c>
      <c r="P225" s="8" t="s">
        <v>8322</v>
      </c>
      <c r="Q225" t="s">
        <v>8325</v>
      </c>
      <c r="R225" s="12">
        <v>42705.332638888889</v>
      </c>
      <c r="S225" s="12">
        <v>42675.832465277781</v>
      </c>
    </row>
    <row r="226" spans="1:19" ht="32" x14ac:dyDescent="0.2">
      <c r="A226">
        <v>3415</v>
      </c>
      <c r="B226" s="3" t="s">
        <v>3414</v>
      </c>
      <c r="C226" s="3" t="s">
        <v>7525</v>
      </c>
      <c r="D226" s="33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38">
        <v>100</v>
      </c>
      <c r="P226" s="8" t="s">
        <v>8322</v>
      </c>
      <c r="Q226" t="s">
        <v>8325</v>
      </c>
      <c r="R226" s="12">
        <v>42477.979166666672</v>
      </c>
      <c r="S226" s="12">
        <v>42467.144166666665</v>
      </c>
    </row>
    <row r="227" spans="1:19" ht="32" x14ac:dyDescent="0.2">
      <c r="A227">
        <v>3417</v>
      </c>
      <c r="B227" s="3" t="s">
        <v>3416</v>
      </c>
      <c r="C227" s="3" t="s">
        <v>7527</v>
      </c>
      <c r="D227" s="33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38">
        <v>100</v>
      </c>
      <c r="P227" s="8" t="s">
        <v>8322</v>
      </c>
      <c r="Q227" t="s">
        <v>8325</v>
      </c>
      <c r="R227" s="12">
        <v>41938.029861111114</v>
      </c>
      <c r="S227" s="12">
        <v>41894.91375</v>
      </c>
    </row>
    <row r="228" spans="1:19" ht="32" x14ac:dyDescent="0.2">
      <c r="A228">
        <v>3418</v>
      </c>
      <c r="B228" s="3" t="s">
        <v>3417</v>
      </c>
      <c r="C228" s="3" t="s">
        <v>7528</v>
      </c>
      <c r="D228" s="33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38">
        <v>101</v>
      </c>
      <c r="P228" s="8" t="s">
        <v>8322</v>
      </c>
      <c r="Q228" t="s">
        <v>8325</v>
      </c>
      <c r="R228" s="12">
        <v>41782.83457175926</v>
      </c>
      <c r="S228" s="12">
        <v>41752.83457175926</v>
      </c>
    </row>
    <row r="229" spans="1:19" ht="32" x14ac:dyDescent="0.2">
      <c r="A229">
        <v>3421</v>
      </c>
      <c r="B229" s="3" t="s">
        <v>3420</v>
      </c>
      <c r="C229" s="3" t="s">
        <v>7531</v>
      </c>
      <c r="D229" s="33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38">
        <v>101</v>
      </c>
      <c r="P229" s="8" t="s">
        <v>8322</v>
      </c>
      <c r="Q229" t="s">
        <v>8325</v>
      </c>
      <c r="R229" s="12">
        <v>42067.791238425925</v>
      </c>
      <c r="S229" s="12">
        <v>42037.791238425925</v>
      </c>
    </row>
    <row r="230" spans="1:19" ht="32" x14ac:dyDescent="0.2">
      <c r="A230">
        <v>3423</v>
      </c>
      <c r="B230" s="3" t="s">
        <v>3422</v>
      </c>
      <c r="C230" s="3" t="s">
        <v>7533</v>
      </c>
      <c r="D230" s="33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38">
        <v>140</v>
      </c>
      <c r="P230" s="8" t="s">
        <v>8322</v>
      </c>
      <c r="Q230" t="s">
        <v>8325</v>
      </c>
      <c r="R230" s="12">
        <v>42118.911354166667</v>
      </c>
      <c r="S230" s="12">
        <v>42088.911354166667</v>
      </c>
    </row>
    <row r="231" spans="1:19" ht="32" x14ac:dyDescent="0.2">
      <c r="A231">
        <v>3424</v>
      </c>
      <c r="B231" s="3" t="s">
        <v>3423</v>
      </c>
      <c r="C231" s="3" t="s">
        <v>7534</v>
      </c>
      <c r="D231" s="33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38">
        <v>104</v>
      </c>
      <c r="P231" s="8" t="s">
        <v>8322</v>
      </c>
      <c r="Q231" t="s">
        <v>8325</v>
      </c>
      <c r="R231" s="12">
        <v>42040.290972222225</v>
      </c>
      <c r="S231" s="12">
        <v>42018.676898148144</v>
      </c>
    </row>
    <row r="232" spans="1:19" ht="32" x14ac:dyDescent="0.2">
      <c r="A232">
        <v>3425</v>
      </c>
      <c r="B232" s="3" t="s">
        <v>3424</v>
      </c>
      <c r="C232" s="3" t="s">
        <v>7535</v>
      </c>
      <c r="D232" s="33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38">
        <v>103</v>
      </c>
      <c r="P232" s="8" t="s">
        <v>8322</v>
      </c>
      <c r="Q232" t="s">
        <v>8325</v>
      </c>
      <c r="R232" s="12">
        <v>41916.617314814815</v>
      </c>
      <c r="S232" s="12">
        <v>41884.617314814815</v>
      </c>
    </row>
    <row r="233" spans="1:19" ht="32" x14ac:dyDescent="0.2">
      <c r="A233">
        <v>3426</v>
      </c>
      <c r="B233" s="3" t="s">
        <v>3425</v>
      </c>
      <c r="C233" s="3" t="s">
        <v>7536</v>
      </c>
      <c r="D233" s="33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38">
        <v>108</v>
      </c>
      <c r="P233" s="8" t="s">
        <v>8322</v>
      </c>
      <c r="Q233" t="s">
        <v>8325</v>
      </c>
      <c r="R233" s="12">
        <v>41903.083333333336</v>
      </c>
      <c r="S233" s="12">
        <v>41884.056747685187</v>
      </c>
    </row>
    <row r="234" spans="1:19" ht="32" x14ac:dyDescent="0.2">
      <c r="A234">
        <v>3431</v>
      </c>
      <c r="B234" s="3" t="s">
        <v>3430</v>
      </c>
      <c r="C234" s="3" t="s">
        <v>7541</v>
      </c>
      <c r="D234" s="33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38">
        <v>100</v>
      </c>
      <c r="P234" s="8" t="s">
        <v>8322</v>
      </c>
      <c r="Q234" t="s">
        <v>8325</v>
      </c>
      <c r="R234" s="12">
        <v>41869.730937500004</v>
      </c>
      <c r="S234" s="12">
        <v>41839.730937500004</v>
      </c>
    </row>
    <row r="235" spans="1:19" ht="32" x14ac:dyDescent="0.2">
      <c r="A235">
        <v>3432</v>
      </c>
      <c r="B235" s="3" t="s">
        <v>3431</v>
      </c>
      <c r="C235" s="3" t="s">
        <v>7542</v>
      </c>
      <c r="D235" s="33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38">
        <v>110</v>
      </c>
      <c r="P235" s="8" t="s">
        <v>8322</v>
      </c>
      <c r="Q235" t="s">
        <v>8325</v>
      </c>
      <c r="R235" s="12">
        <v>42405.916666666672</v>
      </c>
      <c r="S235" s="12">
        <v>42380.581180555557</v>
      </c>
    </row>
    <row r="236" spans="1:19" ht="32" x14ac:dyDescent="0.2">
      <c r="A236">
        <v>3433</v>
      </c>
      <c r="B236" s="3" t="s">
        <v>3432</v>
      </c>
      <c r="C236" s="3" t="s">
        <v>7543</v>
      </c>
      <c r="D236" s="33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38">
        <v>100</v>
      </c>
      <c r="P236" s="8" t="s">
        <v>8322</v>
      </c>
      <c r="Q236" t="s">
        <v>8325</v>
      </c>
      <c r="R236" s="12">
        <v>41807.125</v>
      </c>
      <c r="S236" s="12">
        <v>41776.063136574077</v>
      </c>
    </row>
    <row r="237" spans="1:19" ht="32" x14ac:dyDescent="0.2">
      <c r="A237">
        <v>3434</v>
      </c>
      <c r="B237" s="3" t="s">
        <v>3433</v>
      </c>
      <c r="C237" s="3" t="s">
        <v>7544</v>
      </c>
      <c r="D237" s="33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38">
        <v>106</v>
      </c>
      <c r="P237" s="8" t="s">
        <v>8322</v>
      </c>
      <c r="Q237" t="s">
        <v>8325</v>
      </c>
      <c r="R237" s="12">
        <v>41830.380428240744</v>
      </c>
      <c r="S237" s="12">
        <v>41800.380428240744</v>
      </c>
    </row>
    <row r="238" spans="1:19" ht="32" x14ac:dyDescent="0.2">
      <c r="A238">
        <v>3435</v>
      </c>
      <c r="B238" s="3" t="s">
        <v>3434</v>
      </c>
      <c r="C238" s="3" t="s">
        <v>7545</v>
      </c>
      <c r="D238" s="33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38">
        <v>112</v>
      </c>
      <c r="P238" s="8" t="s">
        <v>8322</v>
      </c>
      <c r="Q238" t="s">
        <v>8325</v>
      </c>
      <c r="R238" s="12">
        <v>42589.125</v>
      </c>
      <c r="S238" s="12">
        <v>42572.61681712963</v>
      </c>
    </row>
    <row r="239" spans="1:19" ht="32" x14ac:dyDescent="0.2">
      <c r="A239">
        <v>3436</v>
      </c>
      <c r="B239" s="3" t="s">
        <v>3435</v>
      </c>
      <c r="C239" s="3" t="s">
        <v>7546</v>
      </c>
      <c r="D239" s="33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38">
        <v>106</v>
      </c>
      <c r="P239" s="8" t="s">
        <v>8322</v>
      </c>
      <c r="Q239" t="s">
        <v>8325</v>
      </c>
      <c r="R239" s="12">
        <v>41872.686111111114</v>
      </c>
      <c r="S239" s="12">
        <v>41851.541585648149</v>
      </c>
    </row>
    <row r="240" spans="1:19" ht="32" x14ac:dyDescent="0.2">
      <c r="A240">
        <v>3437</v>
      </c>
      <c r="B240" s="3" t="s">
        <v>3436</v>
      </c>
      <c r="C240" s="3" t="s">
        <v>7547</v>
      </c>
      <c r="D240" s="33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38">
        <v>101</v>
      </c>
      <c r="P240" s="8" t="s">
        <v>8322</v>
      </c>
      <c r="Q240" t="s">
        <v>8325</v>
      </c>
      <c r="R240" s="12">
        <v>42235.710879629631</v>
      </c>
      <c r="S240" s="12">
        <v>42205.710879629631</v>
      </c>
    </row>
    <row r="241" spans="1:19" ht="32" x14ac:dyDescent="0.2">
      <c r="A241">
        <v>3439</v>
      </c>
      <c r="B241" s="3" t="s">
        <v>3438</v>
      </c>
      <c r="C241" s="3" t="s">
        <v>7549</v>
      </c>
      <c r="D241" s="33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38">
        <v>135</v>
      </c>
      <c r="P241" s="8" t="s">
        <v>8322</v>
      </c>
      <c r="Q241" t="s">
        <v>8325</v>
      </c>
      <c r="R241" s="12">
        <v>42388.207638888889</v>
      </c>
      <c r="S241" s="12">
        <v>42374.911226851851</v>
      </c>
    </row>
    <row r="242" spans="1:19" ht="32" x14ac:dyDescent="0.2">
      <c r="A242">
        <v>3440</v>
      </c>
      <c r="B242" s="3" t="s">
        <v>3439</v>
      </c>
      <c r="C242" s="3" t="s">
        <v>7550</v>
      </c>
      <c r="D242" s="33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38">
        <v>105</v>
      </c>
      <c r="P242" s="8" t="s">
        <v>8322</v>
      </c>
      <c r="Q242" t="s">
        <v>8325</v>
      </c>
      <c r="R242" s="12">
        <v>41831.677083333336</v>
      </c>
      <c r="S242" s="12">
        <v>41809.12300925926</v>
      </c>
    </row>
    <row r="243" spans="1:19" ht="32" x14ac:dyDescent="0.2">
      <c r="A243">
        <v>3441</v>
      </c>
      <c r="B243" s="3" t="s">
        <v>3440</v>
      </c>
      <c r="C243" s="3" t="s">
        <v>7551</v>
      </c>
      <c r="D243" s="33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38">
        <v>103</v>
      </c>
      <c r="P243" s="8" t="s">
        <v>8322</v>
      </c>
      <c r="Q243" t="s">
        <v>8325</v>
      </c>
      <c r="R243" s="12">
        <v>42321.845138888893</v>
      </c>
      <c r="S243" s="12">
        <v>42294.429641203707</v>
      </c>
    </row>
    <row r="244" spans="1:19" ht="32" x14ac:dyDescent="0.2">
      <c r="A244">
        <v>3442</v>
      </c>
      <c r="B244" s="3" t="s">
        <v>3441</v>
      </c>
      <c r="C244" s="3" t="s">
        <v>7552</v>
      </c>
      <c r="D244" s="33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38">
        <v>100</v>
      </c>
      <c r="P244" s="8" t="s">
        <v>8322</v>
      </c>
      <c r="Q244" t="s">
        <v>8325</v>
      </c>
      <c r="R244" s="12">
        <v>42154.841111111105</v>
      </c>
      <c r="S244" s="12">
        <v>42124.841111111105</v>
      </c>
    </row>
    <row r="245" spans="1:19" ht="32" x14ac:dyDescent="0.2">
      <c r="A245">
        <v>3443</v>
      </c>
      <c r="B245" s="3" t="s">
        <v>3442</v>
      </c>
      <c r="C245" s="3" t="s">
        <v>7553</v>
      </c>
      <c r="D245" s="33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38">
        <v>186</v>
      </c>
      <c r="P245" s="8" t="s">
        <v>8322</v>
      </c>
      <c r="Q245" t="s">
        <v>8325</v>
      </c>
      <c r="R245" s="12">
        <v>41891.524837962963</v>
      </c>
      <c r="S245" s="12">
        <v>41861.524837962963</v>
      </c>
    </row>
    <row r="246" spans="1:19" ht="16" x14ac:dyDescent="0.2">
      <c r="A246">
        <v>3447</v>
      </c>
      <c r="B246" s="3" t="s">
        <v>3446</v>
      </c>
      <c r="C246" s="3" t="s">
        <v>7557</v>
      </c>
      <c r="D246" s="33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38">
        <v>108</v>
      </c>
      <c r="P246" s="8" t="s">
        <v>8322</v>
      </c>
      <c r="Q246" t="s">
        <v>8325</v>
      </c>
      <c r="R246" s="12">
        <v>42447.847361111111</v>
      </c>
      <c r="S246" s="12">
        <v>42402.889027777783</v>
      </c>
    </row>
    <row r="247" spans="1:19" ht="32" x14ac:dyDescent="0.2">
      <c r="A247">
        <v>3448</v>
      </c>
      <c r="B247" s="3" t="s">
        <v>3447</v>
      </c>
      <c r="C247" s="3" t="s">
        <v>7558</v>
      </c>
      <c r="D247" s="33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38">
        <v>110</v>
      </c>
      <c r="P247" s="8" t="s">
        <v>8322</v>
      </c>
      <c r="Q247" t="s">
        <v>8325</v>
      </c>
      <c r="R247" s="12">
        <v>41990.119085648148</v>
      </c>
      <c r="S247" s="12">
        <v>41960.119085648148</v>
      </c>
    </row>
    <row r="248" spans="1:19" ht="32" x14ac:dyDescent="0.2">
      <c r="A248">
        <v>3449</v>
      </c>
      <c r="B248" s="3" t="s">
        <v>3448</v>
      </c>
      <c r="C248" s="3" t="s">
        <v>7559</v>
      </c>
      <c r="D248" s="33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38">
        <v>171</v>
      </c>
      <c r="P248" s="8" t="s">
        <v>8322</v>
      </c>
      <c r="Q248" t="s">
        <v>8325</v>
      </c>
      <c r="R248" s="12">
        <v>42560.166666666672</v>
      </c>
      <c r="S248" s="12">
        <v>42532.052523148144</v>
      </c>
    </row>
    <row r="249" spans="1:19" ht="32" x14ac:dyDescent="0.2">
      <c r="A249">
        <v>3451</v>
      </c>
      <c r="B249" s="3" t="s">
        <v>3450</v>
      </c>
      <c r="C249" s="3" t="s">
        <v>7561</v>
      </c>
      <c r="D249" s="33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38">
        <v>101</v>
      </c>
      <c r="P249" s="8" t="s">
        <v>8322</v>
      </c>
      <c r="Q249" t="s">
        <v>8325</v>
      </c>
      <c r="R249" s="12">
        <v>42115.723692129628</v>
      </c>
      <c r="S249" s="12">
        <v>42088.723692129628</v>
      </c>
    </row>
    <row r="250" spans="1:19" ht="32" x14ac:dyDescent="0.2">
      <c r="A250">
        <v>3452</v>
      </c>
      <c r="B250" s="3" t="s">
        <v>3451</v>
      </c>
      <c r="C250" s="3" t="s">
        <v>7562</v>
      </c>
      <c r="D250" s="33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38">
        <v>153</v>
      </c>
      <c r="P250" s="8" t="s">
        <v>8322</v>
      </c>
      <c r="Q250" t="s">
        <v>8325</v>
      </c>
      <c r="R250" s="12">
        <v>41843.165972222225</v>
      </c>
      <c r="S250" s="12">
        <v>41820.639189814814</v>
      </c>
    </row>
    <row r="251" spans="1:19" ht="32" x14ac:dyDescent="0.2">
      <c r="A251">
        <v>3455</v>
      </c>
      <c r="B251" s="3" t="s">
        <v>3454</v>
      </c>
      <c r="C251" s="3" t="s">
        <v>7565</v>
      </c>
      <c r="D251" s="33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38">
        <v>101</v>
      </c>
      <c r="P251" s="8" t="s">
        <v>8322</v>
      </c>
      <c r="Q251" t="s">
        <v>8325</v>
      </c>
      <c r="R251" s="12">
        <v>42656.7503125</v>
      </c>
      <c r="S251" s="12">
        <v>42626.7503125</v>
      </c>
    </row>
    <row r="252" spans="1:19" ht="32" x14ac:dyDescent="0.2">
      <c r="A252">
        <v>3456</v>
      </c>
      <c r="B252" s="3" t="s">
        <v>3455</v>
      </c>
      <c r="C252" s="3" t="s">
        <v>7566</v>
      </c>
      <c r="D252" s="33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38">
        <v>191</v>
      </c>
      <c r="P252" s="8" t="s">
        <v>8322</v>
      </c>
      <c r="Q252" t="s">
        <v>8325</v>
      </c>
      <c r="R252" s="12">
        <v>41852.290972222225</v>
      </c>
      <c r="S252" s="12">
        <v>41821.205636574072</v>
      </c>
    </row>
    <row r="253" spans="1:19" ht="32" x14ac:dyDescent="0.2">
      <c r="A253">
        <v>3457</v>
      </c>
      <c r="B253" s="3" t="s">
        <v>3456</v>
      </c>
      <c r="C253" s="3" t="s">
        <v>7567</v>
      </c>
      <c r="D253" s="33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38">
        <v>140</v>
      </c>
      <c r="P253" s="8" t="s">
        <v>8322</v>
      </c>
      <c r="Q253" t="s">
        <v>8325</v>
      </c>
      <c r="R253" s="12">
        <v>42047.249305555553</v>
      </c>
      <c r="S253" s="12">
        <v>42016.706678240742</v>
      </c>
    </row>
    <row r="254" spans="1:19" ht="32" x14ac:dyDescent="0.2">
      <c r="A254">
        <v>3458</v>
      </c>
      <c r="B254" s="3" t="s">
        <v>3457</v>
      </c>
      <c r="C254" s="3" t="s">
        <v>7568</v>
      </c>
      <c r="D254" s="33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38">
        <v>124</v>
      </c>
      <c r="P254" s="8" t="s">
        <v>8322</v>
      </c>
      <c r="Q254" t="s">
        <v>8325</v>
      </c>
      <c r="R254" s="12">
        <v>42038.185416666667</v>
      </c>
      <c r="S254" s="12">
        <v>42011.202581018515</v>
      </c>
    </row>
    <row r="255" spans="1:19" ht="32" x14ac:dyDescent="0.2">
      <c r="A255">
        <v>3461</v>
      </c>
      <c r="B255" s="3" t="s">
        <v>3460</v>
      </c>
      <c r="C255" s="3" t="s">
        <v>7571</v>
      </c>
      <c r="D255" s="33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38">
        <v>139</v>
      </c>
      <c r="P255" s="8" t="s">
        <v>8322</v>
      </c>
      <c r="Q255" t="s">
        <v>8325</v>
      </c>
      <c r="R255" s="12">
        <v>42672.125</v>
      </c>
      <c r="S255" s="12">
        <v>42643.632858796293</v>
      </c>
    </row>
    <row r="256" spans="1:19" ht="32" x14ac:dyDescent="0.2">
      <c r="A256">
        <v>3462</v>
      </c>
      <c r="B256" s="3" t="s">
        <v>3461</v>
      </c>
      <c r="C256" s="3" t="s">
        <v>7572</v>
      </c>
      <c r="D256" s="33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38">
        <v>202</v>
      </c>
      <c r="P256" s="8" t="s">
        <v>8322</v>
      </c>
      <c r="Q256" t="s">
        <v>8325</v>
      </c>
      <c r="R256" s="12">
        <v>42195.75</v>
      </c>
      <c r="S256" s="12">
        <v>42179.898472222223</v>
      </c>
    </row>
    <row r="257" spans="1:19" ht="32" x14ac:dyDescent="0.2">
      <c r="A257">
        <v>3464</v>
      </c>
      <c r="B257" s="3" t="s">
        <v>3463</v>
      </c>
      <c r="C257" s="3" t="s">
        <v>7574</v>
      </c>
      <c r="D257" s="33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38">
        <v>102</v>
      </c>
      <c r="P257" s="8" t="s">
        <v>8322</v>
      </c>
      <c r="Q257" t="s">
        <v>8325</v>
      </c>
      <c r="R257" s="12">
        <v>42605.130057870367</v>
      </c>
      <c r="S257" s="12">
        <v>42575.130057870367</v>
      </c>
    </row>
    <row r="258" spans="1:19" ht="32" x14ac:dyDescent="0.2">
      <c r="A258">
        <v>3466</v>
      </c>
      <c r="B258" s="3" t="s">
        <v>3465</v>
      </c>
      <c r="C258" s="3" t="s">
        <v>7576</v>
      </c>
      <c r="D258" s="33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38">
        <v>127</v>
      </c>
      <c r="P258" s="8" t="s">
        <v>8322</v>
      </c>
      <c r="Q258" t="s">
        <v>8325</v>
      </c>
      <c r="R258" s="12">
        <v>42479.977430555555</v>
      </c>
      <c r="S258" s="12">
        <v>42420.019097222219</v>
      </c>
    </row>
    <row r="259" spans="1:19" ht="16" x14ac:dyDescent="0.2">
      <c r="A259">
        <v>3467</v>
      </c>
      <c r="B259" s="3" t="s">
        <v>3466</v>
      </c>
      <c r="C259" s="3" t="s">
        <v>7577</v>
      </c>
      <c r="D259" s="33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38">
        <v>101</v>
      </c>
      <c r="P259" s="8" t="s">
        <v>8322</v>
      </c>
      <c r="Q259" t="s">
        <v>8325</v>
      </c>
      <c r="R259" s="12">
        <v>42083.630000000005</v>
      </c>
      <c r="S259" s="12">
        <v>42053.671666666662</v>
      </c>
    </row>
    <row r="260" spans="1:19" ht="32" x14ac:dyDescent="0.2">
      <c r="A260">
        <v>3468</v>
      </c>
      <c r="B260" s="3" t="s">
        <v>3467</v>
      </c>
      <c r="C260" s="3" t="s">
        <v>7578</v>
      </c>
      <c r="D260" s="33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38">
        <v>122</v>
      </c>
      <c r="P260" s="8" t="s">
        <v>8322</v>
      </c>
      <c r="Q260" t="s">
        <v>8325</v>
      </c>
      <c r="R260" s="12">
        <v>42634.125</v>
      </c>
      <c r="S260" s="12">
        <v>42605.765381944439</v>
      </c>
    </row>
    <row r="261" spans="1:19" ht="32" x14ac:dyDescent="0.2">
      <c r="A261">
        <v>3469</v>
      </c>
      <c r="B261" s="3" t="s">
        <v>3468</v>
      </c>
      <c r="C261" s="3" t="s">
        <v>7579</v>
      </c>
      <c r="D261" s="33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38">
        <v>113</v>
      </c>
      <c r="P261" s="8" t="s">
        <v>8322</v>
      </c>
      <c r="Q261" t="s">
        <v>8325</v>
      </c>
      <c r="R261" s="12">
        <v>42488.641724537039</v>
      </c>
      <c r="S261" s="12">
        <v>42458.641724537039</v>
      </c>
    </row>
    <row r="262" spans="1:19" ht="16" x14ac:dyDescent="0.2">
      <c r="A262">
        <v>3470</v>
      </c>
      <c r="B262" s="3" t="s">
        <v>3469</v>
      </c>
      <c r="C262" s="3" t="s">
        <v>7580</v>
      </c>
      <c r="D262" s="33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38">
        <v>150</v>
      </c>
      <c r="P262" s="8" t="s">
        <v>8322</v>
      </c>
      <c r="Q262" t="s">
        <v>8325</v>
      </c>
      <c r="R262" s="12">
        <v>42566.901388888888</v>
      </c>
      <c r="S262" s="12">
        <v>42529.022013888884</v>
      </c>
    </row>
    <row r="263" spans="1:19" ht="32" x14ac:dyDescent="0.2">
      <c r="A263">
        <v>3472</v>
      </c>
      <c r="B263" s="3" t="s">
        <v>3471</v>
      </c>
      <c r="C263" s="3" t="s">
        <v>7582</v>
      </c>
      <c r="D263" s="33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38">
        <v>102</v>
      </c>
      <c r="P263" s="8" t="s">
        <v>8322</v>
      </c>
      <c r="Q263" t="s">
        <v>8325</v>
      </c>
      <c r="R263" s="12">
        <v>41949.249305555553</v>
      </c>
      <c r="S263" s="12">
        <v>41928.170497685183</v>
      </c>
    </row>
    <row r="264" spans="1:19" ht="32" x14ac:dyDescent="0.2">
      <c r="A264">
        <v>3473</v>
      </c>
      <c r="B264" s="3" t="s">
        <v>3472</v>
      </c>
      <c r="C264" s="3" t="s">
        <v>7583</v>
      </c>
      <c r="D264" s="33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38">
        <v>100</v>
      </c>
      <c r="P264" s="8" t="s">
        <v>8322</v>
      </c>
      <c r="Q264" t="s">
        <v>8325</v>
      </c>
      <c r="R264" s="12">
        <v>42083.852083333331</v>
      </c>
      <c r="S264" s="12">
        <v>42062.834444444445</v>
      </c>
    </row>
    <row r="265" spans="1:19" ht="32" x14ac:dyDescent="0.2">
      <c r="A265">
        <v>3476</v>
      </c>
      <c r="B265" s="3" t="s">
        <v>3475</v>
      </c>
      <c r="C265" s="3" t="s">
        <v>7586</v>
      </c>
      <c r="D265" s="33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38">
        <v>104</v>
      </c>
      <c r="P265" s="8" t="s">
        <v>8322</v>
      </c>
      <c r="Q265" t="s">
        <v>8325</v>
      </c>
      <c r="R265" s="12">
        <v>41939.125</v>
      </c>
      <c r="S265" s="12">
        <v>41921.279976851853</v>
      </c>
    </row>
    <row r="266" spans="1:19" ht="32" x14ac:dyDescent="0.2">
      <c r="A266">
        <v>3477</v>
      </c>
      <c r="B266" s="3" t="s">
        <v>3476</v>
      </c>
      <c r="C266" s="3" t="s">
        <v>7587</v>
      </c>
      <c r="D266" s="33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38">
        <v>115</v>
      </c>
      <c r="P266" s="8" t="s">
        <v>8322</v>
      </c>
      <c r="Q266" t="s">
        <v>8325</v>
      </c>
      <c r="R266" s="12">
        <v>42141.125</v>
      </c>
      <c r="S266" s="12">
        <v>42128.736608796295</v>
      </c>
    </row>
    <row r="267" spans="1:19" ht="32" x14ac:dyDescent="0.2">
      <c r="A267">
        <v>3478</v>
      </c>
      <c r="B267" s="3" t="s">
        <v>3477</v>
      </c>
      <c r="C267" s="3" t="s">
        <v>7588</v>
      </c>
      <c r="D267" s="33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38">
        <v>113</v>
      </c>
      <c r="P267" s="8" t="s">
        <v>8322</v>
      </c>
      <c r="Q267" t="s">
        <v>8325</v>
      </c>
      <c r="R267" s="12">
        <v>42079.875</v>
      </c>
      <c r="S267" s="12">
        <v>42053.916921296302</v>
      </c>
    </row>
    <row r="268" spans="1:19" ht="32" x14ac:dyDescent="0.2">
      <c r="A268">
        <v>3480</v>
      </c>
      <c r="B268" s="3" t="s">
        <v>3479</v>
      </c>
      <c r="C268" s="3" t="s">
        <v>7590</v>
      </c>
      <c r="D268" s="33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38">
        <v>143</v>
      </c>
      <c r="P268" s="8" t="s">
        <v>8322</v>
      </c>
      <c r="Q268" t="s">
        <v>8325</v>
      </c>
      <c r="R268" s="12">
        <v>42195.875</v>
      </c>
      <c r="S268" s="12">
        <v>42171.317442129628</v>
      </c>
    </row>
    <row r="269" spans="1:19" ht="32" x14ac:dyDescent="0.2">
      <c r="A269">
        <v>3483</v>
      </c>
      <c r="B269" s="3" t="s">
        <v>3482</v>
      </c>
      <c r="C269" s="3" t="s">
        <v>7593</v>
      </c>
      <c r="D269" s="33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38">
        <v>160</v>
      </c>
      <c r="P269" s="8" t="s">
        <v>8322</v>
      </c>
      <c r="Q269" t="s">
        <v>8325</v>
      </c>
      <c r="R269" s="12">
        <v>41823.668761574074</v>
      </c>
      <c r="S269" s="12">
        <v>41793.668761574074</v>
      </c>
    </row>
    <row r="270" spans="1:19" ht="32" x14ac:dyDescent="0.2">
      <c r="A270">
        <v>3484</v>
      </c>
      <c r="B270" s="3" t="s">
        <v>3483</v>
      </c>
      <c r="C270" s="3" t="s">
        <v>7594</v>
      </c>
      <c r="D270" s="33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38">
        <v>114</v>
      </c>
      <c r="P270" s="8" t="s">
        <v>8322</v>
      </c>
      <c r="Q270" t="s">
        <v>8325</v>
      </c>
      <c r="R270" s="12">
        <v>42536.760405092587</v>
      </c>
      <c r="S270" s="12">
        <v>42506.760405092587</v>
      </c>
    </row>
    <row r="271" spans="1:19" ht="32" x14ac:dyDescent="0.2">
      <c r="A271">
        <v>3485</v>
      </c>
      <c r="B271" s="3" t="s">
        <v>3484</v>
      </c>
      <c r="C271" s="3" t="s">
        <v>7595</v>
      </c>
      <c r="D271" s="33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38">
        <v>101</v>
      </c>
      <c r="P271" s="8" t="s">
        <v>8322</v>
      </c>
      <c r="Q271" t="s">
        <v>8325</v>
      </c>
      <c r="R271" s="12">
        <v>42402.693055555559</v>
      </c>
      <c r="S271" s="12">
        <v>42372.693055555559</v>
      </c>
    </row>
    <row r="272" spans="1:19" ht="32" x14ac:dyDescent="0.2">
      <c r="A272">
        <v>3486</v>
      </c>
      <c r="B272" s="3" t="s">
        <v>3485</v>
      </c>
      <c r="C272" s="3" t="s">
        <v>7596</v>
      </c>
      <c r="D272" s="33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38">
        <v>155</v>
      </c>
      <c r="P272" s="8" t="s">
        <v>8322</v>
      </c>
      <c r="Q272" t="s">
        <v>8325</v>
      </c>
      <c r="R272" s="12">
        <v>42158.290972222225</v>
      </c>
      <c r="S272" s="12">
        <v>42126.87501157407</v>
      </c>
    </row>
    <row r="273" spans="1:19" ht="32" x14ac:dyDescent="0.2">
      <c r="A273">
        <v>3488</v>
      </c>
      <c r="B273" s="3" t="s">
        <v>3487</v>
      </c>
      <c r="C273" s="3" t="s">
        <v>7598</v>
      </c>
      <c r="D273" s="33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38">
        <v>121</v>
      </c>
      <c r="P273" s="8" t="s">
        <v>8322</v>
      </c>
      <c r="Q273" t="s">
        <v>8325</v>
      </c>
      <c r="R273" s="12">
        <v>42111.666666666672</v>
      </c>
      <c r="S273" s="12">
        <v>42087.768055555556</v>
      </c>
    </row>
    <row r="274" spans="1:19" ht="32" x14ac:dyDescent="0.2">
      <c r="A274">
        <v>3490</v>
      </c>
      <c r="B274" s="3" t="s">
        <v>3489</v>
      </c>
      <c r="C274" s="3" t="s">
        <v>7600</v>
      </c>
      <c r="D274" s="33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38">
        <v>128</v>
      </c>
      <c r="P274" s="8" t="s">
        <v>8322</v>
      </c>
      <c r="Q274" t="s">
        <v>8325</v>
      </c>
      <c r="R274" s="12">
        <v>42473.802361111113</v>
      </c>
      <c r="S274" s="12">
        <v>42443.802361111113</v>
      </c>
    </row>
    <row r="275" spans="1:19" ht="32" x14ac:dyDescent="0.2">
      <c r="A275">
        <v>3491</v>
      </c>
      <c r="B275" s="3" t="s">
        <v>3490</v>
      </c>
      <c r="C275" s="3" t="s">
        <v>7601</v>
      </c>
      <c r="D275" s="33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38">
        <v>158</v>
      </c>
      <c r="P275" s="8" t="s">
        <v>8322</v>
      </c>
      <c r="Q275" t="s">
        <v>8325</v>
      </c>
      <c r="R275" s="12">
        <v>42142.249814814815</v>
      </c>
      <c r="S275" s="12">
        <v>42121.249814814815</v>
      </c>
    </row>
    <row r="276" spans="1:19" ht="32" x14ac:dyDescent="0.2">
      <c r="A276">
        <v>3492</v>
      </c>
      <c r="B276" s="3" t="s">
        <v>3491</v>
      </c>
      <c r="C276" s="3" t="s">
        <v>7602</v>
      </c>
      <c r="D276" s="33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38">
        <v>105</v>
      </c>
      <c r="P276" s="8" t="s">
        <v>8322</v>
      </c>
      <c r="Q276" t="s">
        <v>8325</v>
      </c>
      <c r="R276" s="12">
        <v>42303.009224537032</v>
      </c>
      <c r="S276" s="12">
        <v>42268.009224537032</v>
      </c>
    </row>
    <row r="277" spans="1:19" ht="32" x14ac:dyDescent="0.2">
      <c r="A277">
        <v>3493</v>
      </c>
      <c r="B277" s="3" t="s">
        <v>3492</v>
      </c>
      <c r="C277" s="3" t="s">
        <v>7603</v>
      </c>
      <c r="D277" s="33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38">
        <v>100</v>
      </c>
      <c r="P277" s="8" t="s">
        <v>8322</v>
      </c>
      <c r="Q277" t="s">
        <v>8325</v>
      </c>
      <c r="R277" s="12">
        <v>41868.21597222222</v>
      </c>
      <c r="S277" s="12">
        <v>41848.866157407407</v>
      </c>
    </row>
    <row r="278" spans="1:19" ht="32" x14ac:dyDescent="0.2">
      <c r="A278">
        <v>3494</v>
      </c>
      <c r="B278" s="3" t="s">
        <v>3493</v>
      </c>
      <c r="C278" s="3" t="s">
        <v>7604</v>
      </c>
      <c r="D278" s="33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38">
        <v>100</v>
      </c>
      <c r="P278" s="8" t="s">
        <v>8322</v>
      </c>
      <c r="Q278" t="s">
        <v>8325</v>
      </c>
      <c r="R278" s="12">
        <v>42700.25</v>
      </c>
      <c r="S278" s="12">
        <v>42689.214988425927</v>
      </c>
    </row>
    <row r="279" spans="1:19" ht="32" x14ac:dyDescent="0.2">
      <c r="A279">
        <v>3496</v>
      </c>
      <c r="B279" s="3" t="s">
        <v>3495</v>
      </c>
      <c r="C279" s="3" t="s">
        <v>7606</v>
      </c>
      <c r="D279" s="33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38">
        <v>124</v>
      </c>
      <c r="P279" s="8" t="s">
        <v>8322</v>
      </c>
      <c r="Q279" t="s">
        <v>8325</v>
      </c>
      <c r="R279" s="12">
        <v>42624.846828703703</v>
      </c>
      <c r="S279" s="12">
        <v>42584.846828703703</v>
      </c>
    </row>
    <row r="280" spans="1:19" ht="32" x14ac:dyDescent="0.2">
      <c r="A280">
        <v>3497</v>
      </c>
      <c r="B280" s="3" t="s">
        <v>3496</v>
      </c>
      <c r="C280" s="3" t="s">
        <v>7607</v>
      </c>
      <c r="D280" s="33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38">
        <v>109</v>
      </c>
      <c r="P280" s="8" t="s">
        <v>8322</v>
      </c>
      <c r="Q280" t="s">
        <v>8325</v>
      </c>
      <c r="R280" s="12">
        <v>42523.916666666672</v>
      </c>
      <c r="S280" s="12">
        <v>42511.741944444439</v>
      </c>
    </row>
    <row r="281" spans="1:19" ht="32" x14ac:dyDescent="0.2">
      <c r="A281">
        <v>3499</v>
      </c>
      <c r="B281" s="3" t="s">
        <v>3498</v>
      </c>
      <c r="C281" s="3" t="s">
        <v>7609</v>
      </c>
      <c r="D281" s="33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38">
        <v>106</v>
      </c>
      <c r="P281" s="8" t="s">
        <v>8322</v>
      </c>
      <c r="Q281" t="s">
        <v>8325</v>
      </c>
      <c r="R281" s="12">
        <v>42186.290972222225</v>
      </c>
      <c r="S281" s="12">
        <v>42132.036168981482</v>
      </c>
    </row>
    <row r="282" spans="1:19" ht="32" x14ac:dyDescent="0.2">
      <c r="A282">
        <v>3500</v>
      </c>
      <c r="B282" s="3" t="s">
        <v>3499</v>
      </c>
      <c r="C282" s="3" t="s">
        <v>7610</v>
      </c>
      <c r="D282" s="33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38">
        <v>106</v>
      </c>
      <c r="P282" s="8" t="s">
        <v>8322</v>
      </c>
      <c r="Q282" t="s">
        <v>8325</v>
      </c>
      <c r="R282" s="12">
        <v>42436.207638888889</v>
      </c>
      <c r="S282" s="12">
        <v>42419.91942129629</v>
      </c>
    </row>
    <row r="283" spans="1:19" ht="32" x14ac:dyDescent="0.2">
      <c r="A283">
        <v>3502</v>
      </c>
      <c r="B283" s="3" t="s">
        <v>3501</v>
      </c>
      <c r="C283" s="3" t="s">
        <v>7612</v>
      </c>
      <c r="D283" s="33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38">
        <v>105</v>
      </c>
      <c r="P283" s="8" t="s">
        <v>8322</v>
      </c>
      <c r="Q283" t="s">
        <v>8325</v>
      </c>
      <c r="R283" s="12">
        <v>42445.165972222225</v>
      </c>
      <c r="S283" s="12">
        <v>42430.839398148149</v>
      </c>
    </row>
    <row r="284" spans="1:19" ht="32" x14ac:dyDescent="0.2">
      <c r="A284">
        <v>3504</v>
      </c>
      <c r="B284" s="3" t="s">
        <v>3503</v>
      </c>
      <c r="C284" s="3" t="s">
        <v>7614</v>
      </c>
      <c r="D284" s="33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38">
        <v>100</v>
      </c>
      <c r="P284" s="8" t="s">
        <v>8322</v>
      </c>
      <c r="Q284" t="s">
        <v>8325</v>
      </c>
      <c r="R284" s="12">
        <v>42327.790405092594</v>
      </c>
      <c r="S284" s="12">
        <v>42297.748738425929</v>
      </c>
    </row>
    <row r="285" spans="1:19" ht="80" x14ac:dyDescent="0.2">
      <c r="A285">
        <v>3505</v>
      </c>
      <c r="B285" s="3" t="s">
        <v>3504</v>
      </c>
      <c r="C285" s="3" t="s">
        <v>7615</v>
      </c>
      <c r="D285" s="33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38">
        <v>104</v>
      </c>
      <c r="P285" s="8" t="s">
        <v>8322</v>
      </c>
      <c r="Q285" t="s">
        <v>8325</v>
      </c>
      <c r="R285" s="12">
        <v>41772.166666666664</v>
      </c>
      <c r="S285" s="12">
        <v>41760.935706018521</v>
      </c>
    </row>
    <row r="286" spans="1:19" ht="32" x14ac:dyDescent="0.2">
      <c r="A286">
        <v>3506</v>
      </c>
      <c r="B286" s="3" t="s">
        <v>3505</v>
      </c>
      <c r="C286" s="3" t="s">
        <v>7616</v>
      </c>
      <c r="D286" s="33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38">
        <v>102</v>
      </c>
      <c r="P286" s="8" t="s">
        <v>8322</v>
      </c>
      <c r="Q286" t="s">
        <v>8325</v>
      </c>
      <c r="R286" s="12">
        <v>41874.734259259261</v>
      </c>
      <c r="S286" s="12">
        <v>41829.734259259261</v>
      </c>
    </row>
    <row r="287" spans="1:19" ht="32" x14ac:dyDescent="0.2">
      <c r="A287">
        <v>3507</v>
      </c>
      <c r="B287" s="3" t="s">
        <v>3506</v>
      </c>
      <c r="C287" s="3" t="s">
        <v>7617</v>
      </c>
      <c r="D287" s="33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38">
        <v>104</v>
      </c>
      <c r="P287" s="8" t="s">
        <v>8322</v>
      </c>
      <c r="Q287" t="s">
        <v>8325</v>
      </c>
      <c r="R287" s="12">
        <v>42521.92288194444</v>
      </c>
      <c r="S287" s="12">
        <v>42491.92288194444</v>
      </c>
    </row>
    <row r="288" spans="1:19" ht="32" x14ac:dyDescent="0.2">
      <c r="A288">
        <v>3509</v>
      </c>
      <c r="B288" s="3" t="s">
        <v>3508</v>
      </c>
      <c r="C288" s="3" t="s">
        <v>7619</v>
      </c>
      <c r="D288" s="33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38">
        <v>106</v>
      </c>
      <c r="P288" s="8" t="s">
        <v>8322</v>
      </c>
      <c r="Q288" t="s">
        <v>8325</v>
      </c>
      <c r="R288" s="12">
        <v>41964.204861111109</v>
      </c>
      <c r="S288" s="12">
        <v>41950.859560185185</v>
      </c>
    </row>
    <row r="289" spans="1:19" ht="32" x14ac:dyDescent="0.2">
      <c r="A289">
        <v>3510</v>
      </c>
      <c r="B289" s="3" t="s">
        <v>3509</v>
      </c>
      <c r="C289" s="3" t="s">
        <v>7620</v>
      </c>
      <c r="D289" s="33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38">
        <v>101</v>
      </c>
      <c r="P289" s="8" t="s">
        <v>8322</v>
      </c>
      <c r="Q289" t="s">
        <v>8325</v>
      </c>
      <c r="R289" s="12">
        <v>41822.62090277778</v>
      </c>
      <c r="S289" s="12">
        <v>41802.62090277778</v>
      </c>
    </row>
    <row r="290" spans="1:19" ht="32" x14ac:dyDescent="0.2">
      <c r="A290">
        <v>3513</v>
      </c>
      <c r="B290" s="3" t="s">
        <v>3512</v>
      </c>
      <c r="C290" s="3" t="s">
        <v>7623</v>
      </c>
      <c r="D290" s="33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38">
        <v>118</v>
      </c>
      <c r="P290" s="8" t="s">
        <v>8322</v>
      </c>
      <c r="Q290" t="s">
        <v>8325</v>
      </c>
      <c r="R290" s="12">
        <v>41794.207638888889</v>
      </c>
      <c r="S290" s="12">
        <v>41781.096203703702</v>
      </c>
    </row>
    <row r="291" spans="1:19" ht="32" x14ac:dyDescent="0.2">
      <c r="A291">
        <v>3514</v>
      </c>
      <c r="B291" s="3" t="s">
        <v>3513</v>
      </c>
      <c r="C291" s="3" t="s">
        <v>7624</v>
      </c>
      <c r="D291" s="33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38">
        <v>110</v>
      </c>
      <c r="P291" s="8" t="s">
        <v>8322</v>
      </c>
      <c r="Q291" t="s">
        <v>8325</v>
      </c>
      <c r="R291" s="12">
        <v>42037.207638888889</v>
      </c>
      <c r="S291" s="12">
        <v>42020.846666666665</v>
      </c>
    </row>
    <row r="292" spans="1:19" ht="32" x14ac:dyDescent="0.2">
      <c r="A292">
        <v>3515</v>
      </c>
      <c r="B292" s="3" t="s">
        <v>3514</v>
      </c>
      <c r="C292" s="3" t="s">
        <v>7625</v>
      </c>
      <c r="D292" s="33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38">
        <v>103</v>
      </c>
      <c r="P292" s="8" t="s">
        <v>8322</v>
      </c>
      <c r="Q292" t="s">
        <v>8325</v>
      </c>
      <c r="R292" s="12">
        <v>42155.772812499999</v>
      </c>
      <c r="S292" s="12">
        <v>42125.772812499999</v>
      </c>
    </row>
    <row r="293" spans="1:19" ht="32" x14ac:dyDescent="0.2">
      <c r="A293">
        <v>3516</v>
      </c>
      <c r="B293" s="3" t="s">
        <v>3515</v>
      </c>
      <c r="C293" s="3" t="s">
        <v>7626</v>
      </c>
      <c r="D293" s="33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38">
        <v>100</v>
      </c>
      <c r="P293" s="8" t="s">
        <v>8322</v>
      </c>
      <c r="Q293" t="s">
        <v>8325</v>
      </c>
      <c r="R293" s="12">
        <v>41890.125</v>
      </c>
      <c r="S293" s="12">
        <v>41856.010069444441</v>
      </c>
    </row>
    <row r="294" spans="1:19" ht="32" x14ac:dyDescent="0.2">
      <c r="A294">
        <v>3518</v>
      </c>
      <c r="B294" s="3" t="s">
        <v>3517</v>
      </c>
      <c r="C294" s="3" t="s">
        <v>7628</v>
      </c>
      <c r="D294" s="33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38">
        <v>110</v>
      </c>
      <c r="P294" s="8" t="s">
        <v>8322</v>
      </c>
      <c r="Q294" t="s">
        <v>8325</v>
      </c>
      <c r="R294" s="12">
        <v>41914.597916666666</v>
      </c>
      <c r="S294" s="12">
        <v>41893.783553240741</v>
      </c>
    </row>
    <row r="295" spans="1:19" ht="32" x14ac:dyDescent="0.2">
      <c r="A295">
        <v>3521</v>
      </c>
      <c r="B295" s="3" t="s">
        <v>3520</v>
      </c>
      <c r="C295" s="3" t="s">
        <v>7631</v>
      </c>
      <c r="D295" s="33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38">
        <v>169</v>
      </c>
      <c r="P295" s="8" t="s">
        <v>8322</v>
      </c>
      <c r="Q295" t="s">
        <v>8325</v>
      </c>
      <c r="R295" s="12">
        <v>41911.361342592594</v>
      </c>
      <c r="S295" s="12">
        <v>41881.361342592594</v>
      </c>
    </row>
    <row r="296" spans="1:19" ht="32" x14ac:dyDescent="0.2">
      <c r="A296">
        <v>3524</v>
      </c>
      <c r="B296" s="3" t="s">
        <v>3523</v>
      </c>
      <c r="C296" s="3" t="s">
        <v>7634</v>
      </c>
      <c r="D296" s="33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38">
        <v>102</v>
      </c>
      <c r="P296" s="8" t="s">
        <v>8322</v>
      </c>
      <c r="Q296" t="s">
        <v>8325</v>
      </c>
      <c r="R296" s="12">
        <v>41895.166666666664</v>
      </c>
      <c r="S296" s="12">
        <v>41880.76357638889</v>
      </c>
    </row>
    <row r="297" spans="1:19" ht="32" x14ac:dyDescent="0.2">
      <c r="A297">
        <v>3525</v>
      </c>
      <c r="B297" s="3" t="s">
        <v>3524</v>
      </c>
      <c r="C297" s="3" t="s">
        <v>7635</v>
      </c>
      <c r="D297" s="33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38">
        <v>106</v>
      </c>
      <c r="P297" s="8" t="s">
        <v>8322</v>
      </c>
      <c r="Q297" t="s">
        <v>8325</v>
      </c>
      <c r="R297" s="12">
        <v>42225.666666666672</v>
      </c>
      <c r="S297" s="12">
        <v>42214.6956712963</v>
      </c>
    </row>
    <row r="298" spans="1:19" ht="32" x14ac:dyDescent="0.2">
      <c r="A298">
        <v>3526</v>
      </c>
      <c r="B298" s="3" t="s">
        <v>3525</v>
      </c>
      <c r="C298" s="3" t="s">
        <v>7636</v>
      </c>
      <c r="D298" s="33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38">
        <v>102</v>
      </c>
      <c r="P298" s="8" t="s">
        <v>8322</v>
      </c>
      <c r="Q298" t="s">
        <v>8325</v>
      </c>
      <c r="R298" s="12">
        <v>42488.249305555553</v>
      </c>
      <c r="S298" s="12">
        <v>42460.335312499999</v>
      </c>
    </row>
    <row r="299" spans="1:19" ht="32" x14ac:dyDescent="0.2">
      <c r="A299">
        <v>3527</v>
      </c>
      <c r="B299" s="3" t="s">
        <v>3526</v>
      </c>
      <c r="C299" s="3" t="s">
        <v>7637</v>
      </c>
      <c r="D299" s="33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38">
        <v>117</v>
      </c>
      <c r="P299" s="8" t="s">
        <v>8322</v>
      </c>
      <c r="Q299" t="s">
        <v>8325</v>
      </c>
      <c r="R299" s="12">
        <v>42196.165972222225</v>
      </c>
      <c r="S299" s="12">
        <v>42167.023206018523</v>
      </c>
    </row>
    <row r="300" spans="1:19" ht="32" x14ac:dyDescent="0.2">
      <c r="A300">
        <v>3529</v>
      </c>
      <c r="B300" s="3" t="s">
        <v>3528</v>
      </c>
      <c r="C300" s="3" t="s">
        <v>7639</v>
      </c>
      <c r="D300" s="33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38">
        <v>132</v>
      </c>
      <c r="P300" s="8" t="s">
        <v>8322</v>
      </c>
      <c r="Q300" t="s">
        <v>8325</v>
      </c>
      <c r="R300" s="12">
        <v>42198.041666666672</v>
      </c>
      <c r="S300" s="12">
        <v>42177.761782407411</v>
      </c>
    </row>
    <row r="301" spans="1:19" ht="16" x14ac:dyDescent="0.2">
      <c r="A301">
        <v>3531</v>
      </c>
      <c r="B301" s="3" t="s">
        <v>3530</v>
      </c>
      <c r="C301" s="3" t="s">
        <v>7641</v>
      </c>
      <c r="D301" s="33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38">
        <v>128</v>
      </c>
      <c r="P301" s="8" t="s">
        <v>8322</v>
      </c>
      <c r="Q301" t="s">
        <v>8325</v>
      </c>
      <c r="R301" s="12">
        <v>42551.654328703706</v>
      </c>
      <c r="S301" s="12">
        <v>42521.654328703706</v>
      </c>
    </row>
    <row r="302" spans="1:19" ht="32" x14ac:dyDescent="0.2">
      <c r="A302">
        <v>3532</v>
      </c>
      <c r="B302" s="3" t="s">
        <v>3531</v>
      </c>
      <c r="C302" s="3" t="s">
        <v>7642</v>
      </c>
      <c r="D302" s="33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38">
        <v>119</v>
      </c>
      <c r="P302" s="8" t="s">
        <v>8322</v>
      </c>
      <c r="Q302" t="s">
        <v>8325</v>
      </c>
      <c r="R302" s="12">
        <v>41900.165972222225</v>
      </c>
      <c r="S302" s="12">
        <v>41884.599849537037</v>
      </c>
    </row>
    <row r="303" spans="1:19" ht="32" x14ac:dyDescent="0.2">
      <c r="A303">
        <v>3533</v>
      </c>
      <c r="B303" s="3" t="s">
        <v>3532</v>
      </c>
      <c r="C303" s="3" t="s">
        <v>7643</v>
      </c>
      <c r="D303" s="33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38">
        <v>126</v>
      </c>
      <c r="P303" s="8" t="s">
        <v>8322</v>
      </c>
      <c r="Q303" t="s">
        <v>8325</v>
      </c>
      <c r="R303" s="12">
        <v>42319.802858796291</v>
      </c>
      <c r="S303" s="12">
        <v>42289.761192129634</v>
      </c>
    </row>
    <row r="304" spans="1:19" ht="32" x14ac:dyDescent="0.2">
      <c r="A304">
        <v>3534</v>
      </c>
      <c r="B304" s="3" t="s">
        <v>3533</v>
      </c>
      <c r="C304" s="3" t="s">
        <v>7644</v>
      </c>
      <c r="D304" s="33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38">
        <v>156</v>
      </c>
      <c r="P304" s="8" t="s">
        <v>8322</v>
      </c>
      <c r="Q304" t="s">
        <v>8325</v>
      </c>
      <c r="R304" s="12">
        <v>42278.6252662037</v>
      </c>
      <c r="S304" s="12">
        <v>42243.6252662037</v>
      </c>
    </row>
    <row r="305" spans="1:19" ht="32" x14ac:dyDescent="0.2">
      <c r="A305">
        <v>3539</v>
      </c>
      <c r="B305" s="3" t="s">
        <v>3538</v>
      </c>
      <c r="C305" s="3" t="s">
        <v>7649</v>
      </c>
      <c r="D305" s="33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38">
        <v>120</v>
      </c>
      <c r="P305" s="8" t="s">
        <v>8322</v>
      </c>
      <c r="Q305" t="s">
        <v>8325</v>
      </c>
      <c r="R305" s="12">
        <v>42621.756041666667</v>
      </c>
      <c r="S305" s="12">
        <v>42600.756041666667</v>
      </c>
    </row>
    <row r="306" spans="1:19" ht="32" x14ac:dyDescent="0.2">
      <c r="A306">
        <v>3542</v>
      </c>
      <c r="B306" s="3" t="s">
        <v>3541</v>
      </c>
      <c r="C306" s="3" t="s">
        <v>7652</v>
      </c>
      <c r="D306" s="33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38">
        <v>102</v>
      </c>
      <c r="P306" s="8" t="s">
        <v>8322</v>
      </c>
      <c r="Q306" t="s">
        <v>8325</v>
      </c>
      <c r="R306" s="12">
        <v>41889.599791666667</v>
      </c>
      <c r="S306" s="12">
        <v>41829.599791666667</v>
      </c>
    </row>
    <row r="307" spans="1:19" ht="16" x14ac:dyDescent="0.2">
      <c r="A307">
        <v>3544</v>
      </c>
      <c r="B307" s="3" t="s">
        <v>3543</v>
      </c>
      <c r="C307" s="3" t="s">
        <v>7654</v>
      </c>
      <c r="D307" s="33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38">
        <v>100</v>
      </c>
      <c r="P307" s="8" t="s">
        <v>8322</v>
      </c>
      <c r="Q307" t="s">
        <v>8325</v>
      </c>
      <c r="R307" s="12">
        <v>42070.831678240742</v>
      </c>
      <c r="S307" s="12">
        <v>42040.831678240742</v>
      </c>
    </row>
    <row r="308" spans="1:19" ht="32" x14ac:dyDescent="0.2">
      <c r="A308">
        <v>3545</v>
      </c>
      <c r="B308" s="3" t="s">
        <v>3544</v>
      </c>
      <c r="C308" s="3" t="s">
        <v>7655</v>
      </c>
      <c r="D308" s="33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38">
        <v>100</v>
      </c>
      <c r="P308" s="8" t="s">
        <v>8322</v>
      </c>
      <c r="Q308" t="s">
        <v>8325</v>
      </c>
      <c r="R308" s="12">
        <v>42105.807395833333</v>
      </c>
      <c r="S308" s="12">
        <v>42075.807395833333</v>
      </c>
    </row>
    <row r="309" spans="1:19" ht="32" x14ac:dyDescent="0.2">
      <c r="A309">
        <v>3546</v>
      </c>
      <c r="B309" s="3" t="s">
        <v>3545</v>
      </c>
      <c r="C309" s="3" t="s">
        <v>7656</v>
      </c>
      <c r="D309" s="33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38">
        <v>102</v>
      </c>
      <c r="P309" s="8" t="s">
        <v>8322</v>
      </c>
      <c r="Q309" t="s">
        <v>8325</v>
      </c>
      <c r="R309" s="12">
        <v>42095.165972222225</v>
      </c>
      <c r="S309" s="12">
        <v>42073.660694444443</v>
      </c>
    </row>
    <row r="310" spans="1:19" ht="32" x14ac:dyDescent="0.2">
      <c r="A310">
        <v>3547</v>
      </c>
      <c r="B310" s="3" t="s">
        <v>3546</v>
      </c>
      <c r="C310" s="3" t="s">
        <v>7657</v>
      </c>
      <c r="D310" s="33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38">
        <v>114</v>
      </c>
      <c r="P310" s="8" t="s">
        <v>8322</v>
      </c>
      <c r="Q310" t="s">
        <v>8325</v>
      </c>
      <c r="R310" s="12">
        <v>42504.165972222225</v>
      </c>
      <c r="S310" s="12">
        <v>42480.078715277778</v>
      </c>
    </row>
    <row r="311" spans="1:19" ht="32" x14ac:dyDescent="0.2">
      <c r="A311">
        <v>3548</v>
      </c>
      <c r="B311" s="3" t="s">
        <v>3547</v>
      </c>
      <c r="C311" s="3" t="s">
        <v>7658</v>
      </c>
      <c r="D311" s="33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38">
        <v>102</v>
      </c>
      <c r="P311" s="8" t="s">
        <v>8322</v>
      </c>
      <c r="Q311" t="s">
        <v>8325</v>
      </c>
      <c r="R311" s="12">
        <v>42434.041666666672</v>
      </c>
      <c r="S311" s="12">
        <v>42411.942291666666</v>
      </c>
    </row>
    <row r="312" spans="1:19" ht="32" x14ac:dyDescent="0.2">
      <c r="A312">
        <v>3551</v>
      </c>
      <c r="B312" s="3" t="s">
        <v>3550</v>
      </c>
      <c r="C312" s="3" t="s">
        <v>7661</v>
      </c>
      <c r="D312" s="33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38">
        <v>102</v>
      </c>
      <c r="P312" s="8" t="s">
        <v>8322</v>
      </c>
      <c r="Q312" t="s">
        <v>8325</v>
      </c>
      <c r="R312" s="12">
        <v>41781.921527777777</v>
      </c>
      <c r="S312" s="12">
        <v>41753.515856481477</v>
      </c>
    </row>
    <row r="313" spans="1:19" ht="32" x14ac:dyDescent="0.2">
      <c r="A313">
        <v>3553</v>
      </c>
      <c r="B313" s="3" t="s">
        <v>3552</v>
      </c>
      <c r="C313" s="3" t="s">
        <v>7663</v>
      </c>
      <c r="D313" s="33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38">
        <v>106</v>
      </c>
      <c r="P313" s="8" t="s">
        <v>8322</v>
      </c>
      <c r="Q313" t="s">
        <v>8325</v>
      </c>
      <c r="R313" s="12">
        <v>42228</v>
      </c>
      <c r="S313" s="12">
        <v>42196.028703703705</v>
      </c>
    </row>
    <row r="314" spans="1:19" ht="32" x14ac:dyDescent="0.2">
      <c r="A314">
        <v>3554</v>
      </c>
      <c r="B314" s="3" t="s">
        <v>3553</v>
      </c>
      <c r="C314" s="3" t="s">
        <v>7664</v>
      </c>
      <c r="D314" s="33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38">
        <v>113</v>
      </c>
      <c r="P314" s="8" t="s">
        <v>8322</v>
      </c>
      <c r="Q314" t="s">
        <v>8325</v>
      </c>
      <c r="R314" s="12">
        <v>42046.708333333328</v>
      </c>
      <c r="S314" s="12">
        <v>42016.050451388888</v>
      </c>
    </row>
    <row r="315" spans="1:19" ht="32" x14ac:dyDescent="0.2">
      <c r="A315">
        <v>3557</v>
      </c>
      <c r="B315" s="3" t="s">
        <v>3556</v>
      </c>
      <c r="C315" s="3" t="s">
        <v>7667</v>
      </c>
      <c r="D315" s="33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38">
        <v>100</v>
      </c>
      <c r="P315" s="8" t="s">
        <v>8322</v>
      </c>
      <c r="Q315" t="s">
        <v>8325</v>
      </c>
      <c r="R315" s="12">
        <v>41764.276747685188</v>
      </c>
      <c r="S315" s="12">
        <v>41730.276747685188</v>
      </c>
    </row>
    <row r="316" spans="1:19" ht="112" x14ac:dyDescent="0.2">
      <c r="A316">
        <v>3561</v>
      </c>
      <c r="B316" s="3" t="s">
        <v>3560</v>
      </c>
      <c r="C316" s="3" t="s">
        <v>7671</v>
      </c>
      <c r="D316" s="33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38">
        <v>102</v>
      </c>
      <c r="P316" s="8" t="s">
        <v>8322</v>
      </c>
      <c r="Q316" t="s">
        <v>8325</v>
      </c>
      <c r="R316" s="12">
        <v>42221.774999999994</v>
      </c>
      <c r="S316" s="12">
        <v>42203.680300925931</v>
      </c>
    </row>
    <row r="317" spans="1:19" ht="32" x14ac:dyDescent="0.2">
      <c r="A317">
        <v>3565</v>
      </c>
      <c r="B317" s="3" t="s">
        <v>3564</v>
      </c>
      <c r="C317" s="3" t="s">
        <v>7675</v>
      </c>
      <c r="D317" s="33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38">
        <v>131</v>
      </c>
      <c r="P317" s="8" t="s">
        <v>8322</v>
      </c>
      <c r="Q317" t="s">
        <v>8325</v>
      </c>
      <c r="R317" s="12">
        <v>42004.743148148147</v>
      </c>
      <c r="S317" s="12">
        <v>41974.743148148147</v>
      </c>
    </row>
    <row r="318" spans="1:19" ht="32" x14ac:dyDescent="0.2">
      <c r="A318">
        <v>3568</v>
      </c>
      <c r="B318" s="3" t="s">
        <v>3567</v>
      </c>
      <c r="C318" s="3" t="s">
        <v>7678</v>
      </c>
      <c r="D318" s="33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38">
        <v>111</v>
      </c>
      <c r="P318" s="8" t="s">
        <v>8322</v>
      </c>
      <c r="Q318" t="s">
        <v>8325</v>
      </c>
      <c r="R318" s="12">
        <v>41899.740671296298</v>
      </c>
      <c r="S318" s="12">
        <v>41869.740671296298</v>
      </c>
    </row>
    <row r="319" spans="1:19" ht="32" x14ac:dyDescent="0.2">
      <c r="A319">
        <v>3569</v>
      </c>
      <c r="B319" s="3" t="s">
        <v>3568</v>
      </c>
      <c r="C319" s="3" t="s">
        <v>7679</v>
      </c>
      <c r="D319" s="33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38">
        <v>100</v>
      </c>
      <c r="P319" s="8" t="s">
        <v>8322</v>
      </c>
      <c r="Q319" t="s">
        <v>8325</v>
      </c>
      <c r="R319" s="12">
        <v>42012.688611111109</v>
      </c>
      <c r="S319" s="12">
        <v>41982.688611111109</v>
      </c>
    </row>
    <row r="320" spans="1:19" ht="32" x14ac:dyDescent="0.2">
      <c r="A320">
        <v>3570</v>
      </c>
      <c r="B320" s="3" t="s">
        <v>3569</v>
      </c>
      <c r="C320" s="3" t="s">
        <v>7680</v>
      </c>
      <c r="D320" s="33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38">
        <v>114</v>
      </c>
      <c r="P320" s="8" t="s">
        <v>8322</v>
      </c>
      <c r="Q320" t="s">
        <v>8325</v>
      </c>
      <c r="R320" s="12">
        <v>42004.291666666672</v>
      </c>
      <c r="S320" s="12">
        <v>41976.331979166673</v>
      </c>
    </row>
    <row r="321" spans="1:19" ht="32" x14ac:dyDescent="0.2">
      <c r="A321">
        <v>3574</v>
      </c>
      <c r="B321" s="3" t="s">
        <v>3573</v>
      </c>
      <c r="C321" s="3" t="s">
        <v>7684</v>
      </c>
      <c r="D321" s="33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38">
        <v>106</v>
      </c>
      <c r="P321" s="8" t="s">
        <v>8322</v>
      </c>
      <c r="Q321" t="s">
        <v>8325</v>
      </c>
      <c r="R321" s="12">
        <v>41956.984351851846</v>
      </c>
      <c r="S321" s="12">
        <v>41926.942685185182</v>
      </c>
    </row>
    <row r="322" spans="1:19" ht="32" x14ac:dyDescent="0.2">
      <c r="A322">
        <v>3575</v>
      </c>
      <c r="B322" s="3" t="s">
        <v>3574</v>
      </c>
      <c r="C322" s="3" t="s">
        <v>7685</v>
      </c>
      <c r="D322" s="33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38">
        <v>101</v>
      </c>
      <c r="P322" s="8" t="s">
        <v>8322</v>
      </c>
      <c r="Q322" t="s">
        <v>8325</v>
      </c>
      <c r="R322" s="12">
        <v>42593.165972222225</v>
      </c>
      <c r="S322" s="12">
        <v>42561.783877314811</v>
      </c>
    </row>
    <row r="323" spans="1:19" ht="32" x14ac:dyDescent="0.2">
      <c r="A323">
        <v>3576</v>
      </c>
      <c r="B323" s="3" t="s">
        <v>3575</v>
      </c>
      <c r="C323" s="3" t="s">
        <v>7686</v>
      </c>
      <c r="D323" s="33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38">
        <v>100</v>
      </c>
      <c r="P323" s="8" t="s">
        <v>8322</v>
      </c>
      <c r="Q323" t="s">
        <v>8325</v>
      </c>
      <c r="R323" s="12">
        <v>42709.590902777782</v>
      </c>
      <c r="S323" s="12">
        <v>42649.54923611111</v>
      </c>
    </row>
    <row r="324" spans="1:19" ht="32" x14ac:dyDescent="0.2">
      <c r="A324">
        <v>3577</v>
      </c>
      <c r="B324" s="3" t="s">
        <v>3576</v>
      </c>
      <c r="C324" s="3" t="s">
        <v>7687</v>
      </c>
      <c r="D324" s="33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38">
        <v>130</v>
      </c>
      <c r="P324" s="8" t="s">
        <v>8322</v>
      </c>
      <c r="Q324" t="s">
        <v>8325</v>
      </c>
      <c r="R324" s="12">
        <v>42120.26944444445</v>
      </c>
      <c r="S324" s="12">
        <v>42093.786840277782</v>
      </c>
    </row>
    <row r="325" spans="1:19" ht="32" x14ac:dyDescent="0.2">
      <c r="A325">
        <v>3580</v>
      </c>
      <c r="B325" s="3" t="s">
        <v>3579</v>
      </c>
      <c r="C325" s="3" t="s">
        <v>7690</v>
      </c>
      <c r="D325" s="33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38">
        <v>114</v>
      </c>
      <c r="P325" s="8" t="s">
        <v>8322</v>
      </c>
      <c r="Q325" t="s">
        <v>8325</v>
      </c>
      <c r="R325" s="12">
        <v>42064.207638888889</v>
      </c>
      <c r="S325" s="12">
        <v>42026.176180555558</v>
      </c>
    </row>
    <row r="326" spans="1:19" ht="32" x14ac:dyDescent="0.2">
      <c r="A326">
        <v>3582</v>
      </c>
      <c r="B326" s="3" t="s">
        <v>3581</v>
      </c>
      <c r="C326" s="3" t="s">
        <v>7692</v>
      </c>
      <c r="D326" s="33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38">
        <v>287</v>
      </c>
      <c r="P326" s="8" t="s">
        <v>8322</v>
      </c>
      <c r="Q326" t="s">
        <v>8325</v>
      </c>
      <c r="R326" s="12">
        <v>42465.095856481479</v>
      </c>
      <c r="S326" s="12">
        <v>42451.095856481479</v>
      </c>
    </row>
    <row r="327" spans="1:19" ht="32" x14ac:dyDescent="0.2">
      <c r="A327">
        <v>3583</v>
      </c>
      <c r="B327" s="3" t="s">
        <v>3582</v>
      </c>
      <c r="C327" s="3" t="s">
        <v>7693</v>
      </c>
      <c r="D327" s="33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38">
        <v>109</v>
      </c>
      <c r="P327" s="8" t="s">
        <v>8322</v>
      </c>
      <c r="Q327" t="s">
        <v>8325</v>
      </c>
      <c r="R327" s="12">
        <v>42478.384317129632</v>
      </c>
      <c r="S327" s="12">
        <v>42418.425983796296</v>
      </c>
    </row>
    <row r="328" spans="1:19" ht="32" x14ac:dyDescent="0.2">
      <c r="A328">
        <v>3585</v>
      </c>
      <c r="B328" s="3" t="s">
        <v>3584</v>
      </c>
      <c r="C328" s="3" t="s">
        <v>7695</v>
      </c>
      <c r="D328" s="33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38">
        <v>119</v>
      </c>
      <c r="P328" s="8" t="s">
        <v>8322</v>
      </c>
      <c r="Q328" t="s">
        <v>8325</v>
      </c>
      <c r="R328" s="12">
        <v>41994.716319444444</v>
      </c>
      <c r="S328" s="12">
        <v>41964.716319444444</v>
      </c>
    </row>
    <row r="329" spans="1:19" ht="16" x14ac:dyDescent="0.2">
      <c r="A329">
        <v>3586</v>
      </c>
      <c r="B329" s="3" t="s">
        <v>3585</v>
      </c>
      <c r="C329" s="3" t="s">
        <v>7696</v>
      </c>
      <c r="D329" s="33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38">
        <v>109</v>
      </c>
      <c r="P329" s="8" t="s">
        <v>8322</v>
      </c>
      <c r="Q329" t="s">
        <v>8325</v>
      </c>
      <c r="R329" s="12">
        <v>42636.697569444441</v>
      </c>
      <c r="S329" s="12">
        <v>42576.697569444441</v>
      </c>
    </row>
    <row r="330" spans="1:19" ht="32" x14ac:dyDescent="0.2">
      <c r="A330">
        <v>3589</v>
      </c>
      <c r="B330" s="3" t="s">
        <v>3588</v>
      </c>
      <c r="C330" s="3" t="s">
        <v>7699</v>
      </c>
      <c r="D330" s="33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38">
        <v>128</v>
      </c>
      <c r="P330" s="8" t="s">
        <v>8322</v>
      </c>
      <c r="Q330" t="s">
        <v>8325</v>
      </c>
      <c r="R330" s="12">
        <v>42150.647534722222</v>
      </c>
      <c r="S330" s="12">
        <v>42125.647534722222</v>
      </c>
    </row>
    <row r="331" spans="1:19" ht="32" x14ac:dyDescent="0.2">
      <c r="A331">
        <v>3591</v>
      </c>
      <c r="B331" s="3" t="s">
        <v>3590</v>
      </c>
      <c r="C331" s="3" t="s">
        <v>7701</v>
      </c>
      <c r="D331" s="33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38">
        <v>175</v>
      </c>
      <c r="P331" s="8" t="s">
        <v>8322</v>
      </c>
      <c r="Q331" t="s">
        <v>8325</v>
      </c>
      <c r="R331" s="12">
        <v>42028.207638888889</v>
      </c>
      <c r="S331" s="12">
        <v>42003.948425925926</v>
      </c>
    </row>
    <row r="332" spans="1:19" ht="32" x14ac:dyDescent="0.2">
      <c r="A332">
        <v>3592</v>
      </c>
      <c r="B332" s="3" t="s">
        <v>3591</v>
      </c>
      <c r="C332" s="3" t="s">
        <v>7702</v>
      </c>
      <c r="D332" s="33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38">
        <v>127</v>
      </c>
      <c r="P332" s="8" t="s">
        <v>8322</v>
      </c>
      <c r="Q332" t="s">
        <v>8325</v>
      </c>
      <c r="R332" s="12">
        <v>42046.207638888889</v>
      </c>
      <c r="S332" s="12">
        <v>41988.829942129625</v>
      </c>
    </row>
    <row r="333" spans="1:19" ht="32" x14ac:dyDescent="0.2">
      <c r="A333">
        <v>3593</v>
      </c>
      <c r="B333" s="3" t="s">
        <v>3592</v>
      </c>
      <c r="C333" s="3" t="s">
        <v>7703</v>
      </c>
      <c r="D333" s="33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38">
        <v>111</v>
      </c>
      <c r="P333" s="8" t="s">
        <v>8322</v>
      </c>
      <c r="Q333" t="s">
        <v>8325</v>
      </c>
      <c r="R333" s="12">
        <v>42009.851388888885</v>
      </c>
      <c r="S333" s="12">
        <v>41974.898599537039</v>
      </c>
    </row>
    <row r="334" spans="1:19" ht="32" x14ac:dyDescent="0.2">
      <c r="A334">
        <v>3594</v>
      </c>
      <c r="B334" s="3" t="s">
        <v>3593</v>
      </c>
      <c r="C334" s="3" t="s">
        <v>7704</v>
      </c>
      <c r="D334" s="33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38">
        <v>126</v>
      </c>
      <c r="P334" s="8" t="s">
        <v>8322</v>
      </c>
      <c r="Q334" t="s">
        <v>8325</v>
      </c>
      <c r="R334" s="12">
        <v>42617.066921296297</v>
      </c>
      <c r="S334" s="12">
        <v>42592.066921296297</v>
      </c>
    </row>
    <row r="335" spans="1:19" ht="16" x14ac:dyDescent="0.2">
      <c r="A335">
        <v>3595</v>
      </c>
      <c r="B335" s="3" t="s">
        <v>3594</v>
      </c>
      <c r="C335" s="3" t="s">
        <v>7705</v>
      </c>
      <c r="D335" s="33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38">
        <v>119</v>
      </c>
      <c r="P335" s="8" t="s">
        <v>8322</v>
      </c>
      <c r="Q335" t="s">
        <v>8325</v>
      </c>
      <c r="R335" s="12">
        <v>42076.290972222225</v>
      </c>
      <c r="S335" s="12">
        <v>42050.008368055554</v>
      </c>
    </row>
    <row r="336" spans="1:19" ht="32" x14ac:dyDescent="0.2">
      <c r="A336">
        <v>3597</v>
      </c>
      <c r="B336" s="3" t="s">
        <v>3596</v>
      </c>
      <c r="C336" s="3" t="s">
        <v>7707</v>
      </c>
      <c r="D336" s="33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38">
        <v>103</v>
      </c>
      <c r="P336" s="8" t="s">
        <v>8322</v>
      </c>
      <c r="Q336" t="s">
        <v>8325</v>
      </c>
      <c r="R336" s="12">
        <v>42432.249305555553</v>
      </c>
      <c r="S336" s="12">
        <v>42417.585532407407</v>
      </c>
    </row>
    <row r="337" spans="1:19" ht="32" x14ac:dyDescent="0.2">
      <c r="A337">
        <v>3598</v>
      </c>
      <c r="B337" s="3" t="s">
        <v>3597</v>
      </c>
      <c r="C337" s="3" t="s">
        <v>7708</v>
      </c>
      <c r="D337" s="33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38">
        <v>110</v>
      </c>
      <c r="P337" s="8" t="s">
        <v>8322</v>
      </c>
      <c r="Q337" t="s">
        <v>8325</v>
      </c>
      <c r="R337" s="12">
        <v>41885.207638888889</v>
      </c>
      <c r="S337" s="12">
        <v>41866.79886574074</v>
      </c>
    </row>
    <row r="338" spans="1:19" ht="32" x14ac:dyDescent="0.2">
      <c r="A338">
        <v>3599</v>
      </c>
      <c r="B338" s="3" t="s">
        <v>3598</v>
      </c>
      <c r="C338" s="3" t="s">
        <v>7709</v>
      </c>
      <c r="D338" s="33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38">
        <v>202</v>
      </c>
      <c r="P338" s="8" t="s">
        <v>8322</v>
      </c>
      <c r="Q338" t="s">
        <v>8325</v>
      </c>
      <c r="R338" s="12">
        <v>42246</v>
      </c>
      <c r="S338" s="12">
        <v>42220.79487268519</v>
      </c>
    </row>
    <row r="339" spans="1:19" ht="16" x14ac:dyDescent="0.2">
      <c r="A339">
        <v>3600</v>
      </c>
      <c r="B339" s="3" t="s">
        <v>3599</v>
      </c>
      <c r="C339" s="3" t="s">
        <v>7710</v>
      </c>
      <c r="D339" s="33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38">
        <v>130</v>
      </c>
      <c r="P339" s="8" t="s">
        <v>8322</v>
      </c>
      <c r="Q339" t="s">
        <v>8325</v>
      </c>
      <c r="R339" s="12">
        <v>42656.849120370374</v>
      </c>
      <c r="S339" s="12">
        <v>42628.849120370374</v>
      </c>
    </row>
    <row r="340" spans="1:19" ht="32" x14ac:dyDescent="0.2">
      <c r="A340">
        <v>3602</v>
      </c>
      <c r="B340" s="3" t="s">
        <v>3601</v>
      </c>
      <c r="C340" s="3" t="s">
        <v>7712</v>
      </c>
      <c r="D340" s="33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38">
        <v>100</v>
      </c>
      <c r="P340" s="8" t="s">
        <v>8322</v>
      </c>
      <c r="Q340" t="s">
        <v>8325</v>
      </c>
      <c r="R340" s="12">
        <v>42507.894432870366</v>
      </c>
      <c r="S340" s="12">
        <v>42447.894432870366</v>
      </c>
    </row>
    <row r="341" spans="1:19" ht="32" x14ac:dyDescent="0.2">
      <c r="A341">
        <v>3603</v>
      </c>
      <c r="B341" s="3" t="s">
        <v>3602</v>
      </c>
      <c r="C341" s="3" t="s">
        <v>7713</v>
      </c>
      <c r="D341" s="33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38">
        <v>171</v>
      </c>
      <c r="P341" s="8" t="s">
        <v>8322</v>
      </c>
      <c r="Q341" t="s">
        <v>8325</v>
      </c>
      <c r="R341" s="12">
        <v>42313.906018518523</v>
      </c>
      <c r="S341" s="12">
        <v>42283.864351851851</v>
      </c>
    </row>
    <row r="342" spans="1:19" ht="32" x14ac:dyDescent="0.2">
      <c r="A342">
        <v>3604</v>
      </c>
      <c r="B342" s="3" t="s">
        <v>3603</v>
      </c>
      <c r="C342" s="3" t="s">
        <v>7714</v>
      </c>
      <c r="D342" s="33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38">
        <v>113</v>
      </c>
      <c r="P342" s="8" t="s">
        <v>8322</v>
      </c>
      <c r="Q342" t="s">
        <v>8325</v>
      </c>
      <c r="R342" s="12">
        <v>42489.290972222225</v>
      </c>
      <c r="S342" s="12">
        <v>42483.015694444446</v>
      </c>
    </row>
    <row r="343" spans="1:19" ht="32" x14ac:dyDescent="0.2">
      <c r="A343">
        <v>3613</v>
      </c>
      <c r="B343" s="3" t="s">
        <v>3612</v>
      </c>
      <c r="C343" s="3" t="s">
        <v>7723</v>
      </c>
      <c r="D343" s="33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38">
        <v>100</v>
      </c>
      <c r="P343" s="8" t="s">
        <v>8322</v>
      </c>
      <c r="Q343" t="s">
        <v>8325</v>
      </c>
      <c r="R343" s="12">
        <v>41818.58997685185</v>
      </c>
      <c r="S343" s="12">
        <v>41788.58997685185</v>
      </c>
    </row>
    <row r="344" spans="1:19" ht="32" x14ac:dyDescent="0.2">
      <c r="A344">
        <v>3614</v>
      </c>
      <c r="B344" s="3" t="s">
        <v>3439</v>
      </c>
      <c r="C344" s="3" t="s">
        <v>7724</v>
      </c>
      <c r="D344" s="33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38">
        <v>101</v>
      </c>
      <c r="P344" s="8" t="s">
        <v>8322</v>
      </c>
      <c r="Q344" t="s">
        <v>8325</v>
      </c>
      <c r="R344" s="12">
        <v>42174.041851851856</v>
      </c>
      <c r="S344" s="12">
        <v>42144.041851851856</v>
      </c>
    </row>
    <row r="345" spans="1:19" ht="32" x14ac:dyDescent="0.2">
      <c r="A345">
        <v>3619</v>
      </c>
      <c r="B345" s="3" t="s">
        <v>3617</v>
      </c>
      <c r="C345" s="3" t="s">
        <v>7729</v>
      </c>
      <c r="D345" s="33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38">
        <v>113</v>
      </c>
      <c r="P345" s="8" t="s">
        <v>8322</v>
      </c>
      <c r="Q345" t="s">
        <v>8325</v>
      </c>
      <c r="R345" s="12">
        <v>42693.916666666672</v>
      </c>
      <c r="S345" s="12">
        <v>42661.132245370376</v>
      </c>
    </row>
    <row r="346" spans="1:19" ht="32" x14ac:dyDescent="0.2">
      <c r="A346">
        <v>3620</v>
      </c>
      <c r="B346" s="3" t="s">
        <v>3618</v>
      </c>
      <c r="C346" s="3" t="s">
        <v>7730</v>
      </c>
      <c r="D346" s="33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38">
        <v>105</v>
      </c>
      <c r="P346" s="8" t="s">
        <v>8322</v>
      </c>
      <c r="Q346" t="s">
        <v>8325</v>
      </c>
      <c r="R346" s="12">
        <v>42068.166666666672</v>
      </c>
      <c r="S346" s="12">
        <v>42037.938206018516</v>
      </c>
    </row>
    <row r="347" spans="1:19" ht="32" x14ac:dyDescent="0.2">
      <c r="A347">
        <v>3621</v>
      </c>
      <c r="B347" s="3" t="s">
        <v>3619</v>
      </c>
      <c r="C347" s="3" t="s">
        <v>7731</v>
      </c>
      <c r="D347" s="33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38">
        <v>110</v>
      </c>
      <c r="P347" s="8" t="s">
        <v>8322</v>
      </c>
      <c r="Q347" t="s">
        <v>8325</v>
      </c>
      <c r="R347" s="12">
        <v>42643.875</v>
      </c>
      <c r="S347" s="12">
        <v>42619.935694444444</v>
      </c>
    </row>
    <row r="348" spans="1:19" ht="16" x14ac:dyDescent="0.2">
      <c r="A348">
        <v>3622</v>
      </c>
      <c r="B348" s="3" t="s">
        <v>3620</v>
      </c>
      <c r="C348" s="3" t="s">
        <v>7732</v>
      </c>
      <c r="D348" s="33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38">
        <v>100</v>
      </c>
      <c r="P348" s="8" t="s">
        <v>8322</v>
      </c>
      <c r="Q348" t="s">
        <v>8325</v>
      </c>
      <c r="R348" s="12">
        <v>41910.140972222223</v>
      </c>
      <c r="S348" s="12">
        <v>41877.221886574072</v>
      </c>
    </row>
    <row r="349" spans="1:19" ht="16" x14ac:dyDescent="0.2">
      <c r="A349">
        <v>3623</v>
      </c>
      <c r="B349" s="3" t="s">
        <v>3621</v>
      </c>
      <c r="C349" s="3" t="s">
        <v>7733</v>
      </c>
      <c r="D349" s="33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38">
        <v>120</v>
      </c>
      <c r="P349" s="8" t="s">
        <v>8322</v>
      </c>
      <c r="Q349" t="s">
        <v>8325</v>
      </c>
      <c r="R349" s="12">
        <v>41846.291666666664</v>
      </c>
      <c r="S349" s="12">
        <v>41828.736921296295</v>
      </c>
    </row>
    <row r="350" spans="1:19" ht="64" x14ac:dyDescent="0.2">
      <c r="A350">
        <v>3624</v>
      </c>
      <c r="B350" s="3" t="s">
        <v>3622</v>
      </c>
      <c r="C350" s="3" t="s">
        <v>7734</v>
      </c>
      <c r="D350" s="33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38">
        <v>105</v>
      </c>
      <c r="P350" s="8" t="s">
        <v>8322</v>
      </c>
      <c r="Q350" t="s">
        <v>8325</v>
      </c>
      <c r="R350" s="12">
        <v>42605.774189814809</v>
      </c>
      <c r="S350" s="12">
        <v>42545.774189814809</v>
      </c>
    </row>
    <row r="351" spans="1:19" ht="32" x14ac:dyDescent="0.2">
      <c r="A351">
        <v>3627</v>
      </c>
      <c r="B351" s="3" t="s">
        <v>3625</v>
      </c>
      <c r="C351" s="3" t="s">
        <v>7737</v>
      </c>
      <c r="D351" s="33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38">
        <v>100</v>
      </c>
      <c r="P351" s="8" t="s">
        <v>8322</v>
      </c>
      <c r="Q351" t="s">
        <v>8325</v>
      </c>
      <c r="R351" s="12">
        <v>42511.165972222225</v>
      </c>
      <c r="S351" s="12">
        <v>42460.741747685184</v>
      </c>
    </row>
    <row r="352" spans="1:19" ht="16" x14ac:dyDescent="0.2">
      <c r="A352">
        <v>3648</v>
      </c>
      <c r="B352" s="3" t="s">
        <v>3646</v>
      </c>
      <c r="C352" s="3" t="s">
        <v>7758</v>
      </c>
      <c r="D352" s="33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38">
        <v>100</v>
      </c>
      <c r="P352" s="8" t="s">
        <v>8322</v>
      </c>
      <c r="Q352" t="s">
        <v>8325</v>
      </c>
      <c r="R352" s="12">
        <v>41917.292187500003</v>
      </c>
      <c r="S352" s="12">
        <v>41887.292187500003</v>
      </c>
    </row>
    <row r="353" spans="1:19" ht="32" x14ac:dyDescent="0.2">
      <c r="A353">
        <v>3651</v>
      </c>
      <c r="B353" s="3" t="s">
        <v>3649</v>
      </c>
      <c r="C353" s="3" t="s">
        <v>7761</v>
      </c>
      <c r="D353" s="33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38">
        <v>104</v>
      </c>
      <c r="P353" s="8" t="s">
        <v>8322</v>
      </c>
      <c r="Q353" t="s">
        <v>8325</v>
      </c>
      <c r="R353" s="12">
        <v>41861.665972222225</v>
      </c>
      <c r="S353" s="12">
        <v>41828.646319444444</v>
      </c>
    </row>
    <row r="354" spans="1:19" ht="32" x14ac:dyDescent="0.2">
      <c r="A354">
        <v>3655</v>
      </c>
      <c r="B354" s="3" t="s">
        <v>3652</v>
      </c>
      <c r="C354" s="3" t="s">
        <v>7765</v>
      </c>
      <c r="D354" s="33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38">
        <v>116</v>
      </c>
      <c r="P354" s="8" t="s">
        <v>8322</v>
      </c>
      <c r="Q354" t="s">
        <v>8325</v>
      </c>
      <c r="R354" s="12">
        <v>42203.290972222225</v>
      </c>
      <c r="S354" s="12">
        <v>42173.803217592591</v>
      </c>
    </row>
    <row r="355" spans="1:19" ht="16" x14ac:dyDescent="0.2">
      <c r="A355">
        <v>3658</v>
      </c>
      <c r="B355" s="3" t="s">
        <v>3655</v>
      </c>
      <c r="C355" s="3" t="s">
        <v>7768</v>
      </c>
      <c r="D355" s="33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38">
        <v>101</v>
      </c>
      <c r="P355" s="8" t="s">
        <v>8322</v>
      </c>
      <c r="Q355" t="s">
        <v>8325</v>
      </c>
      <c r="R355" s="12">
        <v>41822.165972222225</v>
      </c>
      <c r="S355" s="12">
        <v>41775.858564814815</v>
      </c>
    </row>
    <row r="356" spans="1:19" ht="32" x14ac:dyDescent="0.2">
      <c r="A356">
        <v>3659</v>
      </c>
      <c r="B356" s="3" t="s">
        <v>3656</v>
      </c>
      <c r="C356" s="3" t="s">
        <v>7769</v>
      </c>
      <c r="D356" s="33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38">
        <v>102</v>
      </c>
      <c r="P356" s="8" t="s">
        <v>8322</v>
      </c>
      <c r="Q356" t="s">
        <v>8325</v>
      </c>
      <c r="R356" s="12">
        <v>42082.610416666663</v>
      </c>
      <c r="S356" s="12">
        <v>42055.277199074073</v>
      </c>
    </row>
    <row r="357" spans="1:19" ht="32" x14ac:dyDescent="0.2">
      <c r="A357">
        <v>3661</v>
      </c>
      <c r="B357" s="3" t="s">
        <v>3658</v>
      </c>
      <c r="C357" s="3" t="s">
        <v>7771</v>
      </c>
      <c r="D357" s="33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38">
        <v>111</v>
      </c>
      <c r="P357" s="8" t="s">
        <v>8322</v>
      </c>
      <c r="Q357" t="s">
        <v>8325</v>
      </c>
      <c r="R357" s="12">
        <v>42470.166666666672</v>
      </c>
      <c r="S357" s="12">
        <v>42447.896666666667</v>
      </c>
    </row>
    <row r="358" spans="1:19" ht="32" x14ac:dyDescent="0.2">
      <c r="A358">
        <v>3664</v>
      </c>
      <c r="B358" s="3" t="s">
        <v>3661</v>
      </c>
      <c r="C358" s="3" t="s">
        <v>7774</v>
      </c>
      <c r="D358" s="33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38">
        <v>109</v>
      </c>
      <c r="P358" s="8" t="s">
        <v>8322</v>
      </c>
      <c r="Q358" t="s">
        <v>8325</v>
      </c>
      <c r="R358" s="12">
        <v>42537.248715277776</v>
      </c>
      <c r="S358" s="12">
        <v>42523.248715277776</v>
      </c>
    </row>
    <row r="359" spans="1:19" ht="16" x14ac:dyDescent="0.2">
      <c r="A359">
        <v>3666</v>
      </c>
      <c r="B359" s="3" t="s">
        <v>3663</v>
      </c>
      <c r="C359" s="3" t="s">
        <v>7776</v>
      </c>
      <c r="D359" s="33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38">
        <v>100</v>
      </c>
      <c r="P359" s="8" t="s">
        <v>8322</v>
      </c>
      <c r="Q359" t="s">
        <v>8325</v>
      </c>
      <c r="R359" s="12">
        <v>41844.291666666664</v>
      </c>
      <c r="S359" s="12">
        <v>41822.90488425926</v>
      </c>
    </row>
    <row r="360" spans="1:19" ht="32" x14ac:dyDescent="0.2">
      <c r="A360">
        <v>3668</v>
      </c>
      <c r="B360" s="3" t="s">
        <v>3665</v>
      </c>
      <c r="C360" s="3" t="s">
        <v>7778</v>
      </c>
      <c r="D360" s="33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38">
        <v>104</v>
      </c>
      <c r="P360" s="8" t="s">
        <v>8322</v>
      </c>
      <c r="Q360" t="s">
        <v>8325</v>
      </c>
      <c r="R360" s="12">
        <v>42208.772916666669</v>
      </c>
      <c r="S360" s="12">
        <v>42185.556157407409</v>
      </c>
    </row>
    <row r="361" spans="1:19" ht="32" x14ac:dyDescent="0.2">
      <c r="A361">
        <v>3671</v>
      </c>
      <c r="B361" s="3" t="s">
        <v>3668</v>
      </c>
      <c r="C361" s="3" t="s">
        <v>7781</v>
      </c>
      <c r="D361" s="33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38">
        <v>101</v>
      </c>
      <c r="P361" s="8" t="s">
        <v>8322</v>
      </c>
      <c r="Q361" t="s">
        <v>8325</v>
      </c>
      <c r="R361" s="12">
        <v>41841.165972222225</v>
      </c>
      <c r="S361" s="12">
        <v>41820.62809027778</v>
      </c>
    </row>
    <row r="362" spans="1:19" ht="32" x14ac:dyDescent="0.2">
      <c r="A362">
        <v>3676</v>
      </c>
      <c r="B362" s="3" t="s">
        <v>3673</v>
      </c>
      <c r="C362" s="3" t="s">
        <v>7786</v>
      </c>
      <c r="D362" s="33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38">
        <v>129</v>
      </c>
      <c r="P362" s="8" t="s">
        <v>8322</v>
      </c>
      <c r="Q362" t="s">
        <v>8325</v>
      </c>
      <c r="R362" s="12">
        <v>41894.815787037034</v>
      </c>
      <c r="S362" s="12">
        <v>41876.815787037034</v>
      </c>
    </row>
    <row r="363" spans="1:19" ht="32" x14ac:dyDescent="0.2">
      <c r="A363">
        <v>3677</v>
      </c>
      <c r="B363" s="3" t="s">
        <v>3674</v>
      </c>
      <c r="C363" s="3" t="s">
        <v>7787</v>
      </c>
      <c r="D363" s="33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38">
        <v>103</v>
      </c>
      <c r="P363" s="8" t="s">
        <v>8322</v>
      </c>
      <c r="Q363" t="s">
        <v>8325</v>
      </c>
      <c r="R363" s="12">
        <v>41823.165972222225</v>
      </c>
      <c r="S363" s="12">
        <v>41802.574282407404</v>
      </c>
    </row>
    <row r="364" spans="1:19" ht="32" x14ac:dyDescent="0.2">
      <c r="A364">
        <v>3679</v>
      </c>
      <c r="B364" s="3" t="s">
        <v>3676</v>
      </c>
      <c r="C364" s="3" t="s">
        <v>7789</v>
      </c>
      <c r="D364" s="33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38">
        <v>110</v>
      </c>
      <c r="P364" s="8" t="s">
        <v>8322</v>
      </c>
      <c r="Q364" t="s">
        <v>8325</v>
      </c>
      <c r="R364" s="12">
        <v>41821.207638888889</v>
      </c>
      <c r="S364" s="12">
        <v>41786.761354166665</v>
      </c>
    </row>
    <row r="365" spans="1:19" ht="32" x14ac:dyDescent="0.2">
      <c r="A365">
        <v>3680</v>
      </c>
      <c r="B365" s="3" t="s">
        <v>3677</v>
      </c>
      <c r="C365" s="3" t="s">
        <v>7790</v>
      </c>
      <c r="D365" s="33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38">
        <v>113</v>
      </c>
      <c r="P365" s="8" t="s">
        <v>8322</v>
      </c>
      <c r="Q365" t="s">
        <v>8325</v>
      </c>
      <c r="R365" s="12">
        <v>42648.454097222217</v>
      </c>
      <c r="S365" s="12">
        <v>42627.454097222217</v>
      </c>
    </row>
    <row r="366" spans="1:19" ht="32" x14ac:dyDescent="0.2">
      <c r="A366">
        <v>3681</v>
      </c>
      <c r="B366" s="3" t="s">
        <v>3678</v>
      </c>
      <c r="C366" s="3" t="s">
        <v>7791</v>
      </c>
      <c r="D366" s="33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38">
        <v>112</v>
      </c>
      <c r="P366" s="8" t="s">
        <v>8322</v>
      </c>
      <c r="Q366" t="s">
        <v>8325</v>
      </c>
      <c r="R366" s="12">
        <v>42384.651504629626</v>
      </c>
      <c r="S366" s="12">
        <v>42374.651504629626</v>
      </c>
    </row>
    <row r="367" spans="1:19" ht="32" x14ac:dyDescent="0.2">
      <c r="A367">
        <v>3682</v>
      </c>
      <c r="B367" s="3" t="s">
        <v>3679</v>
      </c>
      <c r="C367" s="3" t="s">
        <v>7792</v>
      </c>
      <c r="D367" s="33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38">
        <v>139</v>
      </c>
      <c r="P367" s="8" t="s">
        <v>8322</v>
      </c>
      <c r="Q367" t="s">
        <v>8325</v>
      </c>
      <c r="R367" s="12">
        <v>41806.290972222225</v>
      </c>
      <c r="S367" s="12">
        <v>41772.685393518521</v>
      </c>
    </row>
    <row r="368" spans="1:19" ht="32" x14ac:dyDescent="0.2">
      <c r="A368">
        <v>3683</v>
      </c>
      <c r="B368" s="3" t="s">
        <v>3680</v>
      </c>
      <c r="C368" s="3" t="s">
        <v>7793</v>
      </c>
      <c r="D368" s="33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38">
        <v>111</v>
      </c>
      <c r="P368" s="8" t="s">
        <v>8322</v>
      </c>
      <c r="Q368" t="s">
        <v>8325</v>
      </c>
      <c r="R368" s="12">
        <v>42663.116851851853</v>
      </c>
      <c r="S368" s="12">
        <v>42633.116851851853</v>
      </c>
    </row>
    <row r="369" spans="1:19" ht="32" x14ac:dyDescent="0.2">
      <c r="A369">
        <v>3684</v>
      </c>
      <c r="B369" s="3" t="s">
        <v>3681</v>
      </c>
      <c r="C369" s="3" t="s">
        <v>7794</v>
      </c>
      <c r="D369" s="33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38">
        <v>139</v>
      </c>
      <c r="P369" s="8" t="s">
        <v>8322</v>
      </c>
      <c r="Q369" t="s">
        <v>8325</v>
      </c>
      <c r="R369" s="12">
        <v>42249.180393518516</v>
      </c>
      <c r="S369" s="12">
        <v>42219.180393518516</v>
      </c>
    </row>
    <row r="370" spans="1:19" ht="32" x14ac:dyDescent="0.2">
      <c r="A370">
        <v>3685</v>
      </c>
      <c r="B370" s="3" t="s">
        <v>3682</v>
      </c>
      <c r="C370" s="3" t="s">
        <v>7795</v>
      </c>
      <c r="D370" s="33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38">
        <v>106</v>
      </c>
      <c r="P370" s="8" t="s">
        <v>8322</v>
      </c>
      <c r="Q370" t="s">
        <v>8325</v>
      </c>
      <c r="R370" s="12">
        <v>41778.875</v>
      </c>
      <c r="S370" s="12">
        <v>41753.593275462961</v>
      </c>
    </row>
    <row r="371" spans="1:19" ht="32" x14ac:dyDescent="0.2">
      <c r="A371">
        <v>3686</v>
      </c>
      <c r="B371" s="3" t="s">
        <v>3683</v>
      </c>
      <c r="C371" s="3" t="s">
        <v>7796</v>
      </c>
      <c r="D371" s="33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38">
        <v>101</v>
      </c>
      <c r="P371" s="8" t="s">
        <v>8322</v>
      </c>
      <c r="Q371" t="s">
        <v>8325</v>
      </c>
      <c r="R371" s="12">
        <v>42245.165972222225</v>
      </c>
      <c r="S371" s="12">
        <v>42230.662731481483</v>
      </c>
    </row>
    <row r="372" spans="1:19" ht="32" x14ac:dyDescent="0.2">
      <c r="A372">
        <v>3687</v>
      </c>
      <c r="B372" s="3" t="s">
        <v>3684</v>
      </c>
      <c r="C372" s="3" t="s">
        <v>7797</v>
      </c>
      <c r="D372" s="33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38">
        <v>100</v>
      </c>
      <c r="P372" s="8" t="s">
        <v>8322</v>
      </c>
      <c r="Q372" t="s">
        <v>8325</v>
      </c>
      <c r="R372" s="12">
        <v>41817.218229166669</v>
      </c>
      <c r="S372" s="12">
        <v>41787.218229166669</v>
      </c>
    </row>
    <row r="373" spans="1:19" ht="32" x14ac:dyDescent="0.2">
      <c r="A373">
        <v>3689</v>
      </c>
      <c r="B373" s="3" t="s">
        <v>3686</v>
      </c>
      <c r="C373" s="3" t="s">
        <v>7799</v>
      </c>
      <c r="D373" s="33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38">
        <v>118</v>
      </c>
      <c r="P373" s="8" t="s">
        <v>8322</v>
      </c>
      <c r="Q373" t="s">
        <v>8325</v>
      </c>
      <c r="R373" s="12">
        <v>42176.934027777781</v>
      </c>
      <c r="S373" s="12">
        <v>42147.826840277776</v>
      </c>
    </row>
    <row r="374" spans="1:19" ht="32" x14ac:dyDescent="0.2">
      <c r="A374">
        <v>3690</v>
      </c>
      <c r="B374" s="3" t="s">
        <v>3687</v>
      </c>
      <c r="C374" s="3" t="s">
        <v>7800</v>
      </c>
      <c r="D374" s="33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38">
        <v>120</v>
      </c>
      <c r="P374" s="8" t="s">
        <v>8322</v>
      </c>
      <c r="Q374" t="s">
        <v>8325</v>
      </c>
      <c r="R374" s="12">
        <v>41970.639849537038</v>
      </c>
      <c r="S374" s="12">
        <v>41940.598182870373</v>
      </c>
    </row>
    <row r="375" spans="1:19" ht="32" x14ac:dyDescent="0.2">
      <c r="A375">
        <v>3691</v>
      </c>
      <c r="B375" s="3" t="s">
        <v>3688</v>
      </c>
      <c r="C375" s="3" t="s">
        <v>7801</v>
      </c>
      <c r="D375" s="33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38">
        <v>128</v>
      </c>
      <c r="P375" s="8" t="s">
        <v>8322</v>
      </c>
      <c r="Q375" t="s">
        <v>8325</v>
      </c>
      <c r="R375" s="12">
        <v>42065.207638888889</v>
      </c>
      <c r="S375" s="12">
        <v>42020.700567129628</v>
      </c>
    </row>
    <row r="376" spans="1:19" ht="16" x14ac:dyDescent="0.2">
      <c r="A376">
        <v>3692</v>
      </c>
      <c r="B376" s="3" t="s">
        <v>3689</v>
      </c>
      <c r="C376" s="3" t="s">
        <v>7802</v>
      </c>
      <c r="D376" s="33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38">
        <v>126</v>
      </c>
      <c r="P376" s="8" t="s">
        <v>8322</v>
      </c>
      <c r="Q376" t="s">
        <v>8325</v>
      </c>
      <c r="R376" s="12">
        <v>41901</v>
      </c>
      <c r="S376" s="12">
        <v>41891.96503472222</v>
      </c>
    </row>
    <row r="377" spans="1:19" ht="32" x14ac:dyDescent="0.2">
      <c r="A377">
        <v>3694</v>
      </c>
      <c r="B377" s="3" t="s">
        <v>3691</v>
      </c>
      <c r="C377" s="3" t="s">
        <v>7804</v>
      </c>
      <c r="D377" s="33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38">
        <v>107</v>
      </c>
      <c r="P377" s="8" t="s">
        <v>8322</v>
      </c>
      <c r="Q377" t="s">
        <v>8325</v>
      </c>
      <c r="R377" s="12">
        <v>42527.083333333328</v>
      </c>
      <c r="S377" s="12">
        <v>42490.133877314816</v>
      </c>
    </row>
    <row r="378" spans="1:19" ht="32" x14ac:dyDescent="0.2">
      <c r="A378">
        <v>3695</v>
      </c>
      <c r="B378" s="3" t="s">
        <v>3692</v>
      </c>
      <c r="C378" s="3" t="s">
        <v>7805</v>
      </c>
      <c r="D378" s="33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38">
        <v>100</v>
      </c>
      <c r="P378" s="8" t="s">
        <v>8322</v>
      </c>
      <c r="Q378" t="s">
        <v>8325</v>
      </c>
      <c r="R378" s="12">
        <v>42015.870486111111</v>
      </c>
      <c r="S378" s="12">
        <v>41995.870486111111</v>
      </c>
    </row>
    <row r="379" spans="1:19" ht="32" x14ac:dyDescent="0.2">
      <c r="A379">
        <v>3698</v>
      </c>
      <c r="B379" s="3" t="s">
        <v>3695</v>
      </c>
      <c r="C379" s="3" t="s">
        <v>7808</v>
      </c>
      <c r="D379" s="33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38">
        <v>111</v>
      </c>
      <c r="P379" s="8" t="s">
        <v>8322</v>
      </c>
      <c r="Q379" t="s">
        <v>8325</v>
      </c>
      <c r="R379" s="12">
        <v>42431.806562500002</v>
      </c>
      <c r="S379" s="12">
        <v>42401.806562500002</v>
      </c>
    </row>
    <row r="380" spans="1:19" ht="32" x14ac:dyDescent="0.2">
      <c r="A380">
        <v>3699</v>
      </c>
      <c r="B380" s="3" t="s">
        <v>3696</v>
      </c>
      <c r="C380" s="3" t="s">
        <v>7809</v>
      </c>
      <c r="D380" s="33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38">
        <v>101</v>
      </c>
      <c r="P380" s="8" t="s">
        <v>8322</v>
      </c>
      <c r="Q380" t="s">
        <v>8325</v>
      </c>
      <c r="R380" s="12">
        <v>41927.602037037039</v>
      </c>
      <c r="S380" s="12">
        <v>41897.602037037039</v>
      </c>
    </row>
    <row r="381" spans="1:19" ht="16" x14ac:dyDescent="0.2">
      <c r="A381">
        <v>3700</v>
      </c>
      <c r="B381" s="3" t="s">
        <v>3697</v>
      </c>
      <c r="C381" s="3" t="s">
        <v>7810</v>
      </c>
      <c r="D381" s="33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38">
        <v>121</v>
      </c>
      <c r="P381" s="8" t="s">
        <v>8322</v>
      </c>
      <c r="Q381" t="s">
        <v>8325</v>
      </c>
      <c r="R381" s="12">
        <v>41912.666666666664</v>
      </c>
      <c r="S381" s="12">
        <v>41882.585648148146</v>
      </c>
    </row>
    <row r="382" spans="1:19" ht="32" x14ac:dyDescent="0.2">
      <c r="A382">
        <v>3703</v>
      </c>
      <c r="B382" s="3" t="s">
        <v>3700</v>
      </c>
      <c r="C382" s="3" t="s">
        <v>7813</v>
      </c>
      <c r="D382" s="33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38">
        <v>123</v>
      </c>
      <c r="P382" s="8" t="s">
        <v>8322</v>
      </c>
      <c r="Q382" t="s">
        <v>8325</v>
      </c>
      <c r="R382" s="12">
        <v>42595.290972222225</v>
      </c>
      <c r="S382" s="12">
        <v>42556.504490740743</v>
      </c>
    </row>
    <row r="383" spans="1:19" ht="32" x14ac:dyDescent="0.2">
      <c r="A383">
        <v>3705</v>
      </c>
      <c r="B383" s="3" t="s">
        <v>3702</v>
      </c>
      <c r="C383" s="3" t="s">
        <v>7815</v>
      </c>
      <c r="D383" s="33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38">
        <v>103</v>
      </c>
      <c r="P383" s="8" t="s">
        <v>8322</v>
      </c>
      <c r="Q383" t="s">
        <v>8325</v>
      </c>
      <c r="R383" s="12">
        <v>41813.75</v>
      </c>
      <c r="S383" s="12">
        <v>41792.542986111112</v>
      </c>
    </row>
    <row r="384" spans="1:19" ht="32" x14ac:dyDescent="0.2">
      <c r="A384">
        <v>3706</v>
      </c>
      <c r="B384" s="3" t="s">
        <v>3703</v>
      </c>
      <c r="C384" s="3" t="s">
        <v>7816</v>
      </c>
      <c r="D384" s="33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38">
        <v>121</v>
      </c>
      <c r="P384" s="8" t="s">
        <v>8322</v>
      </c>
      <c r="Q384" t="s">
        <v>8325</v>
      </c>
      <c r="R384" s="12">
        <v>41894.913761574076</v>
      </c>
      <c r="S384" s="12">
        <v>41879.913761574076</v>
      </c>
    </row>
    <row r="385" spans="1:19" ht="32" x14ac:dyDescent="0.2">
      <c r="A385">
        <v>3707</v>
      </c>
      <c r="B385" s="3" t="s">
        <v>3704</v>
      </c>
      <c r="C385" s="3" t="s">
        <v>7817</v>
      </c>
      <c r="D385" s="33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38">
        <v>186</v>
      </c>
      <c r="P385" s="8" t="s">
        <v>8322</v>
      </c>
      <c r="Q385" t="s">
        <v>8325</v>
      </c>
      <c r="R385" s="12">
        <v>42573.226388888885</v>
      </c>
      <c r="S385" s="12">
        <v>42552.048356481479</v>
      </c>
    </row>
    <row r="386" spans="1:19" ht="32" x14ac:dyDescent="0.2">
      <c r="A386">
        <v>3708</v>
      </c>
      <c r="B386" s="3" t="s">
        <v>3705</v>
      </c>
      <c r="C386" s="3" t="s">
        <v>7818</v>
      </c>
      <c r="D386" s="33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38">
        <v>300</v>
      </c>
      <c r="P386" s="8" t="s">
        <v>8322</v>
      </c>
      <c r="Q386" t="s">
        <v>8325</v>
      </c>
      <c r="R386" s="12">
        <v>41824.142199074071</v>
      </c>
      <c r="S386" s="12">
        <v>41810.142199074071</v>
      </c>
    </row>
    <row r="387" spans="1:19" ht="32" x14ac:dyDescent="0.2">
      <c r="A387">
        <v>3710</v>
      </c>
      <c r="B387" s="3" t="s">
        <v>3707</v>
      </c>
      <c r="C387" s="3" t="s">
        <v>7820</v>
      </c>
      <c r="D387" s="33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38">
        <v>141</v>
      </c>
      <c r="P387" s="8" t="s">
        <v>8322</v>
      </c>
      <c r="Q387" t="s">
        <v>8325</v>
      </c>
      <c r="R387" s="12">
        <v>42097.576249999998</v>
      </c>
      <c r="S387" s="12">
        <v>42072.576249999998</v>
      </c>
    </row>
    <row r="388" spans="1:19" ht="16" x14ac:dyDescent="0.2">
      <c r="A388">
        <v>3711</v>
      </c>
      <c r="B388" s="3" t="s">
        <v>3708</v>
      </c>
      <c r="C388" s="3" t="s">
        <v>7821</v>
      </c>
      <c r="D388" s="33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38">
        <v>114</v>
      </c>
      <c r="P388" s="8" t="s">
        <v>8322</v>
      </c>
      <c r="Q388" t="s">
        <v>8325</v>
      </c>
      <c r="R388" s="12">
        <v>41805.666666666664</v>
      </c>
      <c r="S388" s="12">
        <v>41779.724224537036</v>
      </c>
    </row>
    <row r="389" spans="1:19" ht="32" x14ac:dyDescent="0.2">
      <c r="A389">
        <v>3712</v>
      </c>
      <c r="B389" s="3" t="s">
        <v>3709</v>
      </c>
      <c r="C389" s="3" t="s">
        <v>7822</v>
      </c>
      <c r="D389" s="33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38">
        <v>154</v>
      </c>
      <c r="P389" s="8" t="s">
        <v>8322</v>
      </c>
      <c r="Q389" t="s">
        <v>8325</v>
      </c>
      <c r="R389" s="12">
        <v>42155.290972222225</v>
      </c>
      <c r="S389" s="12">
        <v>42134.172071759262</v>
      </c>
    </row>
    <row r="390" spans="1:19" ht="32" x14ac:dyDescent="0.2">
      <c r="A390">
        <v>3713</v>
      </c>
      <c r="B390" s="3" t="s">
        <v>3710</v>
      </c>
      <c r="C390" s="3" t="s">
        <v>7823</v>
      </c>
      <c r="D390" s="33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38">
        <v>102</v>
      </c>
      <c r="P390" s="8" t="s">
        <v>8322</v>
      </c>
      <c r="Q390" t="s">
        <v>8325</v>
      </c>
      <c r="R390" s="12">
        <v>42525.738032407404</v>
      </c>
      <c r="S390" s="12">
        <v>42505.738032407404</v>
      </c>
    </row>
    <row r="391" spans="1:19" ht="32" x14ac:dyDescent="0.2">
      <c r="A391">
        <v>3714</v>
      </c>
      <c r="B391" s="3" t="s">
        <v>3711</v>
      </c>
      <c r="C391" s="3" t="s">
        <v>7824</v>
      </c>
      <c r="D391" s="33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38">
        <v>102</v>
      </c>
      <c r="P391" s="8" t="s">
        <v>8322</v>
      </c>
      <c r="Q391" t="s">
        <v>8325</v>
      </c>
      <c r="R391" s="12">
        <v>42150.165972222225</v>
      </c>
      <c r="S391" s="12">
        <v>42118.556331018524</v>
      </c>
    </row>
    <row r="392" spans="1:19" ht="32" x14ac:dyDescent="0.2">
      <c r="A392">
        <v>3716</v>
      </c>
      <c r="B392" s="3" t="s">
        <v>3713</v>
      </c>
      <c r="C392" s="3" t="s">
        <v>7826</v>
      </c>
      <c r="D392" s="33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38">
        <v>156</v>
      </c>
      <c r="P392" s="8" t="s">
        <v>8322</v>
      </c>
      <c r="Q392" t="s">
        <v>8325</v>
      </c>
      <c r="R392" s="12">
        <v>42390.887835648144</v>
      </c>
      <c r="S392" s="12">
        <v>42360.887835648144</v>
      </c>
    </row>
    <row r="393" spans="1:19" ht="16" x14ac:dyDescent="0.2">
      <c r="A393">
        <v>3720</v>
      </c>
      <c r="B393" s="3" t="s">
        <v>3717</v>
      </c>
      <c r="C393" s="3" t="s">
        <v>7830</v>
      </c>
      <c r="D393" s="33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38">
        <v>105</v>
      </c>
      <c r="P393" s="8" t="s">
        <v>8322</v>
      </c>
      <c r="Q393" t="s">
        <v>8325</v>
      </c>
      <c r="R393" s="12">
        <v>42187.993125000001</v>
      </c>
      <c r="S393" s="12">
        <v>42165.993125000001</v>
      </c>
    </row>
    <row r="394" spans="1:19" ht="32" x14ac:dyDescent="0.2">
      <c r="A394">
        <v>3721</v>
      </c>
      <c r="B394" s="3" t="s">
        <v>3718</v>
      </c>
      <c r="C394" s="3" t="s">
        <v>7831</v>
      </c>
      <c r="D394" s="33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38">
        <v>101</v>
      </c>
      <c r="P394" s="8" t="s">
        <v>8322</v>
      </c>
      <c r="Q394" t="s">
        <v>8325</v>
      </c>
      <c r="R394" s="12">
        <v>41948.977824074071</v>
      </c>
      <c r="S394" s="12">
        <v>41927.936157407406</v>
      </c>
    </row>
    <row r="395" spans="1:19" ht="32" x14ac:dyDescent="0.2">
      <c r="A395">
        <v>3726</v>
      </c>
      <c r="B395" s="3" t="s">
        <v>3723</v>
      </c>
      <c r="C395" s="3" t="s">
        <v>7836</v>
      </c>
      <c r="D395" s="33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38">
        <v>339</v>
      </c>
      <c r="P395" s="8" t="s">
        <v>8322</v>
      </c>
      <c r="Q395" t="s">
        <v>8325</v>
      </c>
      <c r="R395" s="12">
        <v>42489.875</v>
      </c>
      <c r="S395" s="12">
        <v>42462.140868055561</v>
      </c>
    </row>
    <row r="396" spans="1:19" ht="32" x14ac:dyDescent="0.2">
      <c r="A396">
        <v>3727</v>
      </c>
      <c r="B396" s="3" t="s">
        <v>3724</v>
      </c>
      <c r="C396" s="3" t="s">
        <v>7837</v>
      </c>
      <c r="D396" s="33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38">
        <v>101</v>
      </c>
      <c r="P396" s="8" t="s">
        <v>8322</v>
      </c>
      <c r="Q396" t="s">
        <v>8325</v>
      </c>
      <c r="R396" s="12">
        <v>42663.204861111109</v>
      </c>
      <c r="S396" s="12">
        <v>42632.348310185189</v>
      </c>
    </row>
    <row r="397" spans="1:19" ht="32" x14ac:dyDescent="0.2">
      <c r="A397">
        <v>3810</v>
      </c>
      <c r="B397" s="3" t="s">
        <v>3807</v>
      </c>
      <c r="C397" s="3" t="s">
        <v>7920</v>
      </c>
      <c r="D397" s="33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38">
        <v>122</v>
      </c>
      <c r="P397" s="8" t="s">
        <v>8322</v>
      </c>
      <c r="Q397" t="s">
        <v>8325</v>
      </c>
      <c r="R397" s="12">
        <v>42084.807384259257</v>
      </c>
      <c r="S397" s="12">
        <v>42054.849050925928</v>
      </c>
    </row>
    <row r="398" spans="1:19" ht="32" x14ac:dyDescent="0.2">
      <c r="A398">
        <v>3813</v>
      </c>
      <c r="B398" s="3" t="s">
        <v>3810</v>
      </c>
      <c r="C398" s="3" t="s">
        <v>7923</v>
      </c>
      <c r="D398" s="33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38">
        <v>101</v>
      </c>
      <c r="P398" s="8" t="s">
        <v>8322</v>
      </c>
      <c r="Q398" t="s">
        <v>8325</v>
      </c>
      <c r="R398" s="12">
        <v>42535.904861111107</v>
      </c>
      <c r="S398" s="12">
        <v>42497.275706018518</v>
      </c>
    </row>
    <row r="399" spans="1:19" ht="32" x14ac:dyDescent="0.2">
      <c r="A399">
        <v>3814</v>
      </c>
      <c r="B399" s="3" t="s">
        <v>3811</v>
      </c>
      <c r="C399" s="3" t="s">
        <v>7924</v>
      </c>
      <c r="D399" s="33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38">
        <v>140</v>
      </c>
      <c r="P399" s="8" t="s">
        <v>8322</v>
      </c>
      <c r="Q399" t="s">
        <v>8325</v>
      </c>
      <c r="R399" s="12">
        <v>42095.165972222225</v>
      </c>
      <c r="S399" s="12">
        <v>42058.904074074075</v>
      </c>
    </row>
    <row r="400" spans="1:19" ht="48" x14ac:dyDescent="0.2">
      <c r="A400">
        <v>3816</v>
      </c>
      <c r="B400" s="3" t="s">
        <v>3813</v>
      </c>
      <c r="C400" s="3" t="s">
        <v>7926</v>
      </c>
      <c r="D400" s="33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38">
        <v>119</v>
      </c>
      <c r="P400" s="8" t="s">
        <v>8322</v>
      </c>
      <c r="Q400" t="s">
        <v>8325</v>
      </c>
      <c r="R400" s="12">
        <v>41837.690081018518</v>
      </c>
      <c r="S400" s="12">
        <v>41807.690081018518</v>
      </c>
    </row>
    <row r="401" spans="1:19" ht="32" x14ac:dyDescent="0.2">
      <c r="A401">
        <v>3817</v>
      </c>
      <c r="B401" s="3" t="s">
        <v>3814</v>
      </c>
      <c r="C401" s="3" t="s">
        <v>7927</v>
      </c>
      <c r="D401" s="33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38">
        <v>107</v>
      </c>
      <c r="P401" s="8" t="s">
        <v>8322</v>
      </c>
      <c r="Q401" t="s">
        <v>8325</v>
      </c>
      <c r="R401" s="12">
        <v>42301.165972222225</v>
      </c>
      <c r="S401" s="12">
        <v>42284.69694444444</v>
      </c>
    </row>
    <row r="402" spans="1:19" ht="32" x14ac:dyDescent="0.2">
      <c r="A402">
        <v>3818</v>
      </c>
      <c r="B402" s="3" t="s">
        <v>3815</v>
      </c>
      <c r="C402" s="3" t="s">
        <v>7928</v>
      </c>
      <c r="D402" s="33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38">
        <v>228</v>
      </c>
      <c r="P402" s="8" t="s">
        <v>8322</v>
      </c>
      <c r="Q402" t="s">
        <v>8325</v>
      </c>
      <c r="R402" s="12">
        <v>42075.800717592589</v>
      </c>
      <c r="S402" s="12">
        <v>42045.84238425926</v>
      </c>
    </row>
    <row r="403" spans="1:19" ht="32" x14ac:dyDescent="0.2">
      <c r="A403">
        <v>3819</v>
      </c>
      <c r="B403" s="3" t="s">
        <v>3816</v>
      </c>
      <c r="C403" s="3" t="s">
        <v>7817</v>
      </c>
      <c r="D403" s="33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38">
        <v>106</v>
      </c>
      <c r="P403" s="8" t="s">
        <v>8322</v>
      </c>
      <c r="Q403" t="s">
        <v>8325</v>
      </c>
      <c r="R403" s="12">
        <v>42202.876388888893</v>
      </c>
      <c r="S403" s="12">
        <v>42184.209537037037</v>
      </c>
    </row>
    <row r="404" spans="1:19" ht="32" x14ac:dyDescent="0.2">
      <c r="A404">
        <v>3821</v>
      </c>
      <c r="B404" s="3" t="s">
        <v>3818</v>
      </c>
      <c r="C404" s="3" t="s">
        <v>7930</v>
      </c>
      <c r="D404" s="33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38">
        <v>105</v>
      </c>
      <c r="P404" s="8" t="s">
        <v>8322</v>
      </c>
      <c r="Q404" t="s">
        <v>8325</v>
      </c>
      <c r="R404" s="12">
        <v>42373.180636574078</v>
      </c>
      <c r="S404" s="12">
        <v>42341.180636574078</v>
      </c>
    </row>
    <row r="405" spans="1:19" ht="32" x14ac:dyDescent="0.2">
      <c r="A405">
        <v>3823</v>
      </c>
      <c r="B405" s="3" t="s">
        <v>3820</v>
      </c>
      <c r="C405" s="3" t="s">
        <v>7932</v>
      </c>
      <c r="D405" s="33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38">
        <v>106</v>
      </c>
      <c r="P405" s="8" t="s">
        <v>8322</v>
      </c>
      <c r="Q405" t="s">
        <v>8325</v>
      </c>
      <c r="R405" s="12">
        <v>42205.165972222225</v>
      </c>
      <c r="S405" s="12">
        <v>42170.910231481481</v>
      </c>
    </row>
    <row r="406" spans="1:19" ht="32" x14ac:dyDescent="0.2">
      <c r="A406">
        <v>3825</v>
      </c>
      <c r="B406" s="3" t="s">
        <v>3822</v>
      </c>
      <c r="C406" s="3" t="s">
        <v>7934</v>
      </c>
      <c r="D406" s="33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38">
        <v>105</v>
      </c>
      <c r="P406" s="8" t="s">
        <v>8322</v>
      </c>
      <c r="Q406" t="s">
        <v>8325</v>
      </c>
      <c r="R406" s="12">
        <v>42172.069606481484</v>
      </c>
      <c r="S406" s="12">
        <v>42151.069606481484</v>
      </c>
    </row>
    <row r="407" spans="1:19" ht="32" x14ac:dyDescent="0.2">
      <c r="A407">
        <v>3828</v>
      </c>
      <c r="B407" s="3" t="s">
        <v>3825</v>
      </c>
      <c r="C407" s="3" t="s">
        <v>7937</v>
      </c>
      <c r="D407" s="33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38">
        <v>100</v>
      </c>
      <c r="P407" s="8" t="s">
        <v>8322</v>
      </c>
      <c r="Q407" t="s">
        <v>8325</v>
      </c>
      <c r="R407" s="12">
        <v>42004.569293981483</v>
      </c>
      <c r="S407" s="12">
        <v>41944.527627314819</v>
      </c>
    </row>
    <row r="408" spans="1:19" ht="32" x14ac:dyDescent="0.2">
      <c r="A408">
        <v>3829</v>
      </c>
      <c r="B408" s="3" t="s">
        <v>3826</v>
      </c>
      <c r="C408" s="3" t="s">
        <v>7938</v>
      </c>
      <c r="D408" s="33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38">
        <v>100</v>
      </c>
      <c r="P408" s="8" t="s">
        <v>8322</v>
      </c>
      <c r="Q408" t="s">
        <v>8325</v>
      </c>
      <c r="R408" s="12">
        <v>42613.865405092598</v>
      </c>
      <c r="S408" s="12">
        <v>42593.865405092598</v>
      </c>
    </row>
    <row r="409" spans="1:19" ht="32" x14ac:dyDescent="0.2">
      <c r="A409">
        <v>3830</v>
      </c>
      <c r="B409" s="3" t="s">
        <v>3827</v>
      </c>
      <c r="C409" s="3" t="s">
        <v>7939</v>
      </c>
      <c r="D409" s="33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38">
        <v>225</v>
      </c>
      <c r="P409" s="8" t="s">
        <v>8322</v>
      </c>
      <c r="Q409" t="s">
        <v>8325</v>
      </c>
      <c r="R409" s="12">
        <v>42517.740868055553</v>
      </c>
      <c r="S409" s="12">
        <v>42503.740868055553</v>
      </c>
    </row>
    <row r="410" spans="1:19" ht="32" x14ac:dyDescent="0.2">
      <c r="A410">
        <v>3831</v>
      </c>
      <c r="B410" s="3" t="s">
        <v>3828</v>
      </c>
      <c r="C410" s="3" t="s">
        <v>7940</v>
      </c>
      <c r="D410" s="33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38">
        <v>106</v>
      </c>
      <c r="P410" s="8" t="s">
        <v>8322</v>
      </c>
      <c r="Q410" t="s">
        <v>8325</v>
      </c>
      <c r="R410" s="12">
        <v>41948.890567129631</v>
      </c>
      <c r="S410" s="12">
        <v>41927.848900462966</v>
      </c>
    </row>
    <row r="411" spans="1:19" ht="32" x14ac:dyDescent="0.2">
      <c r="A411">
        <v>3832</v>
      </c>
      <c r="B411" s="3" t="s">
        <v>3829</v>
      </c>
      <c r="C411" s="3" t="s">
        <v>7941</v>
      </c>
      <c r="D411" s="33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38">
        <v>105</v>
      </c>
      <c r="P411" s="8" t="s">
        <v>8322</v>
      </c>
      <c r="Q411" t="s">
        <v>8325</v>
      </c>
      <c r="R411" s="12">
        <v>42420.114988425921</v>
      </c>
      <c r="S411" s="12">
        <v>42375.114988425921</v>
      </c>
    </row>
    <row r="412" spans="1:19" ht="32" x14ac:dyDescent="0.2">
      <c r="A412">
        <v>3836</v>
      </c>
      <c r="B412" s="3" t="s">
        <v>3833</v>
      </c>
      <c r="C412" s="3" t="s">
        <v>7945</v>
      </c>
      <c r="D412" s="33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38">
        <v>113</v>
      </c>
      <c r="P412" s="8" t="s">
        <v>8322</v>
      </c>
      <c r="Q412" t="s">
        <v>8325</v>
      </c>
      <c r="R412" s="12">
        <v>42585.172916666663</v>
      </c>
      <c r="S412" s="12">
        <v>42553.926527777774</v>
      </c>
    </row>
    <row r="413" spans="1:19" ht="32" x14ac:dyDescent="0.2">
      <c r="A413">
        <v>3839</v>
      </c>
      <c r="B413" s="3" t="s">
        <v>3836</v>
      </c>
      <c r="C413" s="3" t="s">
        <v>7948</v>
      </c>
      <c r="D413" s="33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38">
        <v>101</v>
      </c>
      <c r="P413" s="8" t="s">
        <v>8322</v>
      </c>
      <c r="Q413" t="s">
        <v>8325</v>
      </c>
      <c r="R413" s="12">
        <v>42215.142638888887</v>
      </c>
      <c r="S413" s="12">
        <v>42155.142638888887</v>
      </c>
    </row>
  </sheetData>
  <autoFilter ref="A1:S413" xr:uid="{1ED3C125-C544-EF47-BF62-EBAF746E8AFB}"/>
  <conditionalFormatting sqref="F1:F413">
    <cfRule type="containsText" dxfId="9" priority="1" operator="containsText" text="failed">
      <formula>NOT(ISERROR(SEARCH("failed",F1)))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live">
      <formula>NOT(ISERROR(SEARCH("live",F1)))</formula>
    </cfRule>
    <cfRule type="cellIs" dxfId="6" priority="5" operator="equal">
      <formula>"SUCCESSFUL"</formula>
    </cfRule>
    <cfRule type="containsText" dxfId="5" priority="6" operator="containsText" text="LIVE">
      <formula>NOT(ISERROR(SEARCH("LIVE",F1)))</formula>
    </cfRule>
  </conditionalFormatting>
  <conditionalFormatting sqref="Q1:S1 O1:O413"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FC225-7B85-3B48-A9D3-3732503E3DB7}">
  <sheetPr codeName="Sheet13"/>
  <dimension ref="A1:S251"/>
  <sheetViews>
    <sheetView workbookViewId="0">
      <selection sqref="A1:XFD1"/>
    </sheetView>
  </sheetViews>
  <sheetFormatPr baseColWidth="10" defaultRowHeight="15" x14ac:dyDescent="0.2"/>
  <cols>
    <col min="2" max="2" width="31.6640625" customWidth="1"/>
    <col min="3" max="3" width="50.5" customWidth="1"/>
    <col min="4" max="4" width="14.33203125" customWidth="1"/>
    <col min="5" max="5" width="19.6640625" customWidth="1"/>
    <col min="6" max="6" width="21" customWidth="1"/>
    <col min="15" max="15" width="20.83203125" style="28" customWidth="1"/>
    <col min="16" max="16" width="24.1640625" customWidth="1"/>
    <col min="17" max="17" width="40.5" customWidth="1"/>
    <col min="18" max="18" width="31.1640625" customWidth="1"/>
    <col min="19" max="19" width="41.6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32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9" t="s">
        <v>8306</v>
      </c>
      <c r="P1" s="7" t="s">
        <v>8357</v>
      </c>
      <c r="Q1" s="1" t="s">
        <v>8358</v>
      </c>
      <c r="R1" s="1" t="s">
        <v>8366</v>
      </c>
      <c r="S1" s="1" t="s">
        <v>8365</v>
      </c>
    </row>
    <row r="2" spans="1:19" ht="48" x14ac:dyDescent="0.2">
      <c r="A2">
        <v>2843</v>
      </c>
      <c r="B2" s="3" t="s">
        <v>2843</v>
      </c>
      <c r="C2" s="3" t="s">
        <v>6953</v>
      </c>
      <c r="D2" s="33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31">
        <v>0</v>
      </c>
      <c r="P2" s="8" t="s">
        <v>8322</v>
      </c>
      <c r="Q2" t="s">
        <v>8325</v>
      </c>
      <c r="R2" s="12">
        <v>42534.166666666672</v>
      </c>
      <c r="S2" s="12">
        <v>42492.737847222219</v>
      </c>
    </row>
    <row r="3" spans="1:19" ht="32" x14ac:dyDescent="0.2">
      <c r="A3">
        <v>2845</v>
      </c>
      <c r="B3" s="3" t="s">
        <v>2845</v>
      </c>
      <c r="C3" s="3" t="s">
        <v>6955</v>
      </c>
      <c r="D3" s="33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31">
        <v>32</v>
      </c>
      <c r="P3" s="8" t="s">
        <v>8322</v>
      </c>
      <c r="Q3" t="s">
        <v>8325</v>
      </c>
      <c r="R3" s="12">
        <v>42163.016585648147</v>
      </c>
      <c r="S3" s="12">
        <v>42103.016585648147</v>
      </c>
    </row>
    <row r="4" spans="1:19" ht="48" x14ac:dyDescent="0.2">
      <c r="A4">
        <v>2846</v>
      </c>
      <c r="B4" s="3" t="s">
        <v>2846</v>
      </c>
      <c r="C4" s="3" t="s">
        <v>6956</v>
      </c>
      <c r="D4" s="33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31">
        <v>0</v>
      </c>
      <c r="P4" s="8" t="s">
        <v>8322</v>
      </c>
      <c r="Q4" t="s">
        <v>8325</v>
      </c>
      <c r="R4" s="12">
        <v>42153.692060185189</v>
      </c>
      <c r="S4" s="12">
        <v>42108.692060185189</v>
      </c>
    </row>
    <row r="5" spans="1:19" ht="32" x14ac:dyDescent="0.2">
      <c r="A5">
        <v>2847</v>
      </c>
      <c r="B5" s="3" t="s">
        <v>2847</v>
      </c>
      <c r="C5" s="3" t="s">
        <v>6957</v>
      </c>
      <c r="D5" s="33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31">
        <v>0</v>
      </c>
      <c r="P5" s="8" t="s">
        <v>8322</v>
      </c>
      <c r="Q5" t="s">
        <v>8325</v>
      </c>
      <c r="R5" s="12">
        <v>42513.806307870371</v>
      </c>
      <c r="S5" s="12">
        <v>42453.806307870371</v>
      </c>
    </row>
    <row r="6" spans="1:19" ht="48" x14ac:dyDescent="0.2">
      <c r="A6">
        <v>2848</v>
      </c>
      <c r="B6" s="3" t="s">
        <v>2848</v>
      </c>
      <c r="C6" s="3" t="s">
        <v>6958</v>
      </c>
      <c r="D6" s="33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31">
        <v>0</v>
      </c>
      <c r="P6" s="8" t="s">
        <v>8322</v>
      </c>
      <c r="Q6" t="s">
        <v>8325</v>
      </c>
      <c r="R6" s="12">
        <v>42153.648831018523</v>
      </c>
      <c r="S6" s="12">
        <v>42123.648831018523</v>
      </c>
    </row>
    <row r="7" spans="1:19" ht="48" x14ac:dyDescent="0.2">
      <c r="A7">
        <v>2850</v>
      </c>
      <c r="B7" s="3" t="s">
        <v>2850</v>
      </c>
      <c r="C7" s="3" t="s">
        <v>6960</v>
      </c>
      <c r="D7" s="33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31">
        <v>4</v>
      </c>
      <c r="P7" s="8" t="s">
        <v>8322</v>
      </c>
      <c r="Q7" t="s">
        <v>8325</v>
      </c>
      <c r="R7" s="12">
        <v>41888.007071759261</v>
      </c>
      <c r="S7" s="12">
        <v>41858.007071759261</v>
      </c>
    </row>
    <row r="8" spans="1:19" ht="32" x14ac:dyDescent="0.2">
      <c r="A8">
        <v>2852</v>
      </c>
      <c r="B8" s="3" t="s">
        <v>2852</v>
      </c>
      <c r="C8" s="3" t="s">
        <v>6962</v>
      </c>
      <c r="D8" s="33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31">
        <v>2</v>
      </c>
      <c r="P8" s="8" t="s">
        <v>8322</v>
      </c>
      <c r="Q8" t="s">
        <v>8325</v>
      </c>
      <c r="R8" s="12">
        <v>41811.045173611114</v>
      </c>
      <c r="S8" s="12">
        <v>41781.045173611114</v>
      </c>
    </row>
    <row r="9" spans="1:19" ht="48" x14ac:dyDescent="0.2">
      <c r="A9">
        <v>2855</v>
      </c>
      <c r="B9" s="3" t="s">
        <v>2855</v>
      </c>
      <c r="C9" s="3" t="s">
        <v>6965</v>
      </c>
      <c r="D9" s="33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31">
        <v>50</v>
      </c>
      <c r="P9" s="8" t="s">
        <v>8322</v>
      </c>
      <c r="Q9" t="s">
        <v>8325</v>
      </c>
      <c r="R9" s="12">
        <v>42398.981944444444</v>
      </c>
      <c r="S9" s="12">
        <v>42370.007766203707</v>
      </c>
    </row>
    <row r="10" spans="1:19" ht="48" x14ac:dyDescent="0.2">
      <c r="A10">
        <v>2856</v>
      </c>
      <c r="B10" s="3" t="s">
        <v>2856</v>
      </c>
      <c r="C10" s="3" t="s">
        <v>6966</v>
      </c>
      <c r="D10" s="33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31">
        <v>5</v>
      </c>
      <c r="P10" s="8" t="s">
        <v>8322</v>
      </c>
      <c r="Q10" t="s">
        <v>8325</v>
      </c>
      <c r="R10" s="12">
        <v>42224.898611111115</v>
      </c>
      <c r="S10" s="12">
        <v>42165.037581018521</v>
      </c>
    </row>
    <row r="11" spans="1:19" ht="48" x14ac:dyDescent="0.2">
      <c r="A11">
        <v>2860</v>
      </c>
      <c r="B11" s="3" t="s">
        <v>2860</v>
      </c>
      <c r="C11" s="3" t="s">
        <v>6970</v>
      </c>
      <c r="D11" s="33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31">
        <v>7</v>
      </c>
      <c r="P11" s="8" t="s">
        <v>8322</v>
      </c>
      <c r="Q11" t="s">
        <v>8325</v>
      </c>
      <c r="R11" s="12">
        <v>42540.800648148142</v>
      </c>
      <c r="S11" s="12">
        <v>42480.800648148142</v>
      </c>
    </row>
    <row r="12" spans="1:19" ht="32" x14ac:dyDescent="0.2">
      <c r="A12">
        <v>2862</v>
      </c>
      <c r="B12" s="3" t="s">
        <v>2862</v>
      </c>
      <c r="C12" s="3" t="s">
        <v>6972</v>
      </c>
      <c r="D12" s="33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31">
        <v>0</v>
      </c>
      <c r="P12" s="8" t="s">
        <v>8322</v>
      </c>
      <c r="Q12" t="s">
        <v>8325</v>
      </c>
      <c r="R12" s="12">
        <v>41814.789687500001</v>
      </c>
      <c r="S12" s="12">
        <v>41784.789687500001</v>
      </c>
    </row>
    <row r="13" spans="1:19" ht="48" x14ac:dyDescent="0.2">
      <c r="A13">
        <v>2863</v>
      </c>
      <c r="B13" s="3" t="s">
        <v>2863</v>
      </c>
      <c r="C13" s="3" t="s">
        <v>6973</v>
      </c>
      <c r="D13" s="33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31">
        <v>0</v>
      </c>
      <c r="P13" s="8" t="s">
        <v>8322</v>
      </c>
      <c r="Q13" t="s">
        <v>8325</v>
      </c>
      <c r="R13" s="12">
        <v>41891.675034722226</v>
      </c>
      <c r="S13" s="12">
        <v>41831.675034722226</v>
      </c>
    </row>
    <row r="14" spans="1:19" ht="32" x14ac:dyDescent="0.2">
      <c r="A14">
        <v>2865</v>
      </c>
      <c r="B14" s="3" t="s">
        <v>2865</v>
      </c>
      <c r="C14" s="3" t="s">
        <v>6975</v>
      </c>
      <c r="D14" s="33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31">
        <v>0</v>
      </c>
      <c r="P14" s="8" t="s">
        <v>8322</v>
      </c>
      <c r="Q14" t="s">
        <v>8325</v>
      </c>
      <c r="R14" s="12">
        <v>42010.114108796297</v>
      </c>
      <c r="S14" s="12">
        <v>41950.114108796297</v>
      </c>
    </row>
    <row r="15" spans="1:19" ht="32" x14ac:dyDescent="0.2">
      <c r="A15">
        <v>2866</v>
      </c>
      <c r="B15" s="3" t="s">
        <v>2866</v>
      </c>
      <c r="C15" s="3" t="s">
        <v>6976</v>
      </c>
      <c r="D15" s="33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31">
        <v>1</v>
      </c>
      <c r="P15" s="8" t="s">
        <v>8322</v>
      </c>
      <c r="Q15" t="s">
        <v>8325</v>
      </c>
      <c r="R15" s="12">
        <v>42657.916666666672</v>
      </c>
      <c r="S15" s="12">
        <v>42627.955104166671</v>
      </c>
    </row>
    <row r="16" spans="1:19" ht="48" x14ac:dyDescent="0.2">
      <c r="A16">
        <v>2867</v>
      </c>
      <c r="B16" s="3" t="s">
        <v>2867</v>
      </c>
      <c r="C16" s="3" t="s">
        <v>6977</v>
      </c>
      <c r="D16" s="33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31">
        <v>20</v>
      </c>
      <c r="P16" s="8" t="s">
        <v>8322</v>
      </c>
      <c r="Q16" t="s">
        <v>8325</v>
      </c>
      <c r="R16" s="12">
        <v>42555.166666666672</v>
      </c>
      <c r="S16" s="12">
        <v>42531.195277777777</v>
      </c>
    </row>
    <row r="17" spans="1:19" ht="48" x14ac:dyDescent="0.2">
      <c r="A17">
        <v>2868</v>
      </c>
      <c r="B17" s="3" t="s">
        <v>2868</v>
      </c>
      <c r="C17" s="3" t="s">
        <v>6978</v>
      </c>
      <c r="D17" s="33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31">
        <v>42</v>
      </c>
      <c r="P17" s="8" t="s">
        <v>8322</v>
      </c>
      <c r="Q17" t="s">
        <v>8325</v>
      </c>
      <c r="R17" s="12">
        <v>42648.827013888891</v>
      </c>
      <c r="S17" s="12">
        <v>42618.827013888891</v>
      </c>
    </row>
    <row r="18" spans="1:19" ht="48" x14ac:dyDescent="0.2">
      <c r="A18">
        <v>2869</v>
      </c>
      <c r="B18" s="3" t="s">
        <v>2869</v>
      </c>
      <c r="C18" s="3" t="s">
        <v>6979</v>
      </c>
      <c r="D18" s="33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31">
        <v>1</v>
      </c>
      <c r="P18" s="8" t="s">
        <v>8322</v>
      </c>
      <c r="Q18" t="s">
        <v>8325</v>
      </c>
      <c r="R18" s="12">
        <v>42570.593530092592</v>
      </c>
      <c r="S18" s="12">
        <v>42540.593530092592</v>
      </c>
    </row>
    <row r="19" spans="1:19" ht="48" x14ac:dyDescent="0.2">
      <c r="A19">
        <v>2870</v>
      </c>
      <c r="B19" s="3" t="s">
        <v>2870</v>
      </c>
      <c r="C19" s="3" t="s">
        <v>6980</v>
      </c>
      <c r="D19" s="33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31">
        <v>15</v>
      </c>
      <c r="P19" s="8" t="s">
        <v>8322</v>
      </c>
      <c r="Q19" t="s">
        <v>8325</v>
      </c>
      <c r="R19" s="12">
        <v>41776.189409722225</v>
      </c>
      <c r="S19" s="12">
        <v>41746.189409722225</v>
      </c>
    </row>
    <row r="20" spans="1:19" ht="32" x14ac:dyDescent="0.2">
      <c r="A20">
        <v>2871</v>
      </c>
      <c r="B20" s="3" t="s">
        <v>2871</v>
      </c>
      <c r="C20" s="3" t="s">
        <v>6981</v>
      </c>
      <c r="D20" s="33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31">
        <v>5</v>
      </c>
      <c r="P20" s="8" t="s">
        <v>8322</v>
      </c>
      <c r="Q20" t="s">
        <v>8325</v>
      </c>
      <c r="R20" s="12">
        <v>41994.738576388889</v>
      </c>
      <c r="S20" s="12">
        <v>41974.738576388889</v>
      </c>
    </row>
    <row r="21" spans="1:19" ht="32" x14ac:dyDescent="0.2">
      <c r="A21">
        <v>2872</v>
      </c>
      <c r="B21" s="3" t="s">
        <v>2872</v>
      </c>
      <c r="C21" s="3" t="s">
        <v>6982</v>
      </c>
      <c r="D21" s="33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31">
        <v>0</v>
      </c>
      <c r="P21" s="8" t="s">
        <v>8322</v>
      </c>
      <c r="Q21" t="s">
        <v>8325</v>
      </c>
      <c r="R21" s="12">
        <v>42175.11618055556</v>
      </c>
      <c r="S21" s="12">
        <v>42115.11618055556</v>
      </c>
    </row>
    <row r="22" spans="1:19" ht="48" x14ac:dyDescent="0.2">
      <c r="A22">
        <v>2873</v>
      </c>
      <c r="B22" s="3" t="s">
        <v>2873</v>
      </c>
      <c r="C22" s="3" t="s">
        <v>6983</v>
      </c>
      <c r="D22" s="33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31">
        <v>38</v>
      </c>
      <c r="P22" s="8" t="s">
        <v>8322</v>
      </c>
      <c r="Q22" t="s">
        <v>8325</v>
      </c>
      <c r="R22" s="12">
        <v>42032.817488425921</v>
      </c>
      <c r="S22" s="12">
        <v>42002.817488425921</v>
      </c>
    </row>
    <row r="23" spans="1:19" ht="48" x14ac:dyDescent="0.2">
      <c r="A23">
        <v>2874</v>
      </c>
      <c r="B23" s="3" t="s">
        <v>2874</v>
      </c>
      <c r="C23" s="3" t="s">
        <v>6984</v>
      </c>
      <c r="D23" s="33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31">
        <v>5</v>
      </c>
      <c r="P23" s="8" t="s">
        <v>8322</v>
      </c>
      <c r="Q23" t="s">
        <v>8325</v>
      </c>
      <c r="R23" s="12">
        <v>42752.84474537037</v>
      </c>
      <c r="S23" s="12">
        <v>42722.84474537037</v>
      </c>
    </row>
    <row r="24" spans="1:19" ht="48" x14ac:dyDescent="0.2">
      <c r="A24">
        <v>2875</v>
      </c>
      <c r="B24" s="3" t="s">
        <v>2875</v>
      </c>
      <c r="C24" s="3" t="s">
        <v>6985</v>
      </c>
      <c r="D24" s="33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31">
        <v>0</v>
      </c>
      <c r="P24" s="8" t="s">
        <v>8322</v>
      </c>
      <c r="Q24" t="s">
        <v>8325</v>
      </c>
      <c r="R24" s="12">
        <v>42495.128391203703</v>
      </c>
      <c r="S24" s="12">
        <v>42465.128391203703</v>
      </c>
    </row>
    <row r="25" spans="1:19" ht="32" x14ac:dyDescent="0.2">
      <c r="A25">
        <v>2876</v>
      </c>
      <c r="B25" s="3" t="s">
        <v>2876</v>
      </c>
      <c r="C25" s="3" t="s">
        <v>6986</v>
      </c>
      <c r="D25" s="33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31">
        <v>0</v>
      </c>
      <c r="P25" s="8" t="s">
        <v>8322</v>
      </c>
      <c r="Q25" t="s">
        <v>8325</v>
      </c>
      <c r="R25" s="12">
        <v>42201.743969907402</v>
      </c>
      <c r="S25" s="12">
        <v>42171.743969907402</v>
      </c>
    </row>
    <row r="26" spans="1:19" ht="48" x14ac:dyDescent="0.2">
      <c r="A26">
        <v>2877</v>
      </c>
      <c r="B26" s="3" t="s">
        <v>2877</v>
      </c>
      <c r="C26" s="3" t="s">
        <v>6987</v>
      </c>
      <c r="D26" s="33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31">
        <v>11</v>
      </c>
      <c r="P26" s="8" t="s">
        <v>8322</v>
      </c>
      <c r="Q26" t="s">
        <v>8325</v>
      </c>
      <c r="R26" s="12">
        <v>42704.708333333328</v>
      </c>
      <c r="S26" s="12">
        <v>42672.955138888887</v>
      </c>
    </row>
    <row r="27" spans="1:19" ht="32" x14ac:dyDescent="0.2">
      <c r="A27">
        <v>2879</v>
      </c>
      <c r="B27" s="3" t="s">
        <v>2879</v>
      </c>
      <c r="C27" s="3" t="s">
        <v>6989</v>
      </c>
      <c r="D27" s="33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31">
        <v>0</v>
      </c>
      <c r="P27" s="8" t="s">
        <v>8322</v>
      </c>
      <c r="Q27" t="s">
        <v>8325</v>
      </c>
      <c r="R27" s="12">
        <v>42389.725243055553</v>
      </c>
      <c r="S27" s="12">
        <v>42359.725243055553</v>
      </c>
    </row>
    <row r="28" spans="1:19" ht="48" x14ac:dyDescent="0.2">
      <c r="A28">
        <v>2880</v>
      </c>
      <c r="B28" s="3" t="s">
        <v>2880</v>
      </c>
      <c r="C28" s="3" t="s">
        <v>6990</v>
      </c>
      <c r="D28" s="33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31">
        <v>23</v>
      </c>
      <c r="P28" s="8" t="s">
        <v>8322</v>
      </c>
      <c r="Q28" t="s">
        <v>8325</v>
      </c>
      <c r="R28" s="12">
        <v>42236.711805555555</v>
      </c>
      <c r="S28" s="12">
        <v>42192.905694444446</v>
      </c>
    </row>
    <row r="29" spans="1:19" ht="32" x14ac:dyDescent="0.2">
      <c r="A29">
        <v>2881</v>
      </c>
      <c r="B29" s="3" t="s">
        <v>2881</v>
      </c>
      <c r="C29" s="3" t="s">
        <v>6991</v>
      </c>
      <c r="D29" s="33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31">
        <v>0</v>
      </c>
      <c r="P29" s="8" t="s">
        <v>8322</v>
      </c>
      <c r="Q29" t="s">
        <v>8325</v>
      </c>
      <c r="R29" s="12">
        <v>41976.639305555553</v>
      </c>
      <c r="S29" s="12">
        <v>41916.597638888888</v>
      </c>
    </row>
    <row r="30" spans="1:19" ht="48" x14ac:dyDescent="0.2">
      <c r="A30">
        <v>2882</v>
      </c>
      <c r="B30" s="3" t="s">
        <v>2882</v>
      </c>
      <c r="C30" s="3" t="s">
        <v>6992</v>
      </c>
      <c r="D30" s="33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31">
        <v>34</v>
      </c>
      <c r="P30" s="8" t="s">
        <v>8322</v>
      </c>
      <c r="Q30" t="s">
        <v>8325</v>
      </c>
      <c r="R30" s="12">
        <v>42491.596273148149</v>
      </c>
      <c r="S30" s="12">
        <v>42461.596273148149</v>
      </c>
    </row>
    <row r="31" spans="1:19" ht="48" x14ac:dyDescent="0.2">
      <c r="A31">
        <v>2883</v>
      </c>
      <c r="B31" s="3" t="s">
        <v>2883</v>
      </c>
      <c r="C31" s="3" t="s">
        <v>6993</v>
      </c>
      <c r="D31" s="33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31">
        <v>19</v>
      </c>
      <c r="P31" s="8" t="s">
        <v>8322</v>
      </c>
      <c r="Q31" t="s">
        <v>8325</v>
      </c>
      <c r="R31" s="12">
        <v>42406.207638888889</v>
      </c>
      <c r="S31" s="12">
        <v>42370.90320601852</v>
      </c>
    </row>
    <row r="32" spans="1:19" ht="32" x14ac:dyDescent="0.2">
      <c r="A32">
        <v>2884</v>
      </c>
      <c r="B32" s="3" t="s">
        <v>2884</v>
      </c>
      <c r="C32" s="3" t="s">
        <v>6994</v>
      </c>
      <c r="D32" s="33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31">
        <v>0</v>
      </c>
      <c r="P32" s="8" t="s">
        <v>8322</v>
      </c>
      <c r="Q32" t="s">
        <v>8325</v>
      </c>
      <c r="R32" s="12">
        <v>41978.727256944447</v>
      </c>
      <c r="S32" s="12">
        <v>41948.727256944447</v>
      </c>
    </row>
    <row r="33" spans="1:19" ht="32" x14ac:dyDescent="0.2">
      <c r="A33">
        <v>2885</v>
      </c>
      <c r="B33" s="3" t="s">
        <v>2885</v>
      </c>
      <c r="C33" s="3" t="s">
        <v>6995</v>
      </c>
      <c r="D33" s="33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31">
        <v>33</v>
      </c>
      <c r="P33" s="8" t="s">
        <v>8322</v>
      </c>
      <c r="Q33" t="s">
        <v>8325</v>
      </c>
      <c r="R33" s="12">
        <v>42077.034733796296</v>
      </c>
      <c r="S33" s="12">
        <v>42047.07640046296</v>
      </c>
    </row>
    <row r="34" spans="1:19" ht="48" x14ac:dyDescent="0.2">
      <c r="A34">
        <v>2886</v>
      </c>
      <c r="B34" s="3" t="s">
        <v>2886</v>
      </c>
      <c r="C34" s="3" t="s">
        <v>6996</v>
      </c>
      <c r="D34" s="33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31">
        <v>5</v>
      </c>
      <c r="P34" s="8" t="s">
        <v>8322</v>
      </c>
      <c r="Q34" t="s">
        <v>8325</v>
      </c>
      <c r="R34" s="12">
        <v>42266.165972222225</v>
      </c>
      <c r="S34" s="12">
        <v>42261.632916666669</v>
      </c>
    </row>
    <row r="35" spans="1:19" ht="48" x14ac:dyDescent="0.2">
      <c r="A35">
        <v>2887</v>
      </c>
      <c r="B35" s="3" t="s">
        <v>2887</v>
      </c>
      <c r="C35" s="3" t="s">
        <v>6997</v>
      </c>
      <c r="D35" s="33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31">
        <v>0</v>
      </c>
      <c r="P35" s="8" t="s">
        <v>8322</v>
      </c>
      <c r="Q35" t="s">
        <v>8325</v>
      </c>
      <c r="R35" s="12">
        <v>42015.427361111113</v>
      </c>
      <c r="S35" s="12">
        <v>41985.427361111113</v>
      </c>
    </row>
    <row r="36" spans="1:19" ht="48" x14ac:dyDescent="0.2">
      <c r="A36">
        <v>2888</v>
      </c>
      <c r="B36" s="3" t="s">
        <v>2888</v>
      </c>
      <c r="C36" s="3" t="s">
        <v>6998</v>
      </c>
      <c r="D36" s="33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31">
        <v>0</v>
      </c>
      <c r="P36" s="8" t="s">
        <v>8322</v>
      </c>
      <c r="Q36" t="s">
        <v>8325</v>
      </c>
      <c r="R36" s="12">
        <v>41930.207638888889</v>
      </c>
      <c r="S36" s="12">
        <v>41922.535185185188</v>
      </c>
    </row>
    <row r="37" spans="1:19" ht="32" x14ac:dyDescent="0.2">
      <c r="A37">
        <v>2889</v>
      </c>
      <c r="B37" s="3" t="s">
        <v>2889</v>
      </c>
      <c r="C37" s="3" t="s">
        <v>6999</v>
      </c>
      <c r="D37" s="33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31">
        <v>38</v>
      </c>
      <c r="P37" s="8" t="s">
        <v>8322</v>
      </c>
      <c r="Q37" t="s">
        <v>8325</v>
      </c>
      <c r="R37" s="12">
        <v>41880.863252314812</v>
      </c>
      <c r="S37" s="12">
        <v>41850.863252314812</v>
      </c>
    </row>
    <row r="38" spans="1:19" ht="48" x14ac:dyDescent="0.2">
      <c r="A38">
        <v>2890</v>
      </c>
      <c r="B38" s="3" t="s">
        <v>2890</v>
      </c>
      <c r="C38" s="3" t="s">
        <v>7000</v>
      </c>
      <c r="D38" s="33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31">
        <v>1</v>
      </c>
      <c r="P38" s="8" t="s">
        <v>8322</v>
      </c>
      <c r="Q38" t="s">
        <v>8325</v>
      </c>
      <c r="R38" s="12">
        <v>41860.125</v>
      </c>
      <c r="S38" s="12">
        <v>41831.742962962962</v>
      </c>
    </row>
    <row r="39" spans="1:19" ht="48" x14ac:dyDescent="0.2">
      <c r="A39">
        <v>2891</v>
      </c>
      <c r="B39" s="3" t="s">
        <v>2891</v>
      </c>
      <c r="C39" s="3" t="s">
        <v>7001</v>
      </c>
      <c r="D39" s="33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31">
        <v>3</v>
      </c>
      <c r="P39" s="8" t="s">
        <v>8322</v>
      </c>
      <c r="Q39" t="s">
        <v>8325</v>
      </c>
      <c r="R39" s="12">
        <v>42475.84175925926</v>
      </c>
      <c r="S39" s="12">
        <v>42415.883425925931</v>
      </c>
    </row>
    <row r="40" spans="1:19" ht="32" x14ac:dyDescent="0.2">
      <c r="A40">
        <v>2892</v>
      </c>
      <c r="B40" s="3" t="s">
        <v>2892</v>
      </c>
      <c r="C40" s="3" t="s">
        <v>7002</v>
      </c>
      <c r="D40" s="33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31">
        <v>9</v>
      </c>
      <c r="P40" s="8" t="s">
        <v>8322</v>
      </c>
      <c r="Q40" t="s">
        <v>8325</v>
      </c>
      <c r="R40" s="12">
        <v>41876.875</v>
      </c>
      <c r="S40" s="12">
        <v>41869.714166666665</v>
      </c>
    </row>
    <row r="41" spans="1:19" ht="16" x14ac:dyDescent="0.2">
      <c r="A41">
        <v>2893</v>
      </c>
      <c r="B41" s="3" t="s">
        <v>2893</v>
      </c>
      <c r="C41" s="3" t="s">
        <v>7003</v>
      </c>
      <c r="D41" s="33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31">
        <v>1</v>
      </c>
      <c r="P41" s="8" t="s">
        <v>8322</v>
      </c>
      <c r="Q41" t="s">
        <v>8325</v>
      </c>
      <c r="R41" s="12">
        <v>42013.083333333328</v>
      </c>
      <c r="S41" s="12">
        <v>41953.773090277777</v>
      </c>
    </row>
    <row r="42" spans="1:19" ht="32" x14ac:dyDescent="0.2">
      <c r="A42">
        <v>2894</v>
      </c>
      <c r="B42" s="3" t="s">
        <v>2894</v>
      </c>
      <c r="C42" s="3" t="s">
        <v>7004</v>
      </c>
      <c r="D42" s="33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31">
        <v>0</v>
      </c>
      <c r="P42" s="8" t="s">
        <v>8322</v>
      </c>
      <c r="Q42" t="s">
        <v>8325</v>
      </c>
      <c r="R42" s="12">
        <v>42097.944618055553</v>
      </c>
      <c r="S42" s="12">
        <v>42037.986284722225</v>
      </c>
    </row>
    <row r="43" spans="1:19" ht="48" x14ac:dyDescent="0.2">
      <c r="A43">
        <v>2895</v>
      </c>
      <c r="B43" s="3" t="s">
        <v>2895</v>
      </c>
      <c r="C43" s="3" t="s">
        <v>7005</v>
      </c>
      <c r="D43" s="33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31">
        <v>5</v>
      </c>
      <c r="P43" s="8" t="s">
        <v>8322</v>
      </c>
      <c r="Q43" t="s">
        <v>8325</v>
      </c>
      <c r="R43" s="12">
        <v>41812.875</v>
      </c>
      <c r="S43" s="12">
        <v>41811.555462962962</v>
      </c>
    </row>
    <row r="44" spans="1:19" ht="32" x14ac:dyDescent="0.2">
      <c r="A44">
        <v>2896</v>
      </c>
      <c r="B44" s="3" t="s">
        <v>2896</v>
      </c>
      <c r="C44" s="3" t="s">
        <v>7006</v>
      </c>
      <c r="D44" s="33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31">
        <v>21</v>
      </c>
      <c r="P44" s="8" t="s">
        <v>8322</v>
      </c>
      <c r="Q44" t="s">
        <v>8325</v>
      </c>
      <c r="R44" s="12">
        <v>42716.25</v>
      </c>
      <c r="S44" s="12">
        <v>42701.908807870372</v>
      </c>
    </row>
    <row r="45" spans="1:19" ht="48" x14ac:dyDescent="0.2">
      <c r="A45">
        <v>2897</v>
      </c>
      <c r="B45" s="3" t="s">
        <v>2897</v>
      </c>
      <c r="C45" s="3" t="s">
        <v>7007</v>
      </c>
      <c r="D45" s="33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31">
        <v>5</v>
      </c>
      <c r="P45" s="8" t="s">
        <v>8322</v>
      </c>
      <c r="Q45" t="s">
        <v>8325</v>
      </c>
      <c r="R45" s="12">
        <v>42288.645196759258</v>
      </c>
      <c r="S45" s="12">
        <v>42258.646504629629</v>
      </c>
    </row>
    <row r="46" spans="1:19" ht="48" x14ac:dyDescent="0.2">
      <c r="A46">
        <v>2898</v>
      </c>
      <c r="B46" s="3" t="s">
        <v>2898</v>
      </c>
      <c r="C46" s="3" t="s">
        <v>7008</v>
      </c>
      <c r="D46" s="33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31">
        <v>4</v>
      </c>
      <c r="P46" s="8" t="s">
        <v>8322</v>
      </c>
      <c r="Q46" t="s">
        <v>8325</v>
      </c>
      <c r="R46" s="12">
        <v>42308.664965277778</v>
      </c>
      <c r="S46" s="12">
        <v>42278.664965277778</v>
      </c>
    </row>
    <row r="47" spans="1:19" ht="48" x14ac:dyDescent="0.2">
      <c r="A47">
        <v>2899</v>
      </c>
      <c r="B47" s="3" t="s">
        <v>2899</v>
      </c>
      <c r="C47" s="3" t="s">
        <v>7009</v>
      </c>
      <c r="D47" s="33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31">
        <v>0</v>
      </c>
      <c r="P47" s="8" t="s">
        <v>8322</v>
      </c>
      <c r="Q47" t="s">
        <v>8325</v>
      </c>
      <c r="R47" s="12">
        <v>42575.078217592592</v>
      </c>
      <c r="S47" s="12">
        <v>42515.078217592592</v>
      </c>
    </row>
    <row r="48" spans="1:19" ht="48" x14ac:dyDescent="0.2">
      <c r="A48">
        <v>2900</v>
      </c>
      <c r="B48" s="3" t="s">
        <v>2900</v>
      </c>
      <c r="C48" s="3" t="s">
        <v>7010</v>
      </c>
      <c r="D48" s="33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31">
        <v>62</v>
      </c>
      <c r="P48" s="8" t="s">
        <v>8322</v>
      </c>
      <c r="Q48" t="s">
        <v>8325</v>
      </c>
      <c r="R48" s="12">
        <v>41860.234166666669</v>
      </c>
      <c r="S48" s="12">
        <v>41830.234166666669</v>
      </c>
    </row>
    <row r="49" spans="1:19" ht="32" x14ac:dyDescent="0.2">
      <c r="A49">
        <v>2901</v>
      </c>
      <c r="B49" s="3" t="s">
        <v>2901</v>
      </c>
      <c r="C49" s="3" t="s">
        <v>7011</v>
      </c>
      <c r="D49" s="33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31">
        <v>1</v>
      </c>
      <c r="P49" s="8" t="s">
        <v>8322</v>
      </c>
      <c r="Q49" t="s">
        <v>8325</v>
      </c>
      <c r="R49" s="12">
        <v>42042.904386574075</v>
      </c>
      <c r="S49" s="12">
        <v>41982.904386574075</v>
      </c>
    </row>
    <row r="50" spans="1:19" ht="32" x14ac:dyDescent="0.2">
      <c r="A50">
        <v>2902</v>
      </c>
      <c r="B50" s="3" t="s">
        <v>2902</v>
      </c>
      <c r="C50" s="3" t="s">
        <v>7012</v>
      </c>
      <c r="D50" s="33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31">
        <v>0</v>
      </c>
      <c r="P50" s="8" t="s">
        <v>8322</v>
      </c>
      <c r="Q50" t="s">
        <v>8325</v>
      </c>
      <c r="R50" s="12">
        <v>42240.439768518518</v>
      </c>
      <c r="S50" s="12">
        <v>42210.439768518518</v>
      </c>
    </row>
    <row r="51" spans="1:19" ht="48" x14ac:dyDescent="0.2">
      <c r="A51">
        <v>2903</v>
      </c>
      <c r="B51" s="3" t="s">
        <v>2903</v>
      </c>
      <c r="C51" s="3" t="s">
        <v>7013</v>
      </c>
      <c r="D51" s="33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31">
        <v>1</v>
      </c>
      <c r="P51" s="8" t="s">
        <v>8322</v>
      </c>
      <c r="Q51" t="s">
        <v>8325</v>
      </c>
      <c r="R51" s="12">
        <v>42256.166874999995</v>
      </c>
      <c r="S51" s="12">
        <v>42196.166874999995</v>
      </c>
    </row>
    <row r="52" spans="1:19" ht="32" x14ac:dyDescent="0.2">
      <c r="A52">
        <v>2905</v>
      </c>
      <c r="B52" s="3" t="s">
        <v>2905</v>
      </c>
      <c r="C52" s="3" t="s">
        <v>7015</v>
      </c>
      <c r="D52" s="33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31">
        <v>18</v>
      </c>
      <c r="P52" s="8" t="s">
        <v>8322</v>
      </c>
      <c r="Q52" t="s">
        <v>8325</v>
      </c>
      <c r="R52" s="12">
        <v>42620.056863425925</v>
      </c>
      <c r="S52" s="12">
        <v>42606.056863425925</v>
      </c>
    </row>
    <row r="53" spans="1:19" ht="48" x14ac:dyDescent="0.2">
      <c r="A53">
        <v>2906</v>
      </c>
      <c r="B53" s="3" t="s">
        <v>2906</v>
      </c>
      <c r="C53" s="3" t="s">
        <v>7016</v>
      </c>
      <c r="D53" s="33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31">
        <v>9</v>
      </c>
      <c r="P53" s="8" t="s">
        <v>8322</v>
      </c>
      <c r="Q53" t="s">
        <v>8325</v>
      </c>
      <c r="R53" s="12">
        <v>42217.041666666672</v>
      </c>
      <c r="S53" s="12">
        <v>42199.648912037039</v>
      </c>
    </row>
    <row r="54" spans="1:19" ht="48" x14ac:dyDescent="0.2">
      <c r="A54">
        <v>2907</v>
      </c>
      <c r="B54" s="3" t="s">
        <v>2907</v>
      </c>
      <c r="C54" s="3" t="s">
        <v>7017</v>
      </c>
      <c r="D54" s="33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31">
        <v>0</v>
      </c>
      <c r="P54" s="8" t="s">
        <v>8322</v>
      </c>
      <c r="Q54" t="s">
        <v>8325</v>
      </c>
      <c r="R54" s="12">
        <v>42504.877743055549</v>
      </c>
      <c r="S54" s="12">
        <v>42444.877743055549</v>
      </c>
    </row>
    <row r="55" spans="1:19" ht="48" x14ac:dyDescent="0.2">
      <c r="A55">
        <v>2908</v>
      </c>
      <c r="B55" s="3" t="s">
        <v>2908</v>
      </c>
      <c r="C55" s="3" t="s">
        <v>7018</v>
      </c>
      <c r="D55" s="33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31">
        <v>3</v>
      </c>
      <c r="P55" s="8" t="s">
        <v>8322</v>
      </c>
      <c r="Q55" t="s">
        <v>8325</v>
      </c>
      <c r="R55" s="12">
        <v>42529.731701388882</v>
      </c>
      <c r="S55" s="12">
        <v>42499.731701388882</v>
      </c>
    </row>
    <row r="56" spans="1:19" ht="48" x14ac:dyDescent="0.2">
      <c r="A56">
        <v>2909</v>
      </c>
      <c r="B56" s="3" t="s">
        <v>2909</v>
      </c>
      <c r="C56" s="3" t="s">
        <v>7019</v>
      </c>
      <c r="D56" s="33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31">
        <v>0</v>
      </c>
      <c r="P56" s="8" t="s">
        <v>8322</v>
      </c>
      <c r="Q56" t="s">
        <v>8325</v>
      </c>
      <c r="R56" s="12">
        <v>41968.823611111111</v>
      </c>
      <c r="S56" s="12">
        <v>41929.266215277778</v>
      </c>
    </row>
    <row r="57" spans="1:19" ht="48" x14ac:dyDescent="0.2">
      <c r="A57">
        <v>2911</v>
      </c>
      <c r="B57" s="3" t="s">
        <v>2911</v>
      </c>
      <c r="C57" s="3" t="s">
        <v>7021</v>
      </c>
      <c r="D57" s="33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31">
        <v>37</v>
      </c>
      <c r="P57" s="8" t="s">
        <v>8322</v>
      </c>
      <c r="Q57" t="s">
        <v>8325</v>
      </c>
      <c r="R57" s="12">
        <v>42182.768819444449</v>
      </c>
      <c r="S57" s="12">
        <v>42142.768819444449</v>
      </c>
    </row>
    <row r="58" spans="1:19" ht="32" x14ac:dyDescent="0.2">
      <c r="A58">
        <v>2912</v>
      </c>
      <c r="B58" s="3" t="s">
        <v>2912</v>
      </c>
      <c r="C58" s="3" t="s">
        <v>7022</v>
      </c>
      <c r="D58" s="33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31">
        <v>14</v>
      </c>
      <c r="P58" s="8" t="s">
        <v>8322</v>
      </c>
      <c r="Q58" t="s">
        <v>8325</v>
      </c>
      <c r="R58" s="12">
        <v>42384.131643518514</v>
      </c>
      <c r="S58" s="12">
        <v>42354.131643518514</v>
      </c>
    </row>
    <row r="59" spans="1:19" ht="32" x14ac:dyDescent="0.2">
      <c r="A59">
        <v>2913</v>
      </c>
      <c r="B59" s="3" t="s">
        <v>2913</v>
      </c>
      <c r="C59" s="3" t="s">
        <v>7023</v>
      </c>
      <c r="D59" s="33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31">
        <v>0</v>
      </c>
      <c r="P59" s="8" t="s">
        <v>8322</v>
      </c>
      <c r="Q59" t="s">
        <v>8325</v>
      </c>
      <c r="R59" s="12">
        <v>41888.922905092593</v>
      </c>
      <c r="S59" s="12">
        <v>41828.922905092593</v>
      </c>
    </row>
    <row r="60" spans="1:19" ht="32" x14ac:dyDescent="0.2">
      <c r="A60">
        <v>2917</v>
      </c>
      <c r="B60" s="3" t="s">
        <v>2917</v>
      </c>
      <c r="C60" s="3" t="s">
        <v>7027</v>
      </c>
      <c r="D60" s="33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31">
        <v>22</v>
      </c>
      <c r="P60" s="8" t="s">
        <v>8322</v>
      </c>
      <c r="Q60" t="s">
        <v>8325</v>
      </c>
      <c r="R60" s="12">
        <v>42263.234340277777</v>
      </c>
      <c r="S60" s="12">
        <v>42245.234340277777</v>
      </c>
    </row>
    <row r="61" spans="1:19" ht="32" x14ac:dyDescent="0.2">
      <c r="A61">
        <v>2918</v>
      </c>
      <c r="B61" s="3" t="s">
        <v>2918</v>
      </c>
      <c r="C61" s="3" t="s">
        <v>7028</v>
      </c>
      <c r="D61" s="33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31">
        <v>27</v>
      </c>
      <c r="P61" s="8" t="s">
        <v>8322</v>
      </c>
      <c r="Q61" t="s">
        <v>8325</v>
      </c>
      <c r="R61" s="12">
        <v>42306.629710648151</v>
      </c>
      <c r="S61" s="12">
        <v>42278.629710648151</v>
      </c>
    </row>
    <row r="62" spans="1:19" ht="32" x14ac:dyDescent="0.2">
      <c r="A62">
        <v>2919</v>
      </c>
      <c r="B62" s="3" t="s">
        <v>2919</v>
      </c>
      <c r="C62" s="3" t="s">
        <v>7029</v>
      </c>
      <c r="D62" s="33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31">
        <v>9</v>
      </c>
      <c r="P62" s="8" t="s">
        <v>8322</v>
      </c>
      <c r="Q62" t="s">
        <v>8325</v>
      </c>
      <c r="R62" s="12">
        <v>41856.61954861111</v>
      </c>
      <c r="S62" s="12">
        <v>41826.61954861111</v>
      </c>
    </row>
    <row r="63" spans="1:19" ht="32" x14ac:dyDescent="0.2">
      <c r="A63">
        <v>3728</v>
      </c>
      <c r="B63" s="3" t="s">
        <v>3725</v>
      </c>
      <c r="C63" s="3" t="s">
        <v>7838</v>
      </c>
      <c r="D63" s="33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31">
        <v>9</v>
      </c>
      <c r="P63" s="8" t="s">
        <v>8322</v>
      </c>
      <c r="Q63" t="s">
        <v>8325</v>
      </c>
      <c r="R63" s="12">
        <v>42235.171018518522</v>
      </c>
      <c r="S63" s="12">
        <v>42205.171018518522</v>
      </c>
    </row>
    <row r="64" spans="1:19" ht="48" x14ac:dyDescent="0.2">
      <c r="A64">
        <v>3729</v>
      </c>
      <c r="B64" s="3" t="s">
        <v>3726</v>
      </c>
      <c r="C64" s="3" t="s">
        <v>7839</v>
      </c>
      <c r="D64" s="33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31">
        <v>7</v>
      </c>
      <c r="P64" s="8" t="s">
        <v>8322</v>
      </c>
      <c r="Q64" t="s">
        <v>8325</v>
      </c>
      <c r="R64" s="12">
        <v>42086.16333333333</v>
      </c>
      <c r="S64" s="12">
        <v>42041.205000000002</v>
      </c>
    </row>
    <row r="65" spans="1:19" ht="48" x14ac:dyDescent="0.2">
      <c r="A65">
        <v>3730</v>
      </c>
      <c r="B65" s="3" t="s">
        <v>3727</v>
      </c>
      <c r="C65" s="3" t="s">
        <v>7840</v>
      </c>
      <c r="D65" s="33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31">
        <v>10</v>
      </c>
      <c r="P65" s="8" t="s">
        <v>8322</v>
      </c>
      <c r="Q65" t="s">
        <v>8325</v>
      </c>
      <c r="R65" s="12">
        <v>42233.677766203706</v>
      </c>
      <c r="S65" s="12">
        <v>42203.677766203706</v>
      </c>
    </row>
    <row r="66" spans="1:19" ht="48" x14ac:dyDescent="0.2">
      <c r="A66">
        <v>3731</v>
      </c>
      <c r="B66" s="3" t="s">
        <v>3728</v>
      </c>
      <c r="C66" s="3" t="s">
        <v>7841</v>
      </c>
      <c r="D66" s="33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31">
        <v>11</v>
      </c>
      <c r="P66" s="8" t="s">
        <v>8322</v>
      </c>
      <c r="Q66" t="s">
        <v>8325</v>
      </c>
      <c r="R66" s="12">
        <v>42014.140972222223</v>
      </c>
      <c r="S66" s="12">
        <v>41983.752847222218</v>
      </c>
    </row>
    <row r="67" spans="1:19" ht="32" x14ac:dyDescent="0.2">
      <c r="A67">
        <v>3733</v>
      </c>
      <c r="B67" s="3" t="s">
        <v>3730</v>
      </c>
      <c r="C67" s="3" t="s">
        <v>7843</v>
      </c>
      <c r="D67" s="33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31">
        <v>0</v>
      </c>
      <c r="P67" s="8" t="s">
        <v>8322</v>
      </c>
      <c r="Q67" t="s">
        <v>8325</v>
      </c>
      <c r="R67" s="12">
        <v>42112.9375</v>
      </c>
      <c r="S67" s="12">
        <v>42103.024398148147</v>
      </c>
    </row>
    <row r="68" spans="1:19" ht="48" x14ac:dyDescent="0.2">
      <c r="A68">
        <v>3734</v>
      </c>
      <c r="B68" s="3" t="s">
        <v>3731</v>
      </c>
      <c r="C68" s="3" t="s">
        <v>7844</v>
      </c>
      <c r="D68" s="33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31">
        <v>28</v>
      </c>
      <c r="P68" s="8" t="s">
        <v>8322</v>
      </c>
      <c r="Q68" t="s">
        <v>8325</v>
      </c>
      <c r="R68" s="12">
        <v>42149.901574074072</v>
      </c>
      <c r="S68" s="12">
        <v>42089.901574074072</v>
      </c>
    </row>
    <row r="69" spans="1:19" ht="32" x14ac:dyDescent="0.2">
      <c r="A69">
        <v>3737</v>
      </c>
      <c r="B69" s="3" t="s">
        <v>3734</v>
      </c>
      <c r="C69" s="3" t="s">
        <v>7847</v>
      </c>
      <c r="D69" s="33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31">
        <v>21</v>
      </c>
      <c r="P69" s="8" t="s">
        <v>8322</v>
      </c>
      <c r="Q69" t="s">
        <v>8325</v>
      </c>
      <c r="R69" s="12">
        <v>42320.290972222225</v>
      </c>
      <c r="S69" s="12">
        <v>42297.691006944442</v>
      </c>
    </row>
    <row r="70" spans="1:19" ht="48" x14ac:dyDescent="0.2">
      <c r="A70">
        <v>3740</v>
      </c>
      <c r="B70" s="3" t="s">
        <v>3737</v>
      </c>
      <c r="C70" s="3" t="s">
        <v>7850</v>
      </c>
      <c r="D70" s="33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31">
        <v>18</v>
      </c>
      <c r="P70" s="8" t="s">
        <v>8322</v>
      </c>
      <c r="Q70" t="s">
        <v>8325</v>
      </c>
      <c r="R70" s="12">
        <v>41863.079143518517</v>
      </c>
      <c r="S70" s="12">
        <v>41833.089756944442</v>
      </c>
    </row>
    <row r="71" spans="1:19" ht="32" x14ac:dyDescent="0.2">
      <c r="A71">
        <v>3741</v>
      </c>
      <c r="B71" s="3" t="s">
        <v>3738</v>
      </c>
      <c r="C71" s="3" t="s">
        <v>7851</v>
      </c>
      <c r="D71" s="33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31">
        <v>0</v>
      </c>
      <c r="P71" s="8" t="s">
        <v>8322</v>
      </c>
      <c r="Q71" t="s">
        <v>8325</v>
      </c>
      <c r="R71" s="12">
        <v>42355.920717592591</v>
      </c>
      <c r="S71" s="12">
        <v>42325.920717592591</v>
      </c>
    </row>
    <row r="72" spans="1:19" ht="48" x14ac:dyDescent="0.2">
      <c r="A72">
        <v>3742</v>
      </c>
      <c r="B72" s="3" t="s">
        <v>3739</v>
      </c>
      <c r="C72" s="3" t="s">
        <v>7852</v>
      </c>
      <c r="D72" s="33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31">
        <v>2</v>
      </c>
      <c r="P72" s="8" t="s">
        <v>8322</v>
      </c>
      <c r="Q72" t="s">
        <v>8325</v>
      </c>
      <c r="R72" s="12">
        <v>41888.214629629627</v>
      </c>
      <c r="S72" s="12">
        <v>41858.214629629627</v>
      </c>
    </row>
    <row r="73" spans="1:19" ht="32" x14ac:dyDescent="0.2">
      <c r="A73">
        <v>3743</v>
      </c>
      <c r="B73" s="3" t="s">
        <v>3740</v>
      </c>
      <c r="C73" s="3" t="s">
        <v>7853</v>
      </c>
      <c r="D73" s="33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31">
        <v>0</v>
      </c>
      <c r="P73" s="8" t="s">
        <v>8322</v>
      </c>
      <c r="Q73" t="s">
        <v>8325</v>
      </c>
      <c r="R73" s="12">
        <v>41823.710231481484</v>
      </c>
      <c r="S73" s="12">
        <v>41793.710231481484</v>
      </c>
    </row>
    <row r="74" spans="1:19" ht="32" x14ac:dyDescent="0.2">
      <c r="A74">
        <v>3744</v>
      </c>
      <c r="B74" s="3" t="s">
        <v>3741</v>
      </c>
      <c r="C74" s="3" t="s">
        <v>7854</v>
      </c>
      <c r="D74" s="33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31">
        <v>0</v>
      </c>
      <c r="P74" s="8" t="s">
        <v>8322</v>
      </c>
      <c r="Q74" t="s">
        <v>8325</v>
      </c>
      <c r="R74" s="12">
        <v>41825.165972222225</v>
      </c>
      <c r="S74" s="12">
        <v>41793.814259259263</v>
      </c>
    </row>
    <row r="75" spans="1:19" ht="32" x14ac:dyDescent="0.2">
      <c r="A75">
        <v>3745</v>
      </c>
      <c r="B75" s="3" t="s">
        <v>3742</v>
      </c>
      <c r="C75" s="3" t="s">
        <v>7855</v>
      </c>
      <c r="D75" s="33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31">
        <v>10</v>
      </c>
      <c r="P75" s="8" t="s">
        <v>8322</v>
      </c>
      <c r="Q75" t="s">
        <v>8325</v>
      </c>
      <c r="R75" s="12">
        <v>41861.697939814818</v>
      </c>
      <c r="S75" s="12">
        <v>41831.697939814818</v>
      </c>
    </row>
    <row r="76" spans="1:19" ht="32" x14ac:dyDescent="0.2">
      <c r="A76">
        <v>3746</v>
      </c>
      <c r="B76" s="3" t="s">
        <v>3743</v>
      </c>
      <c r="C76" s="3" t="s">
        <v>7856</v>
      </c>
      <c r="D76" s="33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31">
        <v>2</v>
      </c>
      <c r="P76" s="8" t="s">
        <v>8322</v>
      </c>
      <c r="Q76" t="s">
        <v>8325</v>
      </c>
      <c r="R76" s="12">
        <v>42651.389340277776</v>
      </c>
      <c r="S76" s="12">
        <v>42621.389340277776</v>
      </c>
    </row>
    <row r="77" spans="1:19" ht="48" x14ac:dyDescent="0.2">
      <c r="A77">
        <v>3841</v>
      </c>
      <c r="B77" s="3" t="s">
        <v>3838</v>
      </c>
      <c r="C77" s="3" t="s">
        <v>7950</v>
      </c>
      <c r="D77" s="33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31">
        <v>9</v>
      </c>
      <c r="P77" s="8" t="s">
        <v>8322</v>
      </c>
      <c r="Q77" t="s">
        <v>8325</v>
      </c>
      <c r="R77" s="12">
        <v>41840.785729166666</v>
      </c>
      <c r="S77" s="12">
        <v>41780.785729166666</v>
      </c>
    </row>
    <row r="78" spans="1:19" ht="32" x14ac:dyDescent="0.2">
      <c r="A78">
        <v>3843</v>
      </c>
      <c r="B78" s="3" t="s">
        <v>3840</v>
      </c>
      <c r="C78" s="3" t="s">
        <v>7952</v>
      </c>
      <c r="D78" s="33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31">
        <v>21</v>
      </c>
      <c r="P78" s="8" t="s">
        <v>8322</v>
      </c>
      <c r="Q78" t="s">
        <v>8325</v>
      </c>
      <c r="R78" s="12">
        <v>41791.072500000002</v>
      </c>
      <c r="S78" s="12">
        <v>41766.072500000002</v>
      </c>
    </row>
    <row r="79" spans="1:19" ht="48" x14ac:dyDescent="0.2">
      <c r="A79">
        <v>3844</v>
      </c>
      <c r="B79" s="3" t="s">
        <v>3841</v>
      </c>
      <c r="C79" s="3" t="s">
        <v>7953</v>
      </c>
      <c r="D79" s="33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31">
        <v>41</v>
      </c>
      <c r="P79" s="8" t="s">
        <v>8322</v>
      </c>
      <c r="Q79" t="s">
        <v>8325</v>
      </c>
      <c r="R79" s="12">
        <v>41793.290972222225</v>
      </c>
      <c r="S79" s="12">
        <v>41766.617291666669</v>
      </c>
    </row>
    <row r="80" spans="1:19" ht="64" x14ac:dyDescent="0.2">
      <c r="A80">
        <v>3845</v>
      </c>
      <c r="B80" s="3" t="s">
        <v>3842</v>
      </c>
      <c r="C80" s="3" t="s">
        <v>7954</v>
      </c>
      <c r="D80" s="33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31">
        <v>2</v>
      </c>
      <c r="P80" s="8" t="s">
        <v>8322</v>
      </c>
      <c r="Q80" t="s">
        <v>8325</v>
      </c>
      <c r="R80" s="12">
        <v>42278.627013888887</v>
      </c>
      <c r="S80" s="12">
        <v>42248.627013888887</v>
      </c>
    </row>
    <row r="81" spans="1:19" ht="32" x14ac:dyDescent="0.2">
      <c r="A81">
        <v>3846</v>
      </c>
      <c r="B81" s="3" t="s">
        <v>3843</v>
      </c>
      <c r="C81" s="3" t="s">
        <v>7955</v>
      </c>
      <c r="D81" s="33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31">
        <v>3</v>
      </c>
      <c r="P81" s="8" t="s">
        <v>8322</v>
      </c>
      <c r="Q81" t="s">
        <v>8325</v>
      </c>
      <c r="R81" s="12">
        <v>41916.290972222225</v>
      </c>
      <c r="S81" s="12">
        <v>41885.221550925926</v>
      </c>
    </row>
    <row r="82" spans="1:19" ht="32" x14ac:dyDescent="0.2">
      <c r="A82">
        <v>3847</v>
      </c>
      <c r="B82" s="3" t="s">
        <v>3844</v>
      </c>
      <c r="C82" s="3" t="s">
        <v>7956</v>
      </c>
      <c r="D82" s="33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31">
        <v>16</v>
      </c>
      <c r="P82" s="8" t="s">
        <v>8322</v>
      </c>
      <c r="Q82" t="s">
        <v>8325</v>
      </c>
      <c r="R82" s="12">
        <v>42204.224432870367</v>
      </c>
      <c r="S82" s="12">
        <v>42159.224432870367</v>
      </c>
    </row>
    <row r="83" spans="1:19" ht="48" x14ac:dyDescent="0.2">
      <c r="A83">
        <v>3848</v>
      </c>
      <c r="B83" s="3" t="s">
        <v>3845</v>
      </c>
      <c r="C83" s="3" t="s">
        <v>7957</v>
      </c>
      <c r="D83" s="33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31">
        <v>16</v>
      </c>
      <c r="P83" s="8" t="s">
        <v>8322</v>
      </c>
      <c r="Q83" t="s">
        <v>8325</v>
      </c>
      <c r="R83" s="12">
        <v>42295.817002314812</v>
      </c>
      <c r="S83" s="12">
        <v>42265.817002314812</v>
      </c>
    </row>
    <row r="84" spans="1:19" ht="32" x14ac:dyDescent="0.2">
      <c r="A84">
        <v>3850</v>
      </c>
      <c r="B84" s="3" t="s">
        <v>3847</v>
      </c>
      <c r="C84" s="3" t="s">
        <v>7959</v>
      </c>
      <c r="D84" s="33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31">
        <v>4</v>
      </c>
      <c r="P84" s="8" t="s">
        <v>8322</v>
      </c>
      <c r="Q84" t="s">
        <v>8325</v>
      </c>
      <c r="R84" s="12">
        <v>42005.124340277776</v>
      </c>
      <c r="S84" s="12">
        <v>41975.124340277776</v>
      </c>
    </row>
    <row r="85" spans="1:19" ht="32" x14ac:dyDescent="0.2">
      <c r="A85">
        <v>3852</v>
      </c>
      <c r="B85" s="3" t="s">
        <v>3849</v>
      </c>
      <c r="C85" s="3" t="s">
        <v>7961</v>
      </c>
      <c r="D85" s="33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31">
        <v>0</v>
      </c>
      <c r="P85" s="8" t="s">
        <v>8322</v>
      </c>
      <c r="Q85" t="s">
        <v>8325</v>
      </c>
      <c r="R85" s="12">
        <v>42090.149027777778</v>
      </c>
      <c r="S85" s="12">
        <v>42065.190694444449</v>
      </c>
    </row>
    <row r="86" spans="1:19" ht="32" x14ac:dyDescent="0.2">
      <c r="A86">
        <v>3853</v>
      </c>
      <c r="B86" s="3" t="s">
        <v>3850</v>
      </c>
      <c r="C86" s="3" t="s">
        <v>7962</v>
      </c>
      <c r="D86" s="33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31">
        <v>0</v>
      </c>
      <c r="P86" s="8" t="s">
        <v>8322</v>
      </c>
      <c r="Q86" t="s">
        <v>8325</v>
      </c>
      <c r="R86" s="12">
        <v>41883.84002314815</v>
      </c>
      <c r="S86" s="12">
        <v>41848.84002314815</v>
      </c>
    </row>
    <row r="87" spans="1:19" ht="32" x14ac:dyDescent="0.2">
      <c r="A87">
        <v>3854</v>
      </c>
      <c r="B87" s="3" t="s">
        <v>3851</v>
      </c>
      <c r="C87" s="3" t="s">
        <v>7963</v>
      </c>
      <c r="D87" s="33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31">
        <v>16</v>
      </c>
      <c r="P87" s="8" t="s">
        <v>8322</v>
      </c>
      <c r="Q87" t="s">
        <v>8325</v>
      </c>
      <c r="R87" s="12">
        <v>42133.884930555556</v>
      </c>
      <c r="S87" s="12">
        <v>42103.884930555556</v>
      </c>
    </row>
    <row r="88" spans="1:19" ht="48" x14ac:dyDescent="0.2">
      <c r="A88">
        <v>3855</v>
      </c>
      <c r="B88" s="3" t="s">
        <v>3852</v>
      </c>
      <c r="C88" s="3" t="s">
        <v>7964</v>
      </c>
      <c r="D88" s="33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31">
        <v>3</v>
      </c>
      <c r="P88" s="8" t="s">
        <v>8322</v>
      </c>
      <c r="Q88" t="s">
        <v>8325</v>
      </c>
      <c r="R88" s="12">
        <v>42089.929062499999</v>
      </c>
      <c r="S88" s="12">
        <v>42059.970729166671</v>
      </c>
    </row>
    <row r="89" spans="1:19" ht="48" x14ac:dyDescent="0.2">
      <c r="A89">
        <v>3856</v>
      </c>
      <c r="B89" s="3" t="s">
        <v>3853</v>
      </c>
      <c r="C89" s="3" t="s">
        <v>7965</v>
      </c>
      <c r="D89" s="33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31">
        <v>0</v>
      </c>
      <c r="P89" s="8" t="s">
        <v>8322</v>
      </c>
      <c r="Q89" t="s">
        <v>8325</v>
      </c>
      <c r="R89" s="12">
        <v>42071.701423611114</v>
      </c>
      <c r="S89" s="12">
        <v>42041.743090277778</v>
      </c>
    </row>
    <row r="90" spans="1:19" ht="48" x14ac:dyDescent="0.2">
      <c r="A90">
        <v>3857</v>
      </c>
      <c r="B90" s="3" t="s">
        <v>3854</v>
      </c>
      <c r="C90" s="3" t="s">
        <v>7966</v>
      </c>
      <c r="D90" s="33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31">
        <v>5</v>
      </c>
      <c r="P90" s="8" t="s">
        <v>8322</v>
      </c>
      <c r="Q90" t="s">
        <v>8325</v>
      </c>
      <c r="R90" s="12">
        <v>41852.716666666667</v>
      </c>
      <c r="S90" s="12">
        <v>41829.73715277778</v>
      </c>
    </row>
    <row r="91" spans="1:19" ht="32" x14ac:dyDescent="0.2">
      <c r="A91">
        <v>3859</v>
      </c>
      <c r="B91" s="3" t="s">
        <v>3856</v>
      </c>
      <c r="C91" s="3" t="s">
        <v>7968</v>
      </c>
      <c r="D91" s="33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31">
        <v>0</v>
      </c>
      <c r="P91" s="8" t="s">
        <v>8322</v>
      </c>
      <c r="Q91" t="s">
        <v>8325</v>
      </c>
      <c r="R91" s="12">
        <v>41815.875</v>
      </c>
      <c r="S91" s="12">
        <v>41789.893599537041</v>
      </c>
    </row>
    <row r="92" spans="1:19" ht="48" x14ac:dyDescent="0.2">
      <c r="A92">
        <v>3860</v>
      </c>
      <c r="B92" s="3" t="s">
        <v>3857</v>
      </c>
      <c r="C92" s="3" t="s">
        <v>7969</v>
      </c>
      <c r="D92" s="33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31">
        <v>18</v>
      </c>
      <c r="P92" s="8" t="s">
        <v>8322</v>
      </c>
      <c r="Q92" t="s">
        <v>8325</v>
      </c>
      <c r="R92" s="12">
        <v>41863.660995370366</v>
      </c>
      <c r="S92" s="12">
        <v>41833.660995370366</v>
      </c>
    </row>
    <row r="93" spans="1:19" ht="16" x14ac:dyDescent="0.2">
      <c r="A93">
        <v>3861</v>
      </c>
      <c r="B93" s="3" t="s">
        <v>3858</v>
      </c>
      <c r="C93" s="3" t="s">
        <v>7970</v>
      </c>
      <c r="D93" s="33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31">
        <v>5</v>
      </c>
      <c r="P93" s="8" t="s">
        <v>8322</v>
      </c>
      <c r="Q93" t="s">
        <v>8325</v>
      </c>
      <c r="R93" s="12">
        <v>41955.907638888893</v>
      </c>
      <c r="S93" s="12">
        <v>41914.590011574073</v>
      </c>
    </row>
    <row r="94" spans="1:19" ht="32" x14ac:dyDescent="0.2">
      <c r="A94">
        <v>3862</v>
      </c>
      <c r="B94" s="3" t="s">
        <v>3859</v>
      </c>
      <c r="C94" s="3" t="s">
        <v>7971</v>
      </c>
      <c r="D94" s="33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31">
        <v>0</v>
      </c>
      <c r="P94" s="8" t="s">
        <v>8322</v>
      </c>
      <c r="Q94" t="s">
        <v>8325</v>
      </c>
      <c r="R94" s="12">
        <v>42625.707638888889</v>
      </c>
      <c r="S94" s="12">
        <v>42611.261064814811</v>
      </c>
    </row>
    <row r="95" spans="1:19" ht="48" x14ac:dyDescent="0.2">
      <c r="A95">
        <v>3863</v>
      </c>
      <c r="B95" s="3" t="s">
        <v>3860</v>
      </c>
      <c r="C95" s="3" t="s">
        <v>7972</v>
      </c>
      <c r="D95" s="33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31">
        <v>0</v>
      </c>
      <c r="P95" s="8" t="s">
        <v>8322</v>
      </c>
      <c r="Q95" t="s">
        <v>8325</v>
      </c>
      <c r="R95" s="12">
        <v>42313.674826388888</v>
      </c>
      <c r="S95" s="12">
        <v>42253.633159722223</v>
      </c>
    </row>
    <row r="96" spans="1:19" ht="48" x14ac:dyDescent="0.2">
      <c r="A96">
        <v>3864</v>
      </c>
      <c r="B96" s="3" t="s">
        <v>3861</v>
      </c>
      <c r="C96" s="3" t="s">
        <v>7973</v>
      </c>
      <c r="D96" s="33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31">
        <v>1</v>
      </c>
      <c r="P96" s="8" t="s">
        <v>8322</v>
      </c>
      <c r="Q96" t="s">
        <v>8325</v>
      </c>
      <c r="R96" s="12">
        <v>42325.933495370366</v>
      </c>
      <c r="S96" s="12">
        <v>42295.891828703709</v>
      </c>
    </row>
    <row r="97" spans="1:19" ht="32" x14ac:dyDescent="0.2">
      <c r="A97">
        <v>3866</v>
      </c>
      <c r="B97" s="3" t="s">
        <v>3863</v>
      </c>
      <c r="C97" s="3" t="s">
        <v>7975</v>
      </c>
      <c r="D97" s="33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31">
        <v>1</v>
      </c>
      <c r="P97" s="8" t="s">
        <v>8322</v>
      </c>
      <c r="Q97" t="s">
        <v>8325</v>
      </c>
      <c r="R97" s="12">
        <v>42452.145138888889</v>
      </c>
      <c r="S97" s="12">
        <v>42402.947002314817</v>
      </c>
    </row>
    <row r="98" spans="1:19" ht="32" x14ac:dyDescent="0.2">
      <c r="A98">
        <v>3867</v>
      </c>
      <c r="B98" s="3" t="s">
        <v>3864</v>
      </c>
      <c r="C98" s="3" t="s">
        <v>7976</v>
      </c>
      <c r="D98" s="33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31">
        <v>13</v>
      </c>
      <c r="P98" s="8" t="s">
        <v>8322</v>
      </c>
      <c r="Q98" t="s">
        <v>8325</v>
      </c>
      <c r="R98" s="12">
        <v>42539.814108796301</v>
      </c>
      <c r="S98" s="12">
        <v>42509.814108796301</v>
      </c>
    </row>
    <row r="99" spans="1:19" ht="32" x14ac:dyDescent="0.2">
      <c r="A99">
        <v>3889</v>
      </c>
      <c r="B99" s="3" t="s">
        <v>3886</v>
      </c>
      <c r="C99" s="3" t="s">
        <v>7997</v>
      </c>
      <c r="D99" s="33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31">
        <v>1</v>
      </c>
      <c r="P99" s="8" t="s">
        <v>8322</v>
      </c>
      <c r="Q99" t="s">
        <v>8325</v>
      </c>
      <c r="R99" s="12">
        <v>42008.976388888885</v>
      </c>
      <c r="S99" s="12">
        <v>41977.004976851851</v>
      </c>
    </row>
    <row r="100" spans="1:19" ht="48" x14ac:dyDescent="0.2">
      <c r="A100">
        <v>3890</v>
      </c>
      <c r="B100" s="3" t="s">
        <v>3887</v>
      </c>
      <c r="C100" s="3" t="s">
        <v>7998</v>
      </c>
      <c r="D100" s="33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31">
        <v>17</v>
      </c>
      <c r="P100" s="8" t="s">
        <v>8322</v>
      </c>
      <c r="Q100" t="s">
        <v>8325</v>
      </c>
      <c r="R100" s="12">
        <v>42231.758611111116</v>
      </c>
      <c r="S100" s="12">
        <v>42171.758611111116</v>
      </c>
    </row>
    <row r="101" spans="1:19" ht="32" x14ac:dyDescent="0.2">
      <c r="A101">
        <v>3891</v>
      </c>
      <c r="B101" s="3" t="s">
        <v>3888</v>
      </c>
      <c r="C101" s="3" t="s">
        <v>7999</v>
      </c>
      <c r="D101" s="33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31">
        <v>33</v>
      </c>
      <c r="P101" s="8" t="s">
        <v>8322</v>
      </c>
      <c r="Q101" t="s">
        <v>8325</v>
      </c>
      <c r="R101" s="12">
        <v>42086.207638888889</v>
      </c>
      <c r="S101" s="12">
        <v>42056.1324537037</v>
      </c>
    </row>
    <row r="102" spans="1:19" ht="48" x14ac:dyDescent="0.2">
      <c r="A102">
        <v>3892</v>
      </c>
      <c r="B102" s="3" t="s">
        <v>3889</v>
      </c>
      <c r="C102" s="3" t="s">
        <v>8000</v>
      </c>
      <c r="D102" s="33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31">
        <v>0</v>
      </c>
      <c r="P102" s="8" t="s">
        <v>8322</v>
      </c>
      <c r="Q102" t="s">
        <v>8325</v>
      </c>
      <c r="R102" s="12">
        <v>41875.291666666664</v>
      </c>
      <c r="S102" s="12">
        <v>41867.652280092596</v>
      </c>
    </row>
    <row r="103" spans="1:19" ht="48" x14ac:dyDescent="0.2">
      <c r="A103">
        <v>3893</v>
      </c>
      <c r="B103" s="3" t="s">
        <v>3890</v>
      </c>
      <c r="C103" s="3" t="s">
        <v>8001</v>
      </c>
      <c r="D103" s="33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31">
        <v>22</v>
      </c>
      <c r="P103" s="8" t="s">
        <v>8322</v>
      </c>
      <c r="Q103" t="s">
        <v>8325</v>
      </c>
      <c r="R103" s="12">
        <v>41821.25</v>
      </c>
      <c r="S103" s="12">
        <v>41779.657870370371</v>
      </c>
    </row>
    <row r="104" spans="1:19" ht="48" x14ac:dyDescent="0.2">
      <c r="A104">
        <v>3894</v>
      </c>
      <c r="B104" s="3" t="s">
        <v>3891</v>
      </c>
      <c r="C104" s="3" t="s">
        <v>8002</v>
      </c>
      <c r="D104" s="33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31">
        <v>3</v>
      </c>
      <c r="P104" s="8" t="s">
        <v>8322</v>
      </c>
      <c r="Q104" t="s">
        <v>8325</v>
      </c>
      <c r="R104" s="12">
        <v>42710.207638888889</v>
      </c>
      <c r="S104" s="12">
        <v>42679.958472222221</v>
      </c>
    </row>
    <row r="105" spans="1:19" ht="48" x14ac:dyDescent="0.2">
      <c r="A105">
        <v>3895</v>
      </c>
      <c r="B105" s="3" t="s">
        <v>3892</v>
      </c>
      <c r="C105" s="3" t="s">
        <v>8003</v>
      </c>
      <c r="D105" s="33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31">
        <v>5</v>
      </c>
      <c r="P105" s="8" t="s">
        <v>8322</v>
      </c>
      <c r="Q105" t="s">
        <v>8325</v>
      </c>
      <c r="R105" s="12">
        <v>42063.250208333338</v>
      </c>
      <c r="S105" s="12">
        <v>42032.250208333338</v>
      </c>
    </row>
    <row r="106" spans="1:19" ht="32" x14ac:dyDescent="0.2">
      <c r="A106">
        <v>3896</v>
      </c>
      <c r="B106" s="3" t="s">
        <v>3893</v>
      </c>
      <c r="C106" s="3" t="s">
        <v>8004</v>
      </c>
      <c r="D106" s="33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31">
        <v>11</v>
      </c>
      <c r="P106" s="8" t="s">
        <v>8322</v>
      </c>
      <c r="Q106" t="s">
        <v>8325</v>
      </c>
      <c r="R106" s="12">
        <v>41807.191875000004</v>
      </c>
      <c r="S106" s="12">
        <v>41793.191875000004</v>
      </c>
    </row>
    <row r="107" spans="1:19" ht="32" x14ac:dyDescent="0.2">
      <c r="A107">
        <v>3899</v>
      </c>
      <c r="B107" s="3" t="s">
        <v>3896</v>
      </c>
      <c r="C107" s="3" t="s">
        <v>8007</v>
      </c>
      <c r="D107" s="33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31">
        <v>1</v>
      </c>
      <c r="P107" s="8" t="s">
        <v>8322</v>
      </c>
      <c r="Q107" t="s">
        <v>8325</v>
      </c>
      <c r="R107" s="12">
        <v>41863.775011574071</v>
      </c>
      <c r="S107" s="12">
        <v>41843.775011574071</v>
      </c>
    </row>
    <row r="108" spans="1:19" ht="32" x14ac:dyDescent="0.2">
      <c r="A108">
        <v>3900</v>
      </c>
      <c r="B108" s="3" t="s">
        <v>3897</v>
      </c>
      <c r="C108" s="3" t="s">
        <v>8008</v>
      </c>
      <c r="D108" s="33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31">
        <v>5</v>
      </c>
      <c r="P108" s="8" t="s">
        <v>8322</v>
      </c>
      <c r="Q108" t="s">
        <v>8325</v>
      </c>
      <c r="R108" s="12">
        <v>42166.092488425929</v>
      </c>
      <c r="S108" s="12">
        <v>42136.092488425929</v>
      </c>
    </row>
    <row r="109" spans="1:19" ht="32" x14ac:dyDescent="0.2">
      <c r="A109">
        <v>3901</v>
      </c>
      <c r="B109" s="3" t="s">
        <v>3898</v>
      </c>
      <c r="C109" s="3" t="s">
        <v>8009</v>
      </c>
      <c r="D109" s="33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31">
        <v>1</v>
      </c>
      <c r="P109" s="8" t="s">
        <v>8322</v>
      </c>
      <c r="Q109" t="s">
        <v>8325</v>
      </c>
      <c r="R109" s="12">
        <v>42357.826377314821</v>
      </c>
      <c r="S109" s="12">
        <v>42317.826377314821</v>
      </c>
    </row>
    <row r="110" spans="1:19" ht="48" x14ac:dyDescent="0.2">
      <c r="A110">
        <v>3903</v>
      </c>
      <c r="B110" s="3" t="s">
        <v>3900</v>
      </c>
      <c r="C110" s="3" t="s">
        <v>8011</v>
      </c>
      <c r="D110" s="33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31">
        <v>0</v>
      </c>
      <c r="P110" s="8" t="s">
        <v>8322</v>
      </c>
      <c r="Q110" t="s">
        <v>8325</v>
      </c>
      <c r="R110" s="12">
        <v>42230.818055555559</v>
      </c>
      <c r="S110" s="12">
        <v>42186.01116898148</v>
      </c>
    </row>
    <row r="111" spans="1:19" ht="16" x14ac:dyDescent="0.2">
      <c r="A111">
        <v>3904</v>
      </c>
      <c r="B111" s="3" t="s">
        <v>3901</v>
      </c>
      <c r="C111" s="3" t="s">
        <v>8012</v>
      </c>
      <c r="D111" s="33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31">
        <v>0</v>
      </c>
      <c r="P111" s="8" t="s">
        <v>8322</v>
      </c>
      <c r="Q111" t="s">
        <v>8325</v>
      </c>
      <c r="R111" s="12">
        <v>42109.211111111115</v>
      </c>
      <c r="S111" s="12">
        <v>42095.229166666672</v>
      </c>
    </row>
    <row r="112" spans="1:19" ht="32" x14ac:dyDescent="0.2">
      <c r="A112">
        <v>3907</v>
      </c>
      <c r="B112" s="3" t="s">
        <v>3904</v>
      </c>
      <c r="C112" s="3" t="s">
        <v>8015</v>
      </c>
      <c r="D112" s="33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31">
        <v>15</v>
      </c>
      <c r="P112" s="8" t="s">
        <v>8322</v>
      </c>
      <c r="Q112" t="s">
        <v>8325</v>
      </c>
      <c r="R112" s="12">
        <v>41938.838888888888</v>
      </c>
      <c r="S112" s="12">
        <v>41906.819513888891</v>
      </c>
    </row>
    <row r="113" spans="1:19" ht="48" x14ac:dyDescent="0.2">
      <c r="A113">
        <v>3908</v>
      </c>
      <c r="B113" s="3" t="s">
        <v>3905</v>
      </c>
      <c r="C113" s="3" t="s">
        <v>8016</v>
      </c>
      <c r="D113" s="33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31">
        <v>9</v>
      </c>
      <c r="P113" s="8" t="s">
        <v>8322</v>
      </c>
      <c r="Q113" t="s">
        <v>8325</v>
      </c>
      <c r="R113" s="12">
        <v>41849.135370370372</v>
      </c>
      <c r="S113" s="12">
        <v>41834.135370370372</v>
      </c>
    </row>
    <row r="114" spans="1:19" ht="32" x14ac:dyDescent="0.2">
      <c r="A114">
        <v>3909</v>
      </c>
      <c r="B114" s="3" t="s">
        <v>3906</v>
      </c>
      <c r="C114" s="3" t="s">
        <v>8017</v>
      </c>
      <c r="D114" s="33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31">
        <v>0</v>
      </c>
      <c r="P114" s="8" t="s">
        <v>8322</v>
      </c>
      <c r="Q114" t="s">
        <v>8325</v>
      </c>
      <c r="R114" s="12">
        <v>41893.359282407408</v>
      </c>
      <c r="S114" s="12">
        <v>41863.359282407408</v>
      </c>
    </row>
    <row r="115" spans="1:19" ht="32" x14ac:dyDescent="0.2">
      <c r="A115">
        <v>3910</v>
      </c>
      <c r="B115" s="3" t="s">
        <v>3907</v>
      </c>
      <c r="C115" s="3" t="s">
        <v>8018</v>
      </c>
      <c r="D115" s="33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31">
        <v>3</v>
      </c>
      <c r="P115" s="8" t="s">
        <v>8322</v>
      </c>
      <c r="Q115" t="s">
        <v>8325</v>
      </c>
      <c r="R115" s="12">
        <v>42254.756909722222</v>
      </c>
      <c r="S115" s="12">
        <v>42224.756909722222</v>
      </c>
    </row>
    <row r="116" spans="1:19" ht="32" x14ac:dyDescent="0.2">
      <c r="A116">
        <v>3911</v>
      </c>
      <c r="B116" s="3" t="s">
        <v>3908</v>
      </c>
      <c r="C116" s="3" t="s">
        <v>8019</v>
      </c>
      <c r="D116" s="33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31">
        <v>37</v>
      </c>
      <c r="P116" s="8" t="s">
        <v>8322</v>
      </c>
      <c r="Q116" t="s">
        <v>8325</v>
      </c>
      <c r="R116" s="12">
        <v>41969.853900462964</v>
      </c>
      <c r="S116" s="12">
        <v>41939.8122337963</v>
      </c>
    </row>
    <row r="117" spans="1:19" ht="32" x14ac:dyDescent="0.2">
      <c r="A117">
        <v>3912</v>
      </c>
      <c r="B117" s="3" t="s">
        <v>3909</v>
      </c>
      <c r="C117" s="3" t="s">
        <v>8020</v>
      </c>
      <c r="D117" s="33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31">
        <v>0</v>
      </c>
      <c r="P117" s="8" t="s">
        <v>8322</v>
      </c>
      <c r="Q117" t="s">
        <v>8325</v>
      </c>
      <c r="R117" s="12">
        <v>42119.190972222219</v>
      </c>
      <c r="S117" s="12">
        <v>42059.270023148143</v>
      </c>
    </row>
    <row r="118" spans="1:19" ht="32" x14ac:dyDescent="0.2">
      <c r="A118">
        <v>3913</v>
      </c>
      <c r="B118" s="3" t="s">
        <v>3910</v>
      </c>
      <c r="C118" s="3" t="s">
        <v>8021</v>
      </c>
      <c r="D118" s="33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31">
        <v>10</v>
      </c>
      <c r="P118" s="8" t="s">
        <v>8322</v>
      </c>
      <c r="Q118" t="s">
        <v>8325</v>
      </c>
      <c r="R118" s="12">
        <v>42338.252881944441</v>
      </c>
      <c r="S118" s="12">
        <v>42308.211215277777</v>
      </c>
    </row>
    <row r="119" spans="1:19" ht="48" x14ac:dyDescent="0.2">
      <c r="A119">
        <v>3922</v>
      </c>
      <c r="B119" s="3" t="s">
        <v>3919</v>
      </c>
      <c r="C119" s="3" t="s">
        <v>8030</v>
      </c>
      <c r="D119" s="33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31">
        <v>8</v>
      </c>
      <c r="P119" s="8" t="s">
        <v>8322</v>
      </c>
      <c r="Q119" t="s">
        <v>8325</v>
      </c>
      <c r="R119" s="12">
        <v>42065.958333333328</v>
      </c>
      <c r="S119" s="12">
        <v>42020.768634259264</v>
      </c>
    </row>
    <row r="120" spans="1:19" ht="32" x14ac:dyDescent="0.2">
      <c r="A120">
        <v>3924</v>
      </c>
      <c r="B120" s="3" t="s">
        <v>3921</v>
      </c>
      <c r="C120" s="3" t="s">
        <v>8032</v>
      </c>
      <c r="D120" s="33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31">
        <v>15</v>
      </c>
      <c r="P120" s="8" t="s">
        <v>8322</v>
      </c>
      <c r="Q120" t="s">
        <v>8325</v>
      </c>
      <c r="R120" s="12">
        <v>41816.959745370368</v>
      </c>
      <c r="S120" s="12">
        <v>41786.959745370368</v>
      </c>
    </row>
    <row r="121" spans="1:19" ht="48" x14ac:dyDescent="0.2">
      <c r="A121">
        <v>3925</v>
      </c>
      <c r="B121" s="3" t="s">
        <v>3922</v>
      </c>
      <c r="C121" s="3" t="s">
        <v>8033</v>
      </c>
      <c r="D121" s="33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31">
        <v>10</v>
      </c>
      <c r="P121" s="8" t="s">
        <v>8322</v>
      </c>
      <c r="Q121" t="s">
        <v>8325</v>
      </c>
      <c r="R121" s="12">
        <v>41850.870821759258</v>
      </c>
      <c r="S121" s="12">
        <v>41820.870821759258</v>
      </c>
    </row>
    <row r="122" spans="1:19" ht="48" x14ac:dyDescent="0.2">
      <c r="A122">
        <v>3928</v>
      </c>
      <c r="B122" s="3" t="s">
        <v>3925</v>
      </c>
      <c r="C122" s="3" t="s">
        <v>8036</v>
      </c>
      <c r="D122" s="33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31">
        <v>13</v>
      </c>
      <c r="P122" s="8" t="s">
        <v>8322</v>
      </c>
      <c r="Q122" t="s">
        <v>8325</v>
      </c>
      <c r="R122" s="12">
        <v>42293.207638888889</v>
      </c>
      <c r="S122" s="12">
        <v>42265.683182870373</v>
      </c>
    </row>
    <row r="123" spans="1:19" ht="32" x14ac:dyDescent="0.2">
      <c r="A123">
        <v>3929</v>
      </c>
      <c r="B123" s="3" t="s">
        <v>3926</v>
      </c>
      <c r="C123" s="3" t="s">
        <v>8037</v>
      </c>
      <c r="D123" s="33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31">
        <v>2</v>
      </c>
      <c r="P123" s="8" t="s">
        <v>8322</v>
      </c>
      <c r="Q123" t="s">
        <v>8325</v>
      </c>
      <c r="R123" s="12">
        <v>42631.827141203699</v>
      </c>
      <c r="S123" s="12">
        <v>42601.827141203699</v>
      </c>
    </row>
    <row r="124" spans="1:19" ht="48" x14ac:dyDescent="0.2">
      <c r="A124">
        <v>3931</v>
      </c>
      <c r="B124" s="3" t="s">
        <v>3928</v>
      </c>
      <c r="C124" s="3" t="s">
        <v>8039</v>
      </c>
      <c r="D124" s="33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31">
        <v>0</v>
      </c>
      <c r="P124" s="8" t="s">
        <v>8322</v>
      </c>
      <c r="Q124" t="s">
        <v>8325</v>
      </c>
      <c r="R124" s="12">
        <v>42253.151701388888</v>
      </c>
      <c r="S124" s="12">
        <v>42228.151701388888</v>
      </c>
    </row>
    <row r="125" spans="1:19" ht="32" x14ac:dyDescent="0.2">
      <c r="A125">
        <v>3932</v>
      </c>
      <c r="B125" s="3" t="s">
        <v>3929</v>
      </c>
      <c r="C125" s="3" t="s">
        <v>8040</v>
      </c>
      <c r="D125" s="33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31">
        <v>0</v>
      </c>
      <c r="P125" s="8" t="s">
        <v>8322</v>
      </c>
      <c r="Q125" t="s">
        <v>8325</v>
      </c>
      <c r="R125" s="12">
        <v>42445.126898148148</v>
      </c>
      <c r="S125" s="12">
        <v>42415.168564814812</v>
      </c>
    </row>
    <row r="126" spans="1:19" ht="32" x14ac:dyDescent="0.2">
      <c r="A126">
        <v>3933</v>
      </c>
      <c r="B126" s="3" t="s">
        <v>3930</v>
      </c>
      <c r="C126" s="3" t="s">
        <v>8041</v>
      </c>
      <c r="D126" s="33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31">
        <v>16</v>
      </c>
      <c r="P126" s="8" t="s">
        <v>8322</v>
      </c>
      <c r="Q126" t="s">
        <v>8325</v>
      </c>
      <c r="R126" s="12">
        <v>42568.029861111107</v>
      </c>
      <c r="S126" s="12">
        <v>42538.968310185184</v>
      </c>
    </row>
    <row r="127" spans="1:19" ht="32" x14ac:dyDescent="0.2">
      <c r="A127">
        <v>3934</v>
      </c>
      <c r="B127" s="3" t="s">
        <v>3931</v>
      </c>
      <c r="C127" s="3" t="s">
        <v>8042</v>
      </c>
      <c r="D127" s="33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31">
        <v>11</v>
      </c>
      <c r="P127" s="8" t="s">
        <v>8322</v>
      </c>
      <c r="Q127" t="s">
        <v>8325</v>
      </c>
      <c r="R127" s="12">
        <v>42278.541666666672</v>
      </c>
      <c r="S127" s="12">
        <v>42233.671747685185</v>
      </c>
    </row>
    <row r="128" spans="1:19" ht="48" x14ac:dyDescent="0.2">
      <c r="A128">
        <v>3936</v>
      </c>
      <c r="B128" s="3" t="s">
        <v>3933</v>
      </c>
      <c r="C128" s="3" t="s">
        <v>8044</v>
      </c>
      <c r="D128" s="33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31">
        <v>0</v>
      </c>
      <c r="P128" s="8" t="s">
        <v>8322</v>
      </c>
      <c r="Q128" t="s">
        <v>8325</v>
      </c>
      <c r="R128" s="12">
        <v>42705.304629629631</v>
      </c>
      <c r="S128" s="12">
        <v>42675.262962962966</v>
      </c>
    </row>
    <row r="129" spans="1:19" ht="48" x14ac:dyDescent="0.2">
      <c r="A129">
        <v>3937</v>
      </c>
      <c r="B129" s="3" t="s">
        <v>3934</v>
      </c>
      <c r="C129" s="3" t="s">
        <v>8045</v>
      </c>
      <c r="D129" s="33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31">
        <v>86</v>
      </c>
      <c r="P129" s="8" t="s">
        <v>8322</v>
      </c>
      <c r="Q129" t="s">
        <v>8325</v>
      </c>
      <c r="R129" s="12">
        <v>42562.631481481483</v>
      </c>
      <c r="S129" s="12">
        <v>42534.631481481483</v>
      </c>
    </row>
    <row r="130" spans="1:19" ht="32" x14ac:dyDescent="0.2">
      <c r="A130">
        <v>3938</v>
      </c>
      <c r="B130" s="3" t="s">
        <v>3935</v>
      </c>
      <c r="C130" s="3" t="s">
        <v>8046</v>
      </c>
      <c r="D130" s="33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31">
        <v>12</v>
      </c>
      <c r="P130" s="8" t="s">
        <v>8322</v>
      </c>
      <c r="Q130" t="s">
        <v>8325</v>
      </c>
      <c r="R130" s="12">
        <v>42182.905717592599</v>
      </c>
      <c r="S130" s="12">
        <v>42151.905717592599</v>
      </c>
    </row>
    <row r="131" spans="1:19" ht="48" x14ac:dyDescent="0.2">
      <c r="A131">
        <v>3940</v>
      </c>
      <c r="B131" s="3" t="s">
        <v>3937</v>
      </c>
      <c r="C131" s="3" t="s">
        <v>8048</v>
      </c>
      <c r="D131" s="33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31">
        <v>0</v>
      </c>
      <c r="P131" s="8" t="s">
        <v>8322</v>
      </c>
      <c r="Q131" t="s">
        <v>8325</v>
      </c>
      <c r="R131" s="12">
        <v>42006.492488425924</v>
      </c>
      <c r="S131" s="12">
        <v>41961.492488425924</v>
      </c>
    </row>
    <row r="132" spans="1:19" ht="48" x14ac:dyDescent="0.2">
      <c r="A132">
        <v>3941</v>
      </c>
      <c r="B132" s="3" t="s">
        <v>3938</v>
      </c>
      <c r="C132" s="3" t="s">
        <v>8049</v>
      </c>
      <c r="D132" s="33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31">
        <v>1</v>
      </c>
      <c r="P132" s="8" t="s">
        <v>8322</v>
      </c>
      <c r="Q132" t="s">
        <v>8325</v>
      </c>
      <c r="R132" s="12">
        <v>41968.041666666672</v>
      </c>
      <c r="S132" s="12">
        <v>41940.587233796294</v>
      </c>
    </row>
    <row r="133" spans="1:19" ht="32" x14ac:dyDescent="0.2">
      <c r="A133">
        <v>3942</v>
      </c>
      <c r="B133" s="3" t="s">
        <v>3939</v>
      </c>
      <c r="C133" s="3" t="s">
        <v>8050</v>
      </c>
      <c r="D133" s="33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31">
        <v>0</v>
      </c>
      <c r="P133" s="8" t="s">
        <v>8322</v>
      </c>
      <c r="Q133" t="s">
        <v>8325</v>
      </c>
      <c r="R133" s="12">
        <v>42171.904097222221</v>
      </c>
      <c r="S133" s="12">
        <v>42111.904097222221</v>
      </c>
    </row>
    <row r="134" spans="1:19" ht="32" x14ac:dyDescent="0.2">
      <c r="A134">
        <v>3943</v>
      </c>
      <c r="B134" s="3" t="s">
        <v>3940</v>
      </c>
      <c r="C134" s="3" t="s">
        <v>8051</v>
      </c>
      <c r="D134" s="33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31">
        <v>36</v>
      </c>
      <c r="P134" s="8" t="s">
        <v>8322</v>
      </c>
      <c r="Q134" t="s">
        <v>8325</v>
      </c>
      <c r="R134" s="12">
        <v>42310.701388888891</v>
      </c>
      <c r="S134" s="12">
        <v>42279.778564814813</v>
      </c>
    </row>
    <row r="135" spans="1:19" ht="48" x14ac:dyDescent="0.2">
      <c r="A135">
        <v>3944</v>
      </c>
      <c r="B135" s="3" t="s">
        <v>3941</v>
      </c>
      <c r="C135" s="3" t="s">
        <v>8052</v>
      </c>
      <c r="D135" s="33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31">
        <v>0</v>
      </c>
      <c r="P135" s="8" t="s">
        <v>8322</v>
      </c>
      <c r="Q135" t="s">
        <v>8325</v>
      </c>
      <c r="R135" s="12">
        <v>42243.662905092591</v>
      </c>
      <c r="S135" s="12">
        <v>42213.662905092591</v>
      </c>
    </row>
    <row r="136" spans="1:19" ht="48" x14ac:dyDescent="0.2">
      <c r="A136">
        <v>3945</v>
      </c>
      <c r="B136" s="3" t="s">
        <v>3942</v>
      </c>
      <c r="C136" s="3" t="s">
        <v>8053</v>
      </c>
      <c r="D136" s="33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31">
        <v>0</v>
      </c>
      <c r="P136" s="8" t="s">
        <v>8322</v>
      </c>
      <c r="Q136" t="s">
        <v>8325</v>
      </c>
      <c r="R136" s="12">
        <v>42139.801712962959</v>
      </c>
      <c r="S136" s="12">
        <v>42109.801712962959</v>
      </c>
    </row>
    <row r="137" spans="1:19" ht="32" x14ac:dyDescent="0.2">
      <c r="A137">
        <v>3946</v>
      </c>
      <c r="B137" s="3" t="s">
        <v>3943</v>
      </c>
      <c r="C137" s="3" t="s">
        <v>8054</v>
      </c>
      <c r="D137" s="33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31">
        <v>3</v>
      </c>
      <c r="P137" s="8" t="s">
        <v>8322</v>
      </c>
      <c r="Q137" t="s">
        <v>8325</v>
      </c>
      <c r="R137" s="12">
        <v>42063.333333333328</v>
      </c>
      <c r="S137" s="12">
        <v>42031.833587962959</v>
      </c>
    </row>
    <row r="138" spans="1:19" ht="48" x14ac:dyDescent="0.2">
      <c r="A138">
        <v>3947</v>
      </c>
      <c r="B138" s="3" t="s">
        <v>3944</v>
      </c>
      <c r="C138" s="3" t="s">
        <v>8055</v>
      </c>
      <c r="D138" s="33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31">
        <v>3</v>
      </c>
      <c r="P138" s="8" t="s">
        <v>8322</v>
      </c>
      <c r="Q138" t="s">
        <v>8325</v>
      </c>
      <c r="R138" s="12">
        <v>42645.142870370371</v>
      </c>
      <c r="S138" s="12">
        <v>42615.142870370371</v>
      </c>
    </row>
    <row r="139" spans="1:19" ht="48" x14ac:dyDescent="0.2">
      <c r="A139">
        <v>3950</v>
      </c>
      <c r="B139" s="3" t="s">
        <v>3947</v>
      </c>
      <c r="C139" s="3" t="s">
        <v>8058</v>
      </c>
      <c r="D139" s="33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31">
        <v>1</v>
      </c>
      <c r="P139" s="8" t="s">
        <v>8322</v>
      </c>
      <c r="Q139" t="s">
        <v>8325</v>
      </c>
      <c r="R139" s="12">
        <v>42468.774305555555</v>
      </c>
      <c r="S139" s="12">
        <v>42439.702314814815</v>
      </c>
    </row>
    <row r="140" spans="1:19" ht="48" x14ac:dyDescent="0.2">
      <c r="A140">
        <v>3952</v>
      </c>
      <c r="B140" s="3" t="s">
        <v>3949</v>
      </c>
      <c r="C140" s="3" t="s">
        <v>8059</v>
      </c>
      <c r="D140" s="33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31">
        <v>0</v>
      </c>
      <c r="P140" s="8" t="s">
        <v>8322</v>
      </c>
      <c r="Q140" t="s">
        <v>8325</v>
      </c>
      <c r="R140" s="12">
        <v>42303.790393518517</v>
      </c>
      <c r="S140" s="12">
        <v>42243.790393518517</v>
      </c>
    </row>
    <row r="141" spans="1:19" ht="32" x14ac:dyDescent="0.2">
      <c r="A141">
        <v>3953</v>
      </c>
      <c r="B141" s="3" t="s">
        <v>3950</v>
      </c>
      <c r="C141" s="3" t="s">
        <v>8060</v>
      </c>
      <c r="D141" s="33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31">
        <v>0</v>
      </c>
      <c r="P141" s="8" t="s">
        <v>8322</v>
      </c>
      <c r="Q141" t="s">
        <v>8325</v>
      </c>
      <c r="R141" s="12">
        <v>42580.978472222225</v>
      </c>
      <c r="S141" s="12">
        <v>42550.048449074078</v>
      </c>
    </row>
    <row r="142" spans="1:19" ht="32" x14ac:dyDescent="0.2">
      <c r="A142">
        <v>3955</v>
      </c>
      <c r="B142" s="3" t="s">
        <v>3952</v>
      </c>
      <c r="C142" s="3" t="s">
        <v>8062</v>
      </c>
      <c r="D142" s="33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31">
        <v>24</v>
      </c>
      <c r="P142" s="8" t="s">
        <v>8322</v>
      </c>
      <c r="Q142" t="s">
        <v>8325</v>
      </c>
      <c r="R142" s="12">
        <v>42336.890520833331</v>
      </c>
      <c r="S142" s="12">
        <v>42306.848854166667</v>
      </c>
    </row>
    <row r="143" spans="1:19" ht="48" x14ac:dyDescent="0.2">
      <c r="A143">
        <v>3956</v>
      </c>
      <c r="B143" s="3" t="s">
        <v>3953</v>
      </c>
      <c r="C143" s="3" t="s">
        <v>8063</v>
      </c>
      <c r="D143" s="33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31">
        <v>0</v>
      </c>
      <c r="P143" s="8" t="s">
        <v>8322</v>
      </c>
      <c r="Q143" t="s">
        <v>8325</v>
      </c>
      <c r="R143" s="12">
        <v>42485.013888888891</v>
      </c>
      <c r="S143" s="12">
        <v>42457.932025462964</v>
      </c>
    </row>
    <row r="144" spans="1:19" ht="32" x14ac:dyDescent="0.2">
      <c r="A144">
        <v>3957</v>
      </c>
      <c r="B144" s="3" t="s">
        <v>3954</v>
      </c>
      <c r="C144" s="3" t="s">
        <v>8064</v>
      </c>
      <c r="D144" s="33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31">
        <v>0</v>
      </c>
      <c r="P144" s="8" t="s">
        <v>8322</v>
      </c>
      <c r="Q144" t="s">
        <v>8325</v>
      </c>
      <c r="R144" s="12">
        <v>42559.976319444439</v>
      </c>
      <c r="S144" s="12">
        <v>42513.976319444439</v>
      </c>
    </row>
    <row r="145" spans="1:19" ht="48" x14ac:dyDescent="0.2">
      <c r="A145">
        <v>3958</v>
      </c>
      <c r="B145" s="3" t="s">
        <v>3955</v>
      </c>
      <c r="C145" s="3" t="s">
        <v>8065</v>
      </c>
      <c r="D145" s="33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31">
        <v>32</v>
      </c>
      <c r="P145" s="8" t="s">
        <v>8322</v>
      </c>
      <c r="Q145" t="s">
        <v>8325</v>
      </c>
      <c r="R145" s="12">
        <v>41853.583333333336</v>
      </c>
      <c r="S145" s="12">
        <v>41816.950370370374</v>
      </c>
    </row>
    <row r="146" spans="1:19" ht="48" x14ac:dyDescent="0.2">
      <c r="A146">
        <v>3959</v>
      </c>
      <c r="B146" s="3" t="s">
        <v>3956</v>
      </c>
      <c r="C146" s="3" t="s">
        <v>8066</v>
      </c>
      <c r="D146" s="33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31">
        <v>24</v>
      </c>
      <c r="P146" s="8" t="s">
        <v>8322</v>
      </c>
      <c r="Q146" t="s">
        <v>8325</v>
      </c>
      <c r="R146" s="12">
        <v>41910.788842592592</v>
      </c>
      <c r="S146" s="12">
        <v>41880.788842592592</v>
      </c>
    </row>
    <row r="147" spans="1:19" ht="48" x14ac:dyDescent="0.2">
      <c r="A147">
        <v>3960</v>
      </c>
      <c r="B147" s="3" t="s">
        <v>3957</v>
      </c>
      <c r="C147" s="3" t="s">
        <v>8067</v>
      </c>
      <c r="D147" s="33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31">
        <v>2</v>
      </c>
      <c r="P147" s="8" t="s">
        <v>8322</v>
      </c>
      <c r="Q147" t="s">
        <v>8325</v>
      </c>
      <c r="R147" s="12">
        <v>42372.845555555556</v>
      </c>
      <c r="S147" s="12">
        <v>42342.845555555556</v>
      </c>
    </row>
    <row r="148" spans="1:19" ht="32" x14ac:dyDescent="0.2">
      <c r="A148">
        <v>3964</v>
      </c>
      <c r="B148" s="3" t="s">
        <v>3961</v>
      </c>
      <c r="C148" s="3" t="s">
        <v>8071</v>
      </c>
      <c r="D148" s="33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31">
        <v>6</v>
      </c>
      <c r="P148" s="8" t="s">
        <v>8322</v>
      </c>
      <c r="Q148" t="s">
        <v>8325</v>
      </c>
      <c r="R148" s="12">
        <v>42113.680393518516</v>
      </c>
      <c r="S148" s="12">
        <v>42053.722060185188</v>
      </c>
    </row>
    <row r="149" spans="1:19" ht="48" x14ac:dyDescent="0.2">
      <c r="A149">
        <v>3965</v>
      </c>
      <c r="B149" s="3" t="s">
        <v>3962</v>
      </c>
      <c r="C149" s="3" t="s">
        <v>8072</v>
      </c>
      <c r="D149" s="33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31">
        <v>14</v>
      </c>
      <c r="P149" s="8" t="s">
        <v>8322</v>
      </c>
      <c r="Q149" t="s">
        <v>8325</v>
      </c>
      <c r="R149" s="12">
        <v>42474.194212962961</v>
      </c>
      <c r="S149" s="12">
        <v>42414.235879629632</v>
      </c>
    </row>
    <row r="150" spans="1:19" ht="48" x14ac:dyDescent="0.2">
      <c r="A150">
        <v>3966</v>
      </c>
      <c r="B150" s="3" t="s">
        <v>3963</v>
      </c>
      <c r="C150" s="3" t="s">
        <v>8073</v>
      </c>
      <c r="D150" s="33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31">
        <v>1</v>
      </c>
      <c r="P150" s="8" t="s">
        <v>8322</v>
      </c>
      <c r="Q150" t="s">
        <v>8325</v>
      </c>
      <c r="R150" s="12">
        <v>41844.124305555553</v>
      </c>
      <c r="S150" s="12">
        <v>41801.711550925924</v>
      </c>
    </row>
    <row r="151" spans="1:19" ht="32" x14ac:dyDescent="0.2">
      <c r="A151">
        <v>3967</v>
      </c>
      <c r="B151" s="3" t="s">
        <v>3964</v>
      </c>
      <c r="C151" s="3" t="s">
        <v>8074</v>
      </c>
      <c r="D151" s="33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31">
        <v>24</v>
      </c>
      <c r="P151" s="8" t="s">
        <v>8322</v>
      </c>
      <c r="Q151" t="s">
        <v>8325</v>
      </c>
      <c r="R151" s="12">
        <v>42800.290590277778</v>
      </c>
      <c r="S151" s="12">
        <v>42770.290590277778</v>
      </c>
    </row>
    <row r="152" spans="1:19" ht="32" x14ac:dyDescent="0.2">
      <c r="A152">
        <v>3968</v>
      </c>
      <c r="B152" s="3" t="s">
        <v>3965</v>
      </c>
      <c r="C152" s="3" t="s">
        <v>8075</v>
      </c>
      <c r="D152" s="33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31">
        <v>11</v>
      </c>
      <c r="P152" s="8" t="s">
        <v>8322</v>
      </c>
      <c r="Q152" t="s">
        <v>8325</v>
      </c>
      <c r="R152" s="12">
        <v>42512.815659722226</v>
      </c>
      <c r="S152" s="12">
        <v>42452.815659722226</v>
      </c>
    </row>
    <row r="153" spans="1:19" ht="48" x14ac:dyDescent="0.2">
      <c r="A153">
        <v>3969</v>
      </c>
      <c r="B153" s="3" t="s">
        <v>3966</v>
      </c>
      <c r="C153" s="3" t="s">
        <v>8076</v>
      </c>
      <c r="D153" s="33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31">
        <v>7</v>
      </c>
      <c r="P153" s="8" t="s">
        <v>8322</v>
      </c>
      <c r="Q153" t="s">
        <v>8325</v>
      </c>
      <c r="R153" s="12">
        <v>42611.163194444445</v>
      </c>
      <c r="S153" s="12">
        <v>42601.854699074072</v>
      </c>
    </row>
    <row r="154" spans="1:19" ht="48" x14ac:dyDescent="0.2">
      <c r="A154">
        <v>3970</v>
      </c>
      <c r="B154" s="3" t="s">
        <v>3967</v>
      </c>
      <c r="C154" s="3" t="s">
        <v>8077</v>
      </c>
      <c r="D154" s="33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31">
        <v>0</v>
      </c>
      <c r="P154" s="8" t="s">
        <v>8322</v>
      </c>
      <c r="Q154" t="s">
        <v>8325</v>
      </c>
      <c r="R154" s="12">
        <v>42477.863553240735</v>
      </c>
      <c r="S154" s="12">
        <v>42447.863553240735</v>
      </c>
    </row>
    <row r="155" spans="1:19" ht="32" x14ac:dyDescent="0.2">
      <c r="A155">
        <v>3971</v>
      </c>
      <c r="B155" s="3" t="s">
        <v>3968</v>
      </c>
      <c r="C155" s="3" t="s">
        <v>8078</v>
      </c>
      <c r="D155" s="33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31">
        <v>1</v>
      </c>
      <c r="P155" s="8" t="s">
        <v>8322</v>
      </c>
      <c r="Q155" t="s">
        <v>8325</v>
      </c>
      <c r="R155" s="12">
        <v>41841.536180555559</v>
      </c>
      <c r="S155" s="12">
        <v>41811.536180555559</v>
      </c>
    </row>
    <row r="156" spans="1:19" ht="32" x14ac:dyDescent="0.2">
      <c r="A156">
        <v>3972</v>
      </c>
      <c r="B156" s="3" t="s">
        <v>3969</v>
      </c>
      <c r="C156" s="3" t="s">
        <v>8079</v>
      </c>
      <c r="D156" s="33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31">
        <v>21</v>
      </c>
      <c r="P156" s="8" t="s">
        <v>8322</v>
      </c>
      <c r="Q156" t="s">
        <v>8325</v>
      </c>
      <c r="R156" s="12">
        <v>42041.067523148144</v>
      </c>
      <c r="S156" s="12">
        <v>41981.067523148144</v>
      </c>
    </row>
    <row r="157" spans="1:19" ht="48" x14ac:dyDescent="0.2">
      <c r="A157">
        <v>3973</v>
      </c>
      <c r="B157" s="3" t="s">
        <v>3970</v>
      </c>
      <c r="C157" s="3" t="s">
        <v>8080</v>
      </c>
      <c r="D157" s="33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31">
        <v>78</v>
      </c>
      <c r="P157" s="8" t="s">
        <v>8322</v>
      </c>
      <c r="Q157" t="s">
        <v>8325</v>
      </c>
      <c r="R157" s="12">
        <v>42499.166666666672</v>
      </c>
      <c r="S157" s="12">
        <v>42469.68414351852</v>
      </c>
    </row>
    <row r="158" spans="1:19" ht="48" x14ac:dyDescent="0.2">
      <c r="A158">
        <v>3975</v>
      </c>
      <c r="B158" s="3" t="s">
        <v>3972</v>
      </c>
      <c r="C158" s="3" t="s">
        <v>8082</v>
      </c>
      <c r="D158" s="33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31">
        <v>0</v>
      </c>
      <c r="P158" s="8" t="s">
        <v>8322</v>
      </c>
      <c r="Q158" t="s">
        <v>8325</v>
      </c>
      <c r="R158" s="12">
        <v>42564.866875</v>
      </c>
      <c r="S158" s="12">
        <v>42534.866875</v>
      </c>
    </row>
    <row r="159" spans="1:19" ht="48" x14ac:dyDescent="0.2">
      <c r="A159">
        <v>3976</v>
      </c>
      <c r="B159" s="3" t="s">
        <v>3973</v>
      </c>
      <c r="C159" s="3" t="s">
        <v>8083</v>
      </c>
      <c r="D159" s="33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31">
        <v>48</v>
      </c>
      <c r="P159" s="8" t="s">
        <v>8322</v>
      </c>
      <c r="Q159" t="s">
        <v>8325</v>
      </c>
      <c r="R159" s="12">
        <v>41852.291666666664</v>
      </c>
      <c r="S159" s="12">
        <v>41830.858344907407</v>
      </c>
    </row>
    <row r="160" spans="1:19" ht="48" x14ac:dyDescent="0.2">
      <c r="A160">
        <v>3977</v>
      </c>
      <c r="B160" s="3" t="s">
        <v>3974</v>
      </c>
      <c r="C160" s="3" t="s">
        <v>8084</v>
      </c>
      <c r="D160" s="33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31">
        <v>1</v>
      </c>
      <c r="P160" s="8" t="s">
        <v>8322</v>
      </c>
      <c r="Q160" t="s">
        <v>8325</v>
      </c>
      <c r="R160" s="12">
        <v>42573.788564814815</v>
      </c>
      <c r="S160" s="12">
        <v>42543.788564814815</v>
      </c>
    </row>
    <row r="161" spans="1:19" ht="48" x14ac:dyDescent="0.2">
      <c r="A161">
        <v>3978</v>
      </c>
      <c r="B161" s="3" t="s">
        <v>3975</v>
      </c>
      <c r="C161" s="3" t="s">
        <v>8085</v>
      </c>
      <c r="D161" s="33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31">
        <v>11</v>
      </c>
      <c r="P161" s="8" t="s">
        <v>8322</v>
      </c>
      <c r="Q161" t="s">
        <v>8325</v>
      </c>
      <c r="R161" s="12">
        <v>42035.642974537041</v>
      </c>
      <c r="S161" s="12">
        <v>41975.642974537041</v>
      </c>
    </row>
    <row r="162" spans="1:19" ht="48" x14ac:dyDescent="0.2">
      <c r="A162">
        <v>3980</v>
      </c>
      <c r="B162" s="3" t="s">
        <v>3977</v>
      </c>
      <c r="C162" s="3" t="s">
        <v>8087</v>
      </c>
      <c r="D162" s="33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31">
        <v>18</v>
      </c>
      <c r="P162" s="8" t="s">
        <v>8322</v>
      </c>
      <c r="Q162" t="s">
        <v>8325</v>
      </c>
      <c r="R162" s="12">
        <v>41825.598923611113</v>
      </c>
      <c r="S162" s="12">
        <v>41795.598923611113</v>
      </c>
    </row>
    <row r="163" spans="1:19" ht="32" x14ac:dyDescent="0.2">
      <c r="A163">
        <v>3981</v>
      </c>
      <c r="B163" s="3" t="s">
        <v>3358</v>
      </c>
      <c r="C163" s="3" t="s">
        <v>7469</v>
      </c>
      <c r="D163" s="33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31">
        <v>4</v>
      </c>
      <c r="P163" s="8" t="s">
        <v>8322</v>
      </c>
      <c r="Q163" t="s">
        <v>8325</v>
      </c>
      <c r="R163" s="12">
        <v>42568.179965277777</v>
      </c>
      <c r="S163" s="12">
        <v>42508.179965277777</v>
      </c>
    </row>
    <row r="164" spans="1:19" ht="48" x14ac:dyDescent="0.2">
      <c r="A164">
        <v>3983</v>
      </c>
      <c r="B164" s="3" t="s">
        <v>3979</v>
      </c>
      <c r="C164" s="3" t="s">
        <v>8089</v>
      </c>
      <c r="D164" s="33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31">
        <v>35</v>
      </c>
      <c r="P164" s="8" t="s">
        <v>8322</v>
      </c>
      <c r="Q164" t="s">
        <v>8325</v>
      </c>
      <c r="R164" s="12">
        <v>41779.290972222225</v>
      </c>
      <c r="S164" s="12">
        <v>41747.86986111111</v>
      </c>
    </row>
    <row r="165" spans="1:19" ht="48" x14ac:dyDescent="0.2">
      <c r="A165">
        <v>3985</v>
      </c>
      <c r="B165" s="3" t="s">
        <v>3981</v>
      </c>
      <c r="C165" s="3" t="s">
        <v>8091</v>
      </c>
      <c r="D165" s="33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31">
        <v>32</v>
      </c>
      <c r="P165" s="8" t="s">
        <v>8322</v>
      </c>
      <c r="Q165" t="s">
        <v>8325</v>
      </c>
      <c r="R165" s="12">
        <v>42420.878472222219</v>
      </c>
      <c r="S165" s="12">
        <v>42399.707407407404</v>
      </c>
    </row>
    <row r="166" spans="1:19" ht="32" x14ac:dyDescent="0.2">
      <c r="A166">
        <v>3988</v>
      </c>
      <c r="B166" s="3" t="s">
        <v>3984</v>
      </c>
      <c r="C166" s="3" t="s">
        <v>8094</v>
      </c>
      <c r="D166" s="33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31">
        <v>2</v>
      </c>
      <c r="P166" s="8" t="s">
        <v>8322</v>
      </c>
      <c r="Q166" t="s">
        <v>8325</v>
      </c>
      <c r="R166" s="12">
        <v>42245.08116898148</v>
      </c>
      <c r="S166" s="12">
        <v>42230.08116898148</v>
      </c>
    </row>
    <row r="167" spans="1:19" ht="48" x14ac:dyDescent="0.2">
      <c r="A167">
        <v>3989</v>
      </c>
      <c r="B167" s="3" t="s">
        <v>3985</v>
      </c>
      <c r="C167" s="3" t="s">
        <v>8095</v>
      </c>
      <c r="D167" s="33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31">
        <v>0</v>
      </c>
      <c r="P167" s="8" t="s">
        <v>8322</v>
      </c>
      <c r="Q167" t="s">
        <v>8325</v>
      </c>
      <c r="R167" s="12">
        <v>42316.791446759264</v>
      </c>
      <c r="S167" s="12">
        <v>42286.749780092592</v>
      </c>
    </row>
    <row r="168" spans="1:19" ht="32" x14ac:dyDescent="0.2">
      <c r="A168">
        <v>3991</v>
      </c>
      <c r="B168" s="3" t="s">
        <v>3987</v>
      </c>
      <c r="C168" s="3" t="s">
        <v>8097</v>
      </c>
      <c r="D168" s="33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31">
        <v>20</v>
      </c>
      <c r="P168" s="8" t="s">
        <v>8322</v>
      </c>
      <c r="Q168" t="s">
        <v>8325</v>
      </c>
      <c r="R168" s="12">
        <v>42155.644467592589</v>
      </c>
      <c r="S168" s="12">
        <v>42125.644467592589</v>
      </c>
    </row>
    <row r="169" spans="1:19" ht="32" x14ac:dyDescent="0.2">
      <c r="A169">
        <v>3992</v>
      </c>
      <c r="B169" s="3" t="s">
        <v>3988</v>
      </c>
      <c r="C169" s="3" t="s">
        <v>8098</v>
      </c>
      <c r="D169" s="33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31">
        <v>5</v>
      </c>
      <c r="P169" s="8" t="s">
        <v>8322</v>
      </c>
      <c r="Q169" t="s">
        <v>8325</v>
      </c>
      <c r="R169" s="12">
        <v>42349.982164351852</v>
      </c>
      <c r="S169" s="12">
        <v>42289.94049768518</v>
      </c>
    </row>
    <row r="170" spans="1:19" ht="32" x14ac:dyDescent="0.2">
      <c r="A170">
        <v>3993</v>
      </c>
      <c r="B170" s="3" t="s">
        <v>3989</v>
      </c>
      <c r="C170" s="3" t="s">
        <v>8099</v>
      </c>
      <c r="D170" s="33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31">
        <v>0</v>
      </c>
      <c r="P170" s="8" t="s">
        <v>8322</v>
      </c>
      <c r="Q170" t="s">
        <v>8325</v>
      </c>
      <c r="R170" s="12">
        <v>42137.864722222221</v>
      </c>
      <c r="S170" s="12">
        <v>42107.864722222221</v>
      </c>
    </row>
    <row r="171" spans="1:19" ht="32" x14ac:dyDescent="0.2">
      <c r="A171">
        <v>3994</v>
      </c>
      <c r="B171" s="3" t="s">
        <v>3990</v>
      </c>
      <c r="C171" s="3" t="s">
        <v>8100</v>
      </c>
      <c r="D171" s="33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31">
        <v>0</v>
      </c>
      <c r="P171" s="8" t="s">
        <v>8322</v>
      </c>
      <c r="Q171" t="s">
        <v>8325</v>
      </c>
      <c r="R171" s="12">
        <v>41839.389930555553</v>
      </c>
      <c r="S171" s="12">
        <v>41809.389930555553</v>
      </c>
    </row>
    <row r="172" spans="1:19" ht="32" x14ac:dyDescent="0.2">
      <c r="A172">
        <v>3996</v>
      </c>
      <c r="B172" s="3" t="s">
        <v>3992</v>
      </c>
      <c r="C172" s="3" t="s">
        <v>8102</v>
      </c>
      <c r="D172" s="33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31">
        <v>17</v>
      </c>
      <c r="P172" s="8" t="s">
        <v>8322</v>
      </c>
      <c r="Q172" t="s">
        <v>8325</v>
      </c>
      <c r="R172" s="12">
        <v>41963.669444444444</v>
      </c>
      <c r="S172" s="12">
        <v>41950.26694444444</v>
      </c>
    </row>
    <row r="173" spans="1:19" ht="32" x14ac:dyDescent="0.2">
      <c r="A173">
        <v>3998</v>
      </c>
      <c r="B173" s="3" t="s">
        <v>3994</v>
      </c>
      <c r="C173" s="3" t="s">
        <v>8104</v>
      </c>
      <c r="D173" s="33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31">
        <v>57</v>
      </c>
      <c r="P173" s="8" t="s">
        <v>8322</v>
      </c>
      <c r="Q173" t="s">
        <v>8325</v>
      </c>
      <c r="R173" s="12">
        <v>42091.921597222223</v>
      </c>
      <c r="S173" s="12">
        <v>42061.963263888887</v>
      </c>
    </row>
    <row r="174" spans="1:19" ht="32" x14ac:dyDescent="0.2">
      <c r="A174">
        <v>3999</v>
      </c>
      <c r="B174" s="3" t="s">
        <v>3995</v>
      </c>
      <c r="C174" s="3" t="s">
        <v>8105</v>
      </c>
      <c r="D174" s="33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31">
        <v>17</v>
      </c>
      <c r="P174" s="8" t="s">
        <v>8322</v>
      </c>
      <c r="Q174" t="s">
        <v>8325</v>
      </c>
      <c r="R174" s="12">
        <v>41882.827650462961</v>
      </c>
      <c r="S174" s="12">
        <v>41842.828680555554</v>
      </c>
    </row>
    <row r="175" spans="1:19" ht="16" x14ac:dyDescent="0.2">
      <c r="A175">
        <v>4000</v>
      </c>
      <c r="B175" s="3" t="s">
        <v>3996</v>
      </c>
      <c r="C175" s="3" t="s">
        <v>8106</v>
      </c>
      <c r="D175" s="33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31">
        <v>0</v>
      </c>
      <c r="P175" s="8" t="s">
        <v>8322</v>
      </c>
      <c r="Q175" t="s">
        <v>8325</v>
      </c>
      <c r="R175" s="12">
        <v>42497.603680555556</v>
      </c>
      <c r="S175" s="12">
        <v>42437.64534722222</v>
      </c>
    </row>
    <row r="176" spans="1:19" ht="32" x14ac:dyDescent="0.2">
      <c r="A176">
        <v>4002</v>
      </c>
      <c r="B176" s="3" t="s">
        <v>3998</v>
      </c>
      <c r="C176" s="3" t="s">
        <v>8108</v>
      </c>
      <c r="D176" s="33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31">
        <v>2</v>
      </c>
      <c r="P176" s="8" t="s">
        <v>8322</v>
      </c>
      <c r="Q176" t="s">
        <v>8325</v>
      </c>
      <c r="R176" s="12">
        <v>41909.043530092589</v>
      </c>
      <c r="S176" s="12">
        <v>41879.043530092589</v>
      </c>
    </row>
    <row r="177" spans="1:19" ht="32" x14ac:dyDescent="0.2">
      <c r="A177">
        <v>4003</v>
      </c>
      <c r="B177" s="3" t="s">
        <v>3999</v>
      </c>
      <c r="C177" s="3" t="s">
        <v>8071</v>
      </c>
      <c r="D177" s="33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31">
        <v>10</v>
      </c>
      <c r="P177" s="8" t="s">
        <v>8322</v>
      </c>
      <c r="Q177" t="s">
        <v>8325</v>
      </c>
      <c r="R177" s="12">
        <v>42050.587349537032</v>
      </c>
      <c r="S177" s="12">
        <v>42020.587349537032</v>
      </c>
    </row>
    <row r="178" spans="1:19" ht="16" x14ac:dyDescent="0.2">
      <c r="A178">
        <v>4004</v>
      </c>
      <c r="B178" s="3" t="s">
        <v>4000</v>
      </c>
      <c r="C178" s="3" t="s">
        <v>8109</v>
      </c>
      <c r="D178" s="33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31">
        <v>0</v>
      </c>
      <c r="P178" s="8" t="s">
        <v>8322</v>
      </c>
      <c r="Q178" t="s">
        <v>8325</v>
      </c>
      <c r="R178" s="12">
        <v>41920.16269675926</v>
      </c>
      <c r="S178" s="12">
        <v>41890.16269675926</v>
      </c>
    </row>
    <row r="179" spans="1:19" ht="32" x14ac:dyDescent="0.2">
      <c r="A179">
        <v>4005</v>
      </c>
      <c r="B179" s="3" t="s">
        <v>4001</v>
      </c>
      <c r="C179" s="3" t="s">
        <v>8110</v>
      </c>
      <c r="D179" s="33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31">
        <v>1</v>
      </c>
      <c r="P179" s="8" t="s">
        <v>8322</v>
      </c>
      <c r="Q179" t="s">
        <v>8325</v>
      </c>
      <c r="R179" s="12">
        <v>41932.807696759257</v>
      </c>
      <c r="S179" s="12">
        <v>41872.807696759257</v>
      </c>
    </row>
    <row r="180" spans="1:19" ht="48" x14ac:dyDescent="0.2">
      <c r="A180">
        <v>4006</v>
      </c>
      <c r="B180" s="3" t="s">
        <v>4002</v>
      </c>
      <c r="C180" s="3" t="s">
        <v>8111</v>
      </c>
      <c r="D180" s="33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31">
        <v>0</v>
      </c>
      <c r="P180" s="8" t="s">
        <v>8322</v>
      </c>
      <c r="Q180" t="s">
        <v>8325</v>
      </c>
      <c r="R180" s="12">
        <v>42416.772997685184</v>
      </c>
      <c r="S180" s="12">
        <v>42391.772997685184</v>
      </c>
    </row>
    <row r="181" spans="1:19" ht="32" x14ac:dyDescent="0.2">
      <c r="A181">
        <v>4007</v>
      </c>
      <c r="B181" s="3" t="s">
        <v>4003</v>
      </c>
      <c r="C181" s="3" t="s">
        <v>8112</v>
      </c>
      <c r="D181" s="33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31">
        <v>0</v>
      </c>
      <c r="P181" s="8" t="s">
        <v>8322</v>
      </c>
      <c r="Q181" t="s">
        <v>8325</v>
      </c>
      <c r="R181" s="12">
        <v>41877.686111111114</v>
      </c>
      <c r="S181" s="12">
        <v>41848.772928240738</v>
      </c>
    </row>
    <row r="182" spans="1:19" ht="32" x14ac:dyDescent="0.2">
      <c r="A182">
        <v>4010</v>
      </c>
      <c r="B182" s="3" t="s">
        <v>4006</v>
      </c>
      <c r="C182" s="3" t="s">
        <v>8115</v>
      </c>
      <c r="D182" s="33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31">
        <v>24</v>
      </c>
      <c r="P182" s="8" t="s">
        <v>8322</v>
      </c>
      <c r="Q182" t="s">
        <v>8325</v>
      </c>
      <c r="R182" s="12">
        <v>41938.770439814813</v>
      </c>
      <c r="S182" s="12">
        <v>41921.770439814813</v>
      </c>
    </row>
    <row r="183" spans="1:19" ht="48" x14ac:dyDescent="0.2">
      <c r="A183">
        <v>4013</v>
      </c>
      <c r="B183" s="3" t="s">
        <v>4009</v>
      </c>
      <c r="C183" s="3" t="s">
        <v>8118</v>
      </c>
      <c r="D183" s="33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31">
        <v>1</v>
      </c>
      <c r="P183" s="8" t="s">
        <v>8322</v>
      </c>
      <c r="Q183" t="s">
        <v>8325</v>
      </c>
      <c r="R183" s="12">
        <v>42051.301192129627</v>
      </c>
      <c r="S183" s="12">
        <v>42021.301192129627</v>
      </c>
    </row>
    <row r="184" spans="1:19" ht="48" x14ac:dyDescent="0.2">
      <c r="A184">
        <v>4014</v>
      </c>
      <c r="B184" s="3" t="s">
        <v>4010</v>
      </c>
      <c r="C184" s="3" t="s">
        <v>8119</v>
      </c>
      <c r="D184" s="33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31">
        <v>0</v>
      </c>
      <c r="P184" s="8" t="s">
        <v>8322</v>
      </c>
      <c r="Q184" t="s">
        <v>8325</v>
      </c>
      <c r="R184" s="12">
        <v>42434.246168981481</v>
      </c>
      <c r="S184" s="12">
        <v>42419.246168981481</v>
      </c>
    </row>
    <row r="185" spans="1:19" ht="48" x14ac:dyDescent="0.2">
      <c r="A185">
        <v>4015</v>
      </c>
      <c r="B185" s="3" t="s">
        <v>4011</v>
      </c>
      <c r="C185" s="3" t="s">
        <v>8120</v>
      </c>
      <c r="D185" s="33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31">
        <v>0</v>
      </c>
      <c r="P185" s="8" t="s">
        <v>8322</v>
      </c>
      <c r="Q185" t="s">
        <v>8325</v>
      </c>
      <c r="R185" s="12">
        <v>42204.780821759254</v>
      </c>
      <c r="S185" s="12">
        <v>42174.780821759254</v>
      </c>
    </row>
    <row r="186" spans="1:19" ht="48" x14ac:dyDescent="0.2">
      <c r="A186">
        <v>4017</v>
      </c>
      <c r="B186" s="3" t="s">
        <v>4013</v>
      </c>
      <c r="C186" s="3" t="s">
        <v>8122</v>
      </c>
      <c r="D186" s="33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31">
        <v>1</v>
      </c>
      <c r="P186" s="8" t="s">
        <v>8322</v>
      </c>
      <c r="Q186" t="s">
        <v>8325</v>
      </c>
      <c r="R186" s="12">
        <v>41886.672152777777</v>
      </c>
      <c r="S186" s="12">
        <v>41856.672152777777</v>
      </c>
    </row>
    <row r="187" spans="1:19" ht="48" x14ac:dyDescent="0.2">
      <c r="A187">
        <v>4019</v>
      </c>
      <c r="B187" s="3" t="s">
        <v>4015</v>
      </c>
      <c r="C187" s="3" t="s">
        <v>8124</v>
      </c>
      <c r="D187" s="33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31">
        <v>1</v>
      </c>
      <c r="P187" s="8" t="s">
        <v>8322</v>
      </c>
      <c r="Q187" t="s">
        <v>8325</v>
      </c>
      <c r="R187" s="12">
        <v>42475.686111111107</v>
      </c>
      <c r="S187" s="12">
        <v>42417.675879629634</v>
      </c>
    </row>
    <row r="188" spans="1:19" ht="32" x14ac:dyDescent="0.2">
      <c r="A188">
        <v>4020</v>
      </c>
      <c r="B188" s="3" t="s">
        <v>4016</v>
      </c>
      <c r="C188" s="3" t="s">
        <v>8125</v>
      </c>
      <c r="D188" s="33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31">
        <v>17</v>
      </c>
      <c r="P188" s="8" t="s">
        <v>8322</v>
      </c>
      <c r="Q188" t="s">
        <v>8325</v>
      </c>
      <c r="R188" s="12">
        <v>42087.149293981478</v>
      </c>
      <c r="S188" s="12">
        <v>42057.190960648149</v>
      </c>
    </row>
    <row r="189" spans="1:19" ht="32" x14ac:dyDescent="0.2">
      <c r="A189">
        <v>4021</v>
      </c>
      <c r="B189" s="3" t="s">
        <v>4017</v>
      </c>
      <c r="C189" s="3" t="s">
        <v>8126</v>
      </c>
      <c r="D189" s="33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31">
        <v>1</v>
      </c>
      <c r="P189" s="8" t="s">
        <v>8322</v>
      </c>
      <c r="Q189" t="s">
        <v>8325</v>
      </c>
      <c r="R189" s="12">
        <v>41938.911550925928</v>
      </c>
      <c r="S189" s="12">
        <v>41878.911550925928</v>
      </c>
    </row>
    <row r="190" spans="1:19" ht="32" x14ac:dyDescent="0.2">
      <c r="A190">
        <v>4022</v>
      </c>
      <c r="B190" s="3" t="s">
        <v>4018</v>
      </c>
      <c r="C190" s="3" t="s">
        <v>8127</v>
      </c>
      <c r="D190" s="33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31">
        <v>70</v>
      </c>
      <c r="P190" s="8" t="s">
        <v>8322</v>
      </c>
      <c r="Q190" t="s">
        <v>8325</v>
      </c>
      <c r="R190" s="12">
        <v>42036.120833333334</v>
      </c>
      <c r="S190" s="12">
        <v>41990.584108796291</v>
      </c>
    </row>
    <row r="191" spans="1:19" ht="32" x14ac:dyDescent="0.2">
      <c r="A191">
        <v>4023</v>
      </c>
      <c r="B191" s="3" t="s">
        <v>4019</v>
      </c>
      <c r="C191" s="3" t="s">
        <v>8128</v>
      </c>
      <c r="D191" s="33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31">
        <v>0</v>
      </c>
      <c r="P191" s="8" t="s">
        <v>8322</v>
      </c>
      <c r="Q191" t="s">
        <v>8325</v>
      </c>
      <c r="R191" s="12">
        <v>42453.957905092597</v>
      </c>
      <c r="S191" s="12">
        <v>42408.999571759254</v>
      </c>
    </row>
    <row r="192" spans="1:19" ht="48" x14ac:dyDescent="0.2">
      <c r="A192">
        <v>4024</v>
      </c>
      <c r="B192" s="3" t="s">
        <v>4020</v>
      </c>
      <c r="C192" s="3" t="s">
        <v>8129</v>
      </c>
      <c r="D192" s="33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31">
        <v>1</v>
      </c>
      <c r="P192" s="8" t="s">
        <v>8322</v>
      </c>
      <c r="Q192" t="s">
        <v>8325</v>
      </c>
      <c r="R192" s="12">
        <v>42247.670104166667</v>
      </c>
      <c r="S192" s="12">
        <v>42217.670104166667</v>
      </c>
    </row>
    <row r="193" spans="1:19" ht="32" x14ac:dyDescent="0.2">
      <c r="A193">
        <v>4026</v>
      </c>
      <c r="B193" s="3" t="s">
        <v>4022</v>
      </c>
      <c r="C193" s="3" t="s">
        <v>8131</v>
      </c>
      <c r="D193" s="33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31">
        <v>0</v>
      </c>
      <c r="P193" s="8" t="s">
        <v>8322</v>
      </c>
      <c r="Q193" t="s">
        <v>8325</v>
      </c>
      <c r="R193" s="12">
        <v>42342.697210648148</v>
      </c>
      <c r="S193" s="12">
        <v>42282.655543981484</v>
      </c>
    </row>
    <row r="194" spans="1:19" ht="48" x14ac:dyDescent="0.2">
      <c r="A194">
        <v>4027</v>
      </c>
      <c r="B194" s="3" t="s">
        <v>4023</v>
      </c>
      <c r="C194" s="3" t="s">
        <v>8132</v>
      </c>
      <c r="D194" s="33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31">
        <v>7</v>
      </c>
      <c r="P194" s="8" t="s">
        <v>8322</v>
      </c>
      <c r="Q194" t="s">
        <v>8325</v>
      </c>
      <c r="R194" s="12">
        <v>42789.041666666672</v>
      </c>
      <c r="S194" s="12">
        <v>42768.97084490741</v>
      </c>
    </row>
    <row r="195" spans="1:19" ht="32" x14ac:dyDescent="0.2">
      <c r="A195">
        <v>4028</v>
      </c>
      <c r="B195" s="3" t="s">
        <v>4024</v>
      </c>
      <c r="C195" s="3" t="s">
        <v>8133</v>
      </c>
      <c r="D195" s="33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31">
        <v>28</v>
      </c>
      <c r="P195" s="8" t="s">
        <v>8322</v>
      </c>
      <c r="Q195" t="s">
        <v>8325</v>
      </c>
      <c r="R195" s="12">
        <v>41795.938657407409</v>
      </c>
      <c r="S195" s="12">
        <v>41765.938657407409</v>
      </c>
    </row>
    <row r="196" spans="1:19" ht="32" x14ac:dyDescent="0.2">
      <c r="A196">
        <v>4029</v>
      </c>
      <c r="B196" s="3" t="s">
        <v>4025</v>
      </c>
      <c r="C196" s="3" t="s">
        <v>8134</v>
      </c>
      <c r="D196" s="33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31">
        <v>0</v>
      </c>
      <c r="P196" s="8" t="s">
        <v>8322</v>
      </c>
      <c r="Q196" t="s">
        <v>8325</v>
      </c>
      <c r="R196" s="12">
        <v>42352.025115740747</v>
      </c>
      <c r="S196" s="12">
        <v>42322.025115740747</v>
      </c>
    </row>
    <row r="197" spans="1:19" ht="32" x14ac:dyDescent="0.2">
      <c r="A197">
        <v>4030</v>
      </c>
      <c r="B197" s="3" t="s">
        <v>4026</v>
      </c>
      <c r="C197" s="3" t="s">
        <v>8135</v>
      </c>
      <c r="D197" s="33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31">
        <v>16</v>
      </c>
      <c r="P197" s="8" t="s">
        <v>8322</v>
      </c>
      <c r="Q197" t="s">
        <v>8325</v>
      </c>
      <c r="R197" s="12">
        <v>42403.784027777772</v>
      </c>
      <c r="S197" s="12">
        <v>42374.655081018514</v>
      </c>
    </row>
    <row r="198" spans="1:19" ht="48" x14ac:dyDescent="0.2">
      <c r="A198">
        <v>4031</v>
      </c>
      <c r="B198" s="3" t="s">
        <v>4027</v>
      </c>
      <c r="C198" s="3" t="s">
        <v>8136</v>
      </c>
      <c r="D198" s="33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31">
        <v>0</v>
      </c>
      <c r="P198" s="8" t="s">
        <v>8322</v>
      </c>
      <c r="Q198" t="s">
        <v>8325</v>
      </c>
      <c r="R198" s="12">
        <v>41991.626898148148</v>
      </c>
      <c r="S198" s="12">
        <v>41941.585231481484</v>
      </c>
    </row>
    <row r="199" spans="1:19" ht="48" x14ac:dyDescent="0.2">
      <c r="A199">
        <v>4032</v>
      </c>
      <c r="B199" s="3" t="s">
        <v>4028</v>
      </c>
      <c r="C199" s="3" t="s">
        <v>8137</v>
      </c>
      <c r="D199" s="33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31">
        <v>7</v>
      </c>
      <c r="P199" s="8" t="s">
        <v>8322</v>
      </c>
      <c r="Q199" t="s">
        <v>8325</v>
      </c>
      <c r="R199" s="12">
        <v>42353.85087962963</v>
      </c>
      <c r="S199" s="12">
        <v>42293.809212962966</v>
      </c>
    </row>
    <row r="200" spans="1:19" ht="32" x14ac:dyDescent="0.2">
      <c r="A200">
        <v>4034</v>
      </c>
      <c r="B200" s="3" t="s">
        <v>4030</v>
      </c>
      <c r="C200" s="3" t="s">
        <v>8139</v>
      </c>
      <c r="D200" s="33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31">
        <v>1</v>
      </c>
      <c r="P200" s="8" t="s">
        <v>8322</v>
      </c>
      <c r="Q200" t="s">
        <v>8325</v>
      </c>
      <c r="R200" s="12">
        <v>42097.905671296292</v>
      </c>
      <c r="S200" s="12">
        <v>42067.947337962964</v>
      </c>
    </row>
    <row r="201" spans="1:19" ht="32" x14ac:dyDescent="0.2">
      <c r="A201">
        <v>4035</v>
      </c>
      <c r="B201" s="3" t="s">
        <v>4031</v>
      </c>
      <c r="C201" s="3" t="s">
        <v>8140</v>
      </c>
      <c r="D201" s="33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31">
        <v>37</v>
      </c>
      <c r="P201" s="8" t="s">
        <v>8322</v>
      </c>
      <c r="Q201" t="s">
        <v>8325</v>
      </c>
      <c r="R201" s="12">
        <v>41933.882951388885</v>
      </c>
      <c r="S201" s="12">
        <v>41903.882951388885</v>
      </c>
    </row>
    <row r="202" spans="1:19" ht="48" x14ac:dyDescent="0.2">
      <c r="A202">
        <v>4036</v>
      </c>
      <c r="B202" s="3" t="s">
        <v>4032</v>
      </c>
      <c r="C202" s="3" t="s">
        <v>7438</v>
      </c>
      <c r="D202" s="33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31">
        <v>47</v>
      </c>
      <c r="P202" s="8" t="s">
        <v>8322</v>
      </c>
      <c r="Q202" t="s">
        <v>8325</v>
      </c>
      <c r="R202" s="12">
        <v>41821.9375</v>
      </c>
      <c r="S202" s="12">
        <v>41804.937083333331</v>
      </c>
    </row>
    <row r="203" spans="1:19" ht="48" x14ac:dyDescent="0.2">
      <c r="A203">
        <v>4037</v>
      </c>
      <c r="B203" s="3" t="s">
        <v>4033</v>
      </c>
      <c r="C203" s="3" t="s">
        <v>8141</v>
      </c>
      <c r="D203" s="33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31">
        <v>11</v>
      </c>
      <c r="P203" s="8" t="s">
        <v>8322</v>
      </c>
      <c r="Q203" t="s">
        <v>8325</v>
      </c>
      <c r="R203" s="12">
        <v>42514.600694444445</v>
      </c>
      <c r="S203" s="12">
        <v>42497.070775462969</v>
      </c>
    </row>
    <row r="204" spans="1:19" ht="32" x14ac:dyDescent="0.2">
      <c r="A204">
        <v>4038</v>
      </c>
      <c r="B204" s="3" t="s">
        <v>4034</v>
      </c>
      <c r="C204" s="3" t="s">
        <v>8142</v>
      </c>
      <c r="D204" s="33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31">
        <v>12</v>
      </c>
      <c r="P204" s="8" t="s">
        <v>8322</v>
      </c>
      <c r="Q204" t="s">
        <v>8325</v>
      </c>
      <c r="R204" s="12">
        <v>41929.798726851855</v>
      </c>
      <c r="S204" s="12">
        <v>41869.798726851855</v>
      </c>
    </row>
    <row r="205" spans="1:19" ht="32" x14ac:dyDescent="0.2">
      <c r="A205">
        <v>4039</v>
      </c>
      <c r="B205" s="3" t="s">
        <v>4035</v>
      </c>
      <c r="C205" s="3" t="s">
        <v>8143</v>
      </c>
      <c r="D205" s="33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31">
        <v>60</v>
      </c>
      <c r="P205" s="8" t="s">
        <v>8322</v>
      </c>
      <c r="Q205" t="s">
        <v>8325</v>
      </c>
      <c r="R205" s="12">
        <v>42339.249305555553</v>
      </c>
      <c r="S205" s="12">
        <v>42305.670914351853</v>
      </c>
    </row>
    <row r="206" spans="1:19" ht="32" x14ac:dyDescent="0.2">
      <c r="A206">
        <v>4040</v>
      </c>
      <c r="B206" s="3" t="s">
        <v>4036</v>
      </c>
      <c r="C206" s="3" t="s">
        <v>8144</v>
      </c>
      <c r="D206" s="33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31">
        <v>31</v>
      </c>
      <c r="P206" s="8" t="s">
        <v>8322</v>
      </c>
      <c r="Q206" t="s">
        <v>8325</v>
      </c>
      <c r="R206" s="12">
        <v>42203.125</v>
      </c>
      <c r="S206" s="12">
        <v>42144.231527777782</v>
      </c>
    </row>
    <row r="207" spans="1:19" ht="32" x14ac:dyDescent="0.2">
      <c r="A207">
        <v>4042</v>
      </c>
      <c r="B207" s="3" t="s">
        <v>4038</v>
      </c>
      <c r="C207" s="3" t="s">
        <v>8146</v>
      </c>
      <c r="D207" s="33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31">
        <v>0</v>
      </c>
      <c r="P207" s="8" t="s">
        <v>8322</v>
      </c>
      <c r="Q207" t="s">
        <v>8325</v>
      </c>
      <c r="R207" s="12">
        <v>42024.802777777775</v>
      </c>
      <c r="S207" s="12">
        <v>41995.084074074075</v>
      </c>
    </row>
    <row r="208" spans="1:19" ht="48" x14ac:dyDescent="0.2">
      <c r="A208">
        <v>4044</v>
      </c>
      <c r="B208" s="3" t="s">
        <v>4040</v>
      </c>
      <c r="C208" s="3" t="s">
        <v>8148</v>
      </c>
      <c r="D208" s="33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31">
        <v>38</v>
      </c>
      <c r="P208" s="8" t="s">
        <v>8322</v>
      </c>
      <c r="Q208" t="s">
        <v>8325</v>
      </c>
      <c r="R208" s="12">
        <v>42104.208333333328</v>
      </c>
      <c r="S208" s="12">
        <v>42074.219699074078</v>
      </c>
    </row>
    <row r="209" spans="1:19" ht="48" x14ac:dyDescent="0.2">
      <c r="A209">
        <v>4046</v>
      </c>
      <c r="B209" s="3" t="s">
        <v>4042</v>
      </c>
      <c r="C209" s="3" t="s">
        <v>8150</v>
      </c>
      <c r="D209" s="33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31">
        <v>8</v>
      </c>
      <c r="P209" s="8" t="s">
        <v>8322</v>
      </c>
      <c r="Q209" t="s">
        <v>8325</v>
      </c>
      <c r="R209" s="12">
        <v>41934.650578703702</v>
      </c>
      <c r="S209" s="12">
        <v>41904.650578703702</v>
      </c>
    </row>
    <row r="210" spans="1:19" ht="48" x14ac:dyDescent="0.2">
      <c r="A210">
        <v>4047</v>
      </c>
      <c r="B210" s="3" t="s">
        <v>4043</v>
      </c>
      <c r="C210" s="3" t="s">
        <v>8151</v>
      </c>
      <c r="D210" s="33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31">
        <v>2</v>
      </c>
      <c r="P210" s="8" t="s">
        <v>8322</v>
      </c>
      <c r="Q210" t="s">
        <v>8325</v>
      </c>
      <c r="R210" s="12">
        <v>42015.041666666672</v>
      </c>
      <c r="S210" s="12">
        <v>41991.022488425922</v>
      </c>
    </row>
    <row r="211" spans="1:19" ht="48" x14ac:dyDescent="0.2">
      <c r="A211">
        <v>4049</v>
      </c>
      <c r="B211" s="3" t="s">
        <v>4045</v>
      </c>
      <c r="C211" s="3" t="s">
        <v>8153</v>
      </c>
      <c r="D211" s="33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31">
        <v>0</v>
      </c>
      <c r="P211" s="8" t="s">
        <v>8322</v>
      </c>
      <c r="Q211" t="s">
        <v>8325</v>
      </c>
      <c r="R211" s="12">
        <v>42199.958506944444</v>
      </c>
      <c r="S211" s="12">
        <v>42169.958506944444</v>
      </c>
    </row>
    <row r="212" spans="1:19" ht="48" x14ac:dyDescent="0.2">
      <c r="A212">
        <v>4050</v>
      </c>
      <c r="B212" s="3" t="s">
        <v>4046</v>
      </c>
      <c r="C212" s="3" t="s">
        <v>8154</v>
      </c>
      <c r="D212" s="33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31">
        <v>0</v>
      </c>
      <c r="P212" s="8" t="s">
        <v>8322</v>
      </c>
      <c r="Q212" t="s">
        <v>8325</v>
      </c>
      <c r="R212" s="12">
        <v>41935.636469907404</v>
      </c>
      <c r="S212" s="12">
        <v>41905.636469907404</v>
      </c>
    </row>
    <row r="213" spans="1:19" ht="32" x14ac:dyDescent="0.2">
      <c r="A213">
        <v>4051</v>
      </c>
      <c r="B213" s="3" t="s">
        <v>4047</v>
      </c>
      <c r="C213" s="3" t="s">
        <v>8155</v>
      </c>
      <c r="D213" s="33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31">
        <v>0</v>
      </c>
      <c r="P213" s="8" t="s">
        <v>8322</v>
      </c>
      <c r="Q213" t="s">
        <v>8325</v>
      </c>
      <c r="R213" s="12">
        <v>41768.286805555559</v>
      </c>
      <c r="S213" s="12">
        <v>41761.810150462967</v>
      </c>
    </row>
    <row r="214" spans="1:19" ht="48" x14ac:dyDescent="0.2">
      <c r="A214">
        <v>4052</v>
      </c>
      <c r="B214" s="3" t="s">
        <v>4048</v>
      </c>
      <c r="C214" s="3" t="s">
        <v>8156</v>
      </c>
      <c r="D214" s="33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31">
        <v>38</v>
      </c>
      <c r="P214" s="8" t="s">
        <v>8322</v>
      </c>
      <c r="Q214" t="s">
        <v>8325</v>
      </c>
      <c r="R214" s="12">
        <v>41925.878657407404</v>
      </c>
      <c r="S214" s="12">
        <v>41865.878657407404</v>
      </c>
    </row>
    <row r="215" spans="1:19" ht="32" x14ac:dyDescent="0.2">
      <c r="A215">
        <v>4054</v>
      </c>
      <c r="B215" s="3" t="s">
        <v>4050</v>
      </c>
      <c r="C215" s="3" t="s">
        <v>8158</v>
      </c>
      <c r="D215" s="33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31">
        <v>0</v>
      </c>
      <c r="P215" s="8" t="s">
        <v>8322</v>
      </c>
      <c r="Q215" t="s">
        <v>8325</v>
      </c>
      <c r="R215" s="12">
        <v>42644.166666666672</v>
      </c>
      <c r="S215" s="12">
        <v>42613.841261574074</v>
      </c>
    </row>
    <row r="216" spans="1:19" ht="32" x14ac:dyDescent="0.2">
      <c r="A216">
        <v>4056</v>
      </c>
      <c r="B216" s="3" t="s">
        <v>4052</v>
      </c>
      <c r="C216" s="3" t="s">
        <v>8160</v>
      </c>
      <c r="D216" s="33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31">
        <v>53</v>
      </c>
      <c r="P216" s="8" t="s">
        <v>8322</v>
      </c>
      <c r="Q216" t="s">
        <v>8325</v>
      </c>
      <c r="R216" s="12">
        <v>42554.832638888889</v>
      </c>
      <c r="S216" s="12">
        <v>42534.933321759265</v>
      </c>
    </row>
    <row r="217" spans="1:19" ht="32" x14ac:dyDescent="0.2">
      <c r="A217">
        <v>4058</v>
      </c>
      <c r="B217" s="3" t="s">
        <v>4054</v>
      </c>
      <c r="C217" s="3" t="s">
        <v>8162</v>
      </c>
      <c r="D217" s="33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31">
        <v>3</v>
      </c>
      <c r="P217" s="8" t="s">
        <v>8322</v>
      </c>
      <c r="Q217" t="s">
        <v>8325</v>
      </c>
      <c r="R217" s="12">
        <v>42461.165972222225</v>
      </c>
      <c r="S217" s="12">
        <v>42446.060694444444</v>
      </c>
    </row>
    <row r="218" spans="1:19" ht="32" x14ac:dyDescent="0.2">
      <c r="A218">
        <v>4061</v>
      </c>
      <c r="B218" s="3" t="s">
        <v>4057</v>
      </c>
      <c r="C218" s="3" t="s">
        <v>8165</v>
      </c>
      <c r="D218" s="33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31">
        <v>0</v>
      </c>
      <c r="P218" s="8" t="s">
        <v>8322</v>
      </c>
      <c r="Q218" t="s">
        <v>8325</v>
      </c>
      <c r="R218" s="12">
        <v>42481.099803240737</v>
      </c>
      <c r="S218" s="12">
        <v>42421.141469907408</v>
      </c>
    </row>
    <row r="219" spans="1:19" ht="48" x14ac:dyDescent="0.2">
      <c r="A219">
        <v>4062</v>
      </c>
      <c r="B219" s="3" t="s">
        <v>4058</v>
      </c>
      <c r="C219" s="3" t="s">
        <v>8166</v>
      </c>
      <c r="D219" s="33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31">
        <v>2</v>
      </c>
      <c r="P219" s="8" t="s">
        <v>8322</v>
      </c>
      <c r="Q219" t="s">
        <v>8325</v>
      </c>
      <c r="R219" s="12">
        <v>42553.739212962959</v>
      </c>
      <c r="S219" s="12">
        <v>42523.739212962959</v>
      </c>
    </row>
    <row r="220" spans="1:19" ht="32" x14ac:dyDescent="0.2">
      <c r="A220">
        <v>4065</v>
      </c>
      <c r="B220" s="3" t="s">
        <v>4061</v>
      </c>
      <c r="C220" s="3" t="s">
        <v>8169</v>
      </c>
      <c r="D220" s="33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31">
        <v>1</v>
      </c>
      <c r="P220" s="8" t="s">
        <v>8322</v>
      </c>
      <c r="Q220" t="s">
        <v>8325</v>
      </c>
      <c r="R220" s="12">
        <v>41863.951516203706</v>
      </c>
      <c r="S220" s="12">
        <v>41833.951516203706</v>
      </c>
    </row>
    <row r="221" spans="1:19" ht="48" x14ac:dyDescent="0.2">
      <c r="A221">
        <v>4066</v>
      </c>
      <c r="B221" s="3" t="s">
        <v>4062</v>
      </c>
      <c r="C221" s="3" t="s">
        <v>8170</v>
      </c>
      <c r="D221" s="33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31">
        <v>0</v>
      </c>
      <c r="P221" s="8" t="s">
        <v>8322</v>
      </c>
      <c r="Q221" t="s">
        <v>8325</v>
      </c>
      <c r="R221" s="12">
        <v>42509.039212962962</v>
      </c>
      <c r="S221" s="12">
        <v>42479.039212962962</v>
      </c>
    </row>
    <row r="222" spans="1:19" ht="48" x14ac:dyDescent="0.2">
      <c r="A222">
        <v>4067</v>
      </c>
      <c r="B222" s="3" t="s">
        <v>4063</v>
      </c>
      <c r="C222" s="3" t="s">
        <v>7998</v>
      </c>
      <c r="D222" s="33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31">
        <v>61</v>
      </c>
      <c r="P222" s="8" t="s">
        <v>8322</v>
      </c>
      <c r="Q222" t="s">
        <v>8325</v>
      </c>
      <c r="R222" s="12">
        <v>42275.117476851854</v>
      </c>
      <c r="S222" s="12">
        <v>42235.117476851854</v>
      </c>
    </row>
    <row r="223" spans="1:19" ht="32" x14ac:dyDescent="0.2">
      <c r="A223">
        <v>4068</v>
      </c>
      <c r="B223" s="3" t="s">
        <v>4064</v>
      </c>
      <c r="C223" s="3" t="s">
        <v>8171</v>
      </c>
      <c r="D223" s="33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31">
        <v>1</v>
      </c>
      <c r="P223" s="8" t="s">
        <v>8322</v>
      </c>
      <c r="Q223" t="s">
        <v>8325</v>
      </c>
      <c r="R223" s="12">
        <v>42748.961805555555</v>
      </c>
      <c r="S223" s="12">
        <v>42718.963599537034</v>
      </c>
    </row>
    <row r="224" spans="1:19" ht="32" x14ac:dyDescent="0.2">
      <c r="A224">
        <v>4070</v>
      </c>
      <c r="B224" s="3" t="s">
        <v>4066</v>
      </c>
      <c r="C224" s="3" t="s">
        <v>8173</v>
      </c>
      <c r="D224" s="33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31">
        <v>17</v>
      </c>
      <c r="P224" s="8" t="s">
        <v>8322</v>
      </c>
      <c r="Q224" t="s">
        <v>8325</v>
      </c>
      <c r="R224" s="12">
        <v>42064.125</v>
      </c>
      <c r="S224" s="12">
        <v>42031.666898148149</v>
      </c>
    </row>
    <row r="225" spans="1:19" ht="48" x14ac:dyDescent="0.2">
      <c r="A225">
        <v>4073</v>
      </c>
      <c r="B225" s="3" t="s">
        <v>4069</v>
      </c>
      <c r="C225" s="3" t="s">
        <v>8176</v>
      </c>
      <c r="D225" s="33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31">
        <v>1</v>
      </c>
      <c r="P225" s="8" t="s">
        <v>8322</v>
      </c>
      <c r="Q225" t="s">
        <v>8325</v>
      </c>
      <c r="R225" s="12">
        <v>42133.166666666672</v>
      </c>
      <c r="S225" s="12">
        <v>42078.34520833334</v>
      </c>
    </row>
    <row r="226" spans="1:19" ht="32" x14ac:dyDescent="0.2">
      <c r="A226">
        <v>4076</v>
      </c>
      <c r="B226" s="3" t="s">
        <v>4072</v>
      </c>
      <c r="C226" s="3" t="s">
        <v>8179</v>
      </c>
      <c r="D226" s="33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31">
        <v>0</v>
      </c>
      <c r="P226" s="8" t="s">
        <v>8322</v>
      </c>
      <c r="Q226" t="s">
        <v>8325</v>
      </c>
      <c r="R226" s="12">
        <v>41933.82708333333</v>
      </c>
      <c r="S226" s="12">
        <v>41905.795706018522</v>
      </c>
    </row>
    <row r="227" spans="1:19" ht="48" x14ac:dyDescent="0.2">
      <c r="A227">
        <v>4077</v>
      </c>
      <c r="B227" s="3" t="s">
        <v>4073</v>
      </c>
      <c r="C227" s="3" t="s">
        <v>8180</v>
      </c>
      <c r="D227" s="33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31">
        <v>9</v>
      </c>
      <c r="P227" s="8" t="s">
        <v>8322</v>
      </c>
      <c r="Q227" t="s">
        <v>8325</v>
      </c>
      <c r="R227" s="12">
        <v>42725.7105787037</v>
      </c>
      <c r="S227" s="12">
        <v>42695.7105787037</v>
      </c>
    </row>
    <row r="228" spans="1:19" ht="48" x14ac:dyDescent="0.2">
      <c r="A228">
        <v>4079</v>
      </c>
      <c r="B228" s="3" t="s">
        <v>4075</v>
      </c>
      <c r="C228" s="3" t="s">
        <v>8182</v>
      </c>
      <c r="D228" s="33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31">
        <v>0</v>
      </c>
      <c r="P228" s="8" t="s">
        <v>8322</v>
      </c>
      <c r="Q228" t="s">
        <v>8325</v>
      </c>
      <c r="R228" s="12">
        <v>42540.938900462963</v>
      </c>
      <c r="S228" s="12">
        <v>42510.938900462963</v>
      </c>
    </row>
    <row r="229" spans="1:19" ht="32" x14ac:dyDescent="0.2">
      <c r="A229">
        <v>4080</v>
      </c>
      <c r="B229" s="3" t="s">
        <v>4076</v>
      </c>
      <c r="C229" s="3" t="s">
        <v>8183</v>
      </c>
      <c r="D229" s="33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31">
        <v>0</v>
      </c>
      <c r="P229" s="8" t="s">
        <v>8322</v>
      </c>
      <c r="Q229" t="s">
        <v>8325</v>
      </c>
      <c r="R229" s="12">
        <v>42535.787500000006</v>
      </c>
      <c r="S229" s="12">
        <v>42511.698101851856</v>
      </c>
    </row>
    <row r="230" spans="1:19" ht="32" x14ac:dyDescent="0.2">
      <c r="A230">
        <v>4081</v>
      </c>
      <c r="B230" s="3" t="s">
        <v>4077</v>
      </c>
      <c r="C230" s="3" t="s">
        <v>8184</v>
      </c>
      <c r="D230" s="33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31">
        <v>16</v>
      </c>
      <c r="P230" s="8" t="s">
        <v>8322</v>
      </c>
      <c r="Q230" t="s">
        <v>8325</v>
      </c>
      <c r="R230" s="12">
        <v>42071.539641203708</v>
      </c>
      <c r="S230" s="12">
        <v>42041.581307870365</v>
      </c>
    </row>
    <row r="231" spans="1:19" ht="48" x14ac:dyDescent="0.2">
      <c r="A231">
        <v>4082</v>
      </c>
      <c r="B231" s="3" t="s">
        <v>4078</v>
      </c>
      <c r="C231" s="3" t="s">
        <v>8185</v>
      </c>
      <c r="D231" s="33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31">
        <v>2</v>
      </c>
      <c r="P231" s="8" t="s">
        <v>8322</v>
      </c>
      <c r="Q231" t="s">
        <v>8325</v>
      </c>
      <c r="R231" s="12">
        <v>42322.958333333328</v>
      </c>
      <c r="S231" s="12">
        <v>42307.189270833333</v>
      </c>
    </row>
    <row r="232" spans="1:19" ht="48" x14ac:dyDescent="0.2">
      <c r="A232">
        <v>4083</v>
      </c>
      <c r="B232" s="3" t="s">
        <v>4079</v>
      </c>
      <c r="C232" s="3" t="s">
        <v>8186</v>
      </c>
      <c r="D232" s="33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31">
        <v>22</v>
      </c>
      <c r="P232" s="8" t="s">
        <v>8322</v>
      </c>
      <c r="Q232" t="s">
        <v>8325</v>
      </c>
      <c r="R232" s="12">
        <v>42383.761759259258</v>
      </c>
      <c r="S232" s="12">
        <v>42353.761759259258</v>
      </c>
    </row>
    <row r="233" spans="1:19" ht="48" x14ac:dyDescent="0.2">
      <c r="A233">
        <v>4085</v>
      </c>
      <c r="B233" s="3" t="s">
        <v>4081</v>
      </c>
      <c r="C233" s="3" t="s">
        <v>8188</v>
      </c>
      <c r="D233" s="33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31">
        <v>0</v>
      </c>
      <c r="P233" s="8" t="s">
        <v>8322</v>
      </c>
      <c r="Q233" t="s">
        <v>8325</v>
      </c>
      <c r="R233" s="12">
        <v>42087.165972222225</v>
      </c>
      <c r="S233" s="12">
        <v>42058.603877314818</v>
      </c>
    </row>
    <row r="234" spans="1:19" ht="48" x14ac:dyDescent="0.2">
      <c r="A234">
        <v>4086</v>
      </c>
      <c r="B234" s="3" t="s">
        <v>4082</v>
      </c>
      <c r="C234" s="3" t="s">
        <v>8189</v>
      </c>
      <c r="D234" s="33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31">
        <v>5</v>
      </c>
      <c r="P234" s="8" t="s">
        <v>8322</v>
      </c>
      <c r="Q234" t="s">
        <v>8325</v>
      </c>
      <c r="R234" s="12">
        <v>42329.166666666672</v>
      </c>
      <c r="S234" s="12">
        <v>42304.940960648149</v>
      </c>
    </row>
    <row r="235" spans="1:19" ht="16" x14ac:dyDescent="0.2">
      <c r="A235">
        <v>4087</v>
      </c>
      <c r="B235" s="3" t="s">
        <v>4083</v>
      </c>
      <c r="C235" s="3" t="s">
        <v>8190</v>
      </c>
      <c r="D235" s="33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31">
        <v>0</v>
      </c>
      <c r="P235" s="8" t="s">
        <v>8322</v>
      </c>
      <c r="Q235" t="s">
        <v>8325</v>
      </c>
      <c r="R235" s="12">
        <v>42568.742893518516</v>
      </c>
      <c r="S235" s="12">
        <v>42538.742893518516</v>
      </c>
    </row>
    <row r="236" spans="1:19" ht="48" x14ac:dyDescent="0.2">
      <c r="A236">
        <v>4089</v>
      </c>
      <c r="B236" s="3" t="s">
        <v>4085</v>
      </c>
      <c r="C236" s="3" t="s">
        <v>8192</v>
      </c>
      <c r="D236" s="33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31">
        <v>5</v>
      </c>
      <c r="P236" s="8" t="s">
        <v>8322</v>
      </c>
      <c r="Q236" t="s">
        <v>8325</v>
      </c>
      <c r="R236" s="12">
        <v>42155.732638888891</v>
      </c>
      <c r="S236" s="12">
        <v>42122.732499999998</v>
      </c>
    </row>
    <row r="237" spans="1:19" ht="32" x14ac:dyDescent="0.2">
      <c r="A237">
        <v>4090</v>
      </c>
      <c r="B237" s="3" t="s">
        <v>4086</v>
      </c>
      <c r="C237" s="3" t="s">
        <v>8193</v>
      </c>
      <c r="D237" s="33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31">
        <v>3</v>
      </c>
      <c r="P237" s="8" t="s">
        <v>8322</v>
      </c>
      <c r="Q237" t="s">
        <v>8325</v>
      </c>
      <c r="R237" s="12">
        <v>42223.625</v>
      </c>
      <c r="S237" s="12">
        <v>42209.67288194444</v>
      </c>
    </row>
    <row r="238" spans="1:19" ht="48" x14ac:dyDescent="0.2">
      <c r="A238">
        <v>4091</v>
      </c>
      <c r="B238" s="3" t="s">
        <v>4087</v>
      </c>
      <c r="C238" s="3" t="s">
        <v>8194</v>
      </c>
      <c r="D238" s="33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31">
        <v>13</v>
      </c>
      <c r="P238" s="8" t="s">
        <v>8322</v>
      </c>
      <c r="Q238" t="s">
        <v>8325</v>
      </c>
      <c r="R238" s="12">
        <v>42020.506377314814</v>
      </c>
      <c r="S238" s="12">
        <v>41990.506377314814</v>
      </c>
    </row>
    <row r="239" spans="1:19" ht="32" x14ac:dyDescent="0.2">
      <c r="A239">
        <v>4092</v>
      </c>
      <c r="B239" s="3" t="s">
        <v>4088</v>
      </c>
      <c r="C239" s="3" t="s">
        <v>8195</v>
      </c>
      <c r="D239" s="33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31">
        <v>0</v>
      </c>
      <c r="P239" s="8" t="s">
        <v>8322</v>
      </c>
      <c r="Q239" t="s">
        <v>8325</v>
      </c>
      <c r="R239" s="12">
        <v>42099.153321759266</v>
      </c>
      <c r="S239" s="12">
        <v>42039.194988425923</v>
      </c>
    </row>
    <row r="240" spans="1:19" ht="32" x14ac:dyDescent="0.2">
      <c r="A240">
        <v>4094</v>
      </c>
      <c r="B240" s="3" t="s">
        <v>4090</v>
      </c>
      <c r="C240" s="3" t="s">
        <v>8197</v>
      </c>
      <c r="D240" s="33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31">
        <v>37</v>
      </c>
      <c r="P240" s="8" t="s">
        <v>8322</v>
      </c>
      <c r="Q240" t="s">
        <v>8325</v>
      </c>
      <c r="R240" s="12">
        <v>41934.207638888889</v>
      </c>
      <c r="S240" s="12">
        <v>41890.086805555555</v>
      </c>
    </row>
    <row r="241" spans="1:19" ht="32" x14ac:dyDescent="0.2">
      <c r="A241">
        <v>4098</v>
      </c>
      <c r="B241" s="3" t="s">
        <v>4094</v>
      </c>
      <c r="C241" s="3" t="s">
        <v>8201</v>
      </c>
      <c r="D241" s="33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31">
        <v>0</v>
      </c>
      <c r="P241" s="8" t="s">
        <v>8322</v>
      </c>
      <c r="Q241" t="s">
        <v>8325</v>
      </c>
      <c r="R241" s="12">
        <v>42525.722187499996</v>
      </c>
      <c r="S241" s="12">
        <v>42495.722187499996</v>
      </c>
    </row>
    <row r="242" spans="1:19" ht="48" x14ac:dyDescent="0.2">
      <c r="A242">
        <v>4099</v>
      </c>
      <c r="B242" s="3" t="s">
        <v>4095</v>
      </c>
      <c r="C242" s="3" t="s">
        <v>8202</v>
      </c>
      <c r="D242" s="33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31">
        <v>1</v>
      </c>
      <c r="P242" s="8" t="s">
        <v>8322</v>
      </c>
      <c r="Q242" t="s">
        <v>8325</v>
      </c>
      <c r="R242" s="12">
        <v>42615.850381944445</v>
      </c>
      <c r="S242" s="12">
        <v>42570.850381944445</v>
      </c>
    </row>
    <row r="243" spans="1:19" ht="32" x14ac:dyDescent="0.2">
      <c r="A243">
        <v>4100</v>
      </c>
      <c r="B243" s="3" t="s">
        <v>4096</v>
      </c>
      <c r="C243" s="3" t="s">
        <v>8203</v>
      </c>
      <c r="D243" s="33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31">
        <v>0</v>
      </c>
      <c r="P243" s="8" t="s">
        <v>8322</v>
      </c>
      <c r="Q243" t="s">
        <v>8325</v>
      </c>
      <c r="R243" s="12">
        <v>41937.124884259261</v>
      </c>
      <c r="S243" s="12">
        <v>41927.124884259261</v>
      </c>
    </row>
    <row r="244" spans="1:19" ht="48" x14ac:dyDescent="0.2">
      <c r="A244">
        <v>4101</v>
      </c>
      <c r="B244" s="3" t="s">
        <v>4097</v>
      </c>
      <c r="C244" s="3" t="s">
        <v>8204</v>
      </c>
      <c r="D244" s="33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31">
        <v>0</v>
      </c>
      <c r="P244" s="8" t="s">
        <v>8322</v>
      </c>
      <c r="Q244" t="s">
        <v>8325</v>
      </c>
      <c r="R244" s="12">
        <v>42760.903726851851</v>
      </c>
      <c r="S244" s="12">
        <v>42730.903726851851</v>
      </c>
    </row>
    <row r="245" spans="1:19" ht="32" x14ac:dyDescent="0.2">
      <c r="A245">
        <v>4102</v>
      </c>
      <c r="B245" s="3" t="s">
        <v>4098</v>
      </c>
      <c r="C245" s="3" t="s">
        <v>8205</v>
      </c>
      <c r="D245" s="33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31">
        <v>27</v>
      </c>
      <c r="P245" s="8" t="s">
        <v>8322</v>
      </c>
      <c r="Q245" t="s">
        <v>8325</v>
      </c>
      <c r="R245" s="12">
        <v>42505.848067129627</v>
      </c>
      <c r="S245" s="12">
        <v>42475.848067129627</v>
      </c>
    </row>
    <row r="246" spans="1:19" ht="48" x14ac:dyDescent="0.2">
      <c r="A246">
        <v>4103</v>
      </c>
      <c r="B246" s="3" t="s">
        <v>4099</v>
      </c>
      <c r="C246" s="3" t="s">
        <v>8206</v>
      </c>
      <c r="D246" s="33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31">
        <v>10</v>
      </c>
      <c r="P246" s="8" t="s">
        <v>8322</v>
      </c>
      <c r="Q246" t="s">
        <v>8325</v>
      </c>
      <c r="R246" s="12">
        <v>42242.772222222222</v>
      </c>
      <c r="S246" s="12">
        <v>42188.83293981482</v>
      </c>
    </row>
    <row r="247" spans="1:19" ht="48" x14ac:dyDescent="0.2">
      <c r="A247">
        <v>4106</v>
      </c>
      <c r="B247" s="3" t="s">
        <v>4102</v>
      </c>
      <c r="C247" s="3" t="s">
        <v>8209</v>
      </c>
      <c r="D247" s="33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31">
        <v>71</v>
      </c>
      <c r="P247" s="8" t="s">
        <v>8322</v>
      </c>
      <c r="Q247" t="s">
        <v>8325</v>
      </c>
      <c r="R247" s="12">
        <v>42096.041666666672</v>
      </c>
      <c r="S247" s="12">
        <v>42053.049375000002</v>
      </c>
    </row>
    <row r="248" spans="1:19" ht="48" x14ac:dyDescent="0.2">
      <c r="A248">
        <v>4107</v>
      </c>
      <c r="B248" s="3" t="s">
        <v>4103</v>
      </c>
      <c r="C248" s="3" t="s">
        <v>8210</v>
      </c>
      <c r="D248" s="33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31">
        <v>2</v>
      </c>
      <c r="P248" s="8" t="s">
        <v>8322</v>
      </c>
      <c r="Q248" t="s">
        <v>8325</v>
      </c>
      <c r="R248" s="12">
        <v>41906.916678240741</v>
      </c>
      <c r="S248" s="12">
        <v>41883.916678240741</v>
      </c>
    </row>
    <row r="249" spans="1:19" ht="32" x14ac:dyDescent="0.2">
      <c r="A249">
        <v>4108</v>
      </c>
      <c r="B249" s="3" t="s">
        <v>4104</v>
      </c>
      <c r="C249" s="3" t="s">
        <v>8211</v>
      </c>
      <c r="D249" s="33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31">
        <v>2</v>
      </c>
      <c r="P249" s="8" t="s">
        <v>8322</v>
      </c>
      <c r="Q249" t="s">
        <v>8325</v>
      </c>
      <c r="R249" s="12">
        <v>42797.208333333328</v>
      </c>
      <c r="S249" s="12">
        <v>42767.031678240746</v>
      </c>
    </row>
    <row r="250" spans="1:19" ht="32" x14ac:dyDescent="0.2">
      <c r="A250">
        <v>4111</v>
      </c>
      <c r="B250" s="3" t="s">
        <v>4107</v>
      </c>
      <c r="C250" s="3" t="s">
        <v>8214</v>
      </c>
      <c r="D250" s="33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31">
        <v>3</v>
      </c>
      <c r="P250" s="8" t="s">
        <v>8322</v>
      </c>
      <c r="Q250" t="s">
        <v>8325</v>
      </c>
      <c r="R250" s="12">
        <v>42059.135879629626</v>
      </c>
      <c r="S250" s="12">
        <v>42029.135879629626</v>
      </c>
    </row>
    <row r="251" spans="1:19" ht="48" x14ac:dyDescent="0.2">
      <c r="A251">
        <v>4113</v>
      </c>
      <c r="B251" s="3" t="s">
        <v>4109</v>
      </c>
      <c r="C251" s="3" t="s">
        <v>8215</v>
      </c>
      <c r="D251" s="33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31">
        <v>0</v>
      </c>
      <c r="P251" s="8" t="s">
        <v>8322</v>
      </c>
      <c r="Q251" t="s">
        <v>8325</v>
      </c>
      <c r="R251" s="12">
        <v>42377.273611111115</v>
      </c>
      <c r="S251" s="12">
        <v>42358.573182870372</v>
      </c>
    </row>
  </sheetData>
  <conditionalFormatting sqref="F1:F251">
    <cfRule type="containsText" dxfId="4" priority="1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ellIs" dxfId="1" priority="5" operator="equal">
      <formula>"SUCCESSFUL"</formula>
    </cfRule>
    <cfRule type="containsText" dxfId="0" priority="6" operator="containsText" text="LIVE">
      <formula>NOT(ISERROR(SEARCH("LIVE",F1)))</formula>
    </cfRule>
  </conditionalFormatting>
  <conditionalFormatting sqref="Q1:S1 O1:O251"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31434-AF97-CA4B-B271-470F4A235067}">
  <sheetPr codeName="Sheet14"/>
  <dimension ref="A1:C15"/>
  <sheetViews>
    <sheetView workbookViewId="0">
      <pane ySplit="1" topLeftCell="A2" activePane="bottomLeft" state="frozen"/>
      <selection pane="bottomLeft" activeCell="B3" sqref="B3"/>
    </sheetView>
  </sheetViews>
  <sheetFormatPr baseColWidth="10" defaultRowHeight="15" x14ac:dyDescent="0.2"/>
  <cols>
    <col min="1" max="1" width="25.33203125" customWidth="1"/>
    <col min="2" max="2" width="19" style="35" customWidth="1"/>
    <col min="3" max="3" width="11.1640625" style="35" bestFit="1" customWidth="1"/>
  </cols>
  <sheetData>
    <row r="1" spans="1:3" x14ac:dyDescent="0.2">
      <c r="B1" s="35" t="s">
        <v>8382</v>
      </c>
      <c r="C1" s="35" t="s">
        <v>8383</v>
      </c>
    </row>
    <row r="2" spans="1:3" x14ac:dyDescent="0.2">
      <c r="A2" t="s">
        <v>8384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 x14ac:dyDescent="0.2">
      <c r="A3" t="s">
        <v>8385</v>
      </c>
      <c r="B3" s="35">
        <f>MEDIAN('successful US kickstarters'!D:D)</f>
        <v>3000</v>
      </c>
      <c r="C3" s="35">
        <f>MEDIAN('Failed US Kickstarters'!D:D)</f>
        <v>5000</v>
      </c>
    </row>
    <row r="4" spans="1:3" x14ac:dyDescent="0.2">
      <c r="A4" t="s">
        <v>8388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">
      <c r="A5" t="s">
        <v>8389</v>
      </c>
      <c r="B5" s="35">
        <f>_xlfn.QUARTILE.EXC('successful US kickstarters'!D:D,3)</f>
        <v>5000</v>
      </c>
      <c r="C5" s="35">
        <f>_xlfn.QUARTILE.EXC('Failed US Kickstarters'!D:D,3)</f>
        <v>10000</v>
      </c>
    </row>
    <row r="6" spans="1:3" x14ac:dyDescent="0.2">
      <c r="A6" t="s">
        <v>8390</v>
      </c>
      <c r="B6" s="35">
        <f>_xlfn.QUARTILE.EXC('successful US kickstarters'!D:D,1)</f>
        <v>1500</v>
      </c>
      <c r="C6" s="35">
        <f>_xlfn.QUARTILE.EXC('Failed US Kickstarters'!D:D,1)</f>
        <v>2000</v>
      </c>
    </row>
    <row r="7" spans="1:3" x14ac:dyDescent="0.2">
      <c r="A7" t="s">
        <v>8391</v>
      </c>
      <c r="B7" s="35">
        <f>B5-B6</f>
        <v>3500</v>
      </c>
      <c r="C7" s="35">
        <f>C5-C6</f>
        <v>8000</v>
      </c>
    </row>
    <row r="10" spans="1:3" x14ac:dyDescent="0.2">
      <c r="A10" t="s">
        <v>8386</v>
      </c>
      <c r="B10" s="35">
        <f>AVERAGE('successful US kickstarters'!E:E)</f>
        <v>5601.5458009708727</v>
      </c>
      <c r="C10" s="35">
        <f>AVERAGE('Failed US Kickstarters'!E:E)</f>
        <v>558.65484000000004</v>
      </c>
    </row>
    <row r="11" spans="1:3" x14ac:dyDescent="0.2">
      <c r="A11" t="s">
        <v>8387</v>
      </c>
      <c r="B11" s="35">
        <f>MEDIAN('successful US kickstarters'!E:E)</f>
        <v>3167.5</v>
      </c>
      <c r="C11" s="35">
        <f>MEDIAN('Failed US Kickstarters'!E:E)</f>
        <v>103</v>
      </c>
    </row>
    <row r="12" spans="1:3" x14ac:dyDescent="0.2">
      <c r="A12" t="s">
        <v>8392</v>
      </c>
      <c r="B12" s="34">
        <f>_xlfn.STDEV.P('successful US kickstarters'!E:E)</f>
        <v>8334.5731699164608</v>
      </c>
      <c r="C12" s="34">
        <f>_xlfn.STDEV.P('Failed US Kickstarters'!E:E)</f>
        <v>1330.5230280400915</v>
      </c>
    </row>
    <row r="13" spans="1:3" x14ac:dyDescent="0.2">
      <c r="A13" t="s">
        <v>8393</v>
      </c>
      <c r="B13" s="35">
        <f>_xlfn.QUARTILE.EXC('successful US kickstarters'!E:E,3)</f>
        <v>5699</v>
      </c>
      <c r="C13" s="35">
        <f>_xlfn.QUARTILE.EXC('Failed US Kickstarters'!E:E,3)</f>
        <v>501</v>
      </c>
    </row>
    <row r="14" spans="1:3" x14ac:dyDescent="0.2">
      <c r="A14" t="s">
        <v>8394</v>
      </c>
      <c r="B14" s="35">
        <f>_xlfn.QUARTILE.EXC('successful US kickstarters'!E:E,1)</f>
        <v>1716.5074999999999</v>
      </c>
      <c r="C14" s="35">
        <f>_xlfn.QUARTILE.EXC('Failed US Kickstarters'!E:E,1)</f>
        <v>9.25</v>
      </c>
    </row>
    <row r="15" spans="1:3" x14ac:dyDescent="0.2">
      <c r="A15" t="s">
        <v>8395</v>
      </c>
      <c r="B15" s="35">
        <f>B13-B14</f>
        <v>3982.4925000000003</v>
      </c>
      <c r="C15" s="35">
        <f>C13-C14</f>
        <v>491.75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FC766-4F8F-6E40-980D-64712E0926A3}">
  <sheetPr codeName="Sheet15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05F86-ADC8-0A4D-B2D6-817925043089}">
  <sheetPr codeName="Sheet16"/>
  <dimension ref="A1:E18"/>
  <sheetViews>
    <sheetView workbookViewId="0">
      <selection activeCell="H38" sqref="H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7.6640625" bestFit="1" customWidth="1"/>
    <col min="8" max="8" width="20" bestFit="1" customWidth="1"/>
    <col min="9" max="9" width="22" bestFit="1" customWidth="1"/>
    <col min="10" max="10" width="20" bestFit="1" customWidth="1"/>
    <col min="11" max="11" width="16.5" bestFit="1" customWidth="1"/>
    <col min="12" max="349" width="19.83203125" bestFit="1" customWidth="1"/>
    <col min="350" max="350" width="12.33203125" bestFit="1" customWidth="1"/>
    <col min="351" max="1880" width="11.1640625" bestFit="1" customWidth="1"/>
    <col min="1881" max="1881" width="9.6640625" bestFit="1" customWidth="1"/>
    <col min="1882" max="1931" width="11.1640625" bestFit="1" customWidth="1"/>
    <col min="1932" max="1932" width="8.1640625" bestFit="1" customWidth="1"/>
    <col min="1933" max="4117" width="11.1640625" bestFit="1" customWidth="1"/>
    <col min="4118" max="4118" width="13" bestFit="1" customWidth="1"/>
    <col min="4119" max="4119" width="10" bestFit="1" customWidth="1"/>
  </cols>
  <sheetData>
    <row r="1" spans="1:5" x14ac:dyDescent="0.2">
      <c r="A1" s="10" t="s">
        <v>8357</v>
      </c>
      <c r="B1" t="s">
        <v>8322</v>
      </c>
    </row>
    <row r="2" spans="1:5" x14ac:dyDescent="0.2">
      <c r="A2" s="10" t="s">
        <v>8396</v>
      </c>
      <c r="B2" t="s">
        <v>8364</v>
      </c>
    </row>
    <row r="4" spans="1:5" x14ac:dyDescent="0.2">
      <c r="A4" s="10" t="s">
        <v>8359</v>
      </c>
      <c r="B4" s="10" t="s">
        <v>8360</v>
      </c>
    </row>
    <row r="5" spans="1:5" x14ac:dyDescent="0.2">
      <c r="A5" s="10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22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">
      <c r="A7" s="22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">
      <c r="A8" s="22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">
      <c r="A9" s="22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">
      <c r="A10" s="22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">
      <c r="A11" s="22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">
      <c r="A12" s="22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">
      <c r="A13" s="22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">
      <c r="A14" s="22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">
      <c r="A15" s="22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">
      <c r="A16" s="22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">
      <c r="A17" s="22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">
      <c r="A18" s="22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A1C77-4529-0040-B5D4-A54CD5181E2E}">
  <sheetPr codeName="Sheet17"/>
  <dimension ref="A1:H13"/>
  <sheetViews>
    <sheetView tabSelected="1" workbookViewId="0">
      <pane ySplit="1" topLeftCell="A2" activePane="bottomLeft" state="frozen"/>
      <selection pane="bottomLeft" activeCell="M29" sqref="M29"/>
    </sheetView>
  </sheetViews>
  <sheetFormatPr baseColWidth="10" defaultRowHeight="15" x14ac:dyDescent="0.2"/>
  <cols>
    <col min="1" max="1" width="19" customWidth="1"/>
    <col min="2" max="2" width="19.1640625" style="41" customWidth="1"/>
    <col min="3" max="3" width="15.1640625" style="41" customWidth="1"/>
    <col min="4" max="4" width="14.1640625" customWidth="1"/>
    <col min="5" max="5" width="17.33203125" customWidth="1"/>
    <col min="6" max="6" width="20.5" style="39" customWidth="1"/>
    <col min="7" max="7" width="15.33203125" style="39" customWidth="1"/>
    <col min="8" max="8" width="21.33203125" style="42" customWidth="1"/>
  </cols>
  <sheetData>
    <row r="1" spans="1:8" s="36" customFormat="1" x14ac:dyDescent="0.2">
      <c r="A1" s="36" t="s">
        <v>8381</v>
      </c>
      <c r="B1" s="40" t="s">
        <v>8398</v>
      </c>
      <c r="C1" s="40" t="s">
        <v>8399</v>
      </c>
      <c r="D1" s="36" t="s">
        <v>8400</v>
      </c>
      <c r="E1" s="36" t="s">
        <v>8401</v>
      </c>
      <c r="F1" s="43" t="s">
        <v>8402</v>
      </c>
      <c r="G1" s="43" t="s">
        <v>8403</v>
      </c>
      <c r="H1" s="44" t="s">
        <v>8404</v>
      </c>
    </row>
    <row r="2" spans="1:8" x14ac:dyDescent="0.2">
      <c r="A2" t="s">
        <v>8405</v>
      </c>
      <c r="B2" s="41">
        <f>COUNTIFS(Kickstarter!$F:$F,"successful",Kickstarter!$Q:$Q,"plays",Kickstarter!$D:$D,"&lt;1000")</f>
        <v>141</v>
      </c>
      <c r="C2" s="41">
        <f>COUNTIFS(Kickstarter!$F:$F,"failed",Kickstarter!$Q:$Q,"plays",Kickstarter!$D:$D,"&lt;1000")</f>
        <v>45</v>
      </c>
      <c r="D2">
        <f>COUNTIFS(Kickstarter!$F:$F,"canceled",Kickstarter!$Q:$Q,"plays",Kickstarter!$D:$D,"&lt;1000")</f>
        <v>0</v>
      </c>
      <c r="E2">
        <f>SUM(B2,C2,C3)</f>
        <v>332</v>
      </c>
      <c r="F2" s="39">
        <f>B2/E2</f>
        <v>0.4246987951807229</v>
      </c>
      <c r="G2" s="39">
        <f>C2/E2</f>
        <v>0.13554216867469879</v>
      </c>
      <c r="H2" s="42">
        <f>D2/E2</f>
        <v>0</v>
      </c>
    </row>
    <row r="3" spans="1:8" x14ac:dyDescent="0.2">
      <c r="A3" t="s">
        <v>8406</v>
      </c>
      <c r="B3" s="41">
        <f>COUNTIFS(Kickstarter!$F:$F,"successful",Kickstarter!$Q:$Q,"plays",Kickstarter!$D:$D,"&gt;=1000",Kickstarter!$D:$D,"&lt;5000")</f>
        <v>388</v>
      </c>
      <c r="C3" s="41">
        <f>COUNTIFS(Kickstarter!$F:$F,"failed",Kickstarter!$Q:$Q,"plays",Kickstarter!$D:$D,"&gt;=1000",Kickstarter!$D:$D,"&lt;5000")</f>
        <v>146</v>
      </c>
      <c r="D3">
        <f>COUNTIFS(Kickstarter!$F:$F,"canceled",Kickstarter!$Q:$Q,"plays",Kickstarter!$D:$D,"&gt;=1000",Kickstarter!$D:$D,"&lt;5000")</f>
        <v>0</v>
      </c>
      <c r="E3">
        <f>SUM(B3:D3)</f>
        <v>534</v>
      </c>
      <c r="F3" s="39">
        <f t="shared" ref="F3:F13" si="0">B3/E3</f>
        <v>0.72659176029962547</v>
      </c>
      <c r="G3" s="39">
        <f t="shared" ref="G3:G13" si="1">C3/E3</f>
        <v>0.27340823970037453</v>
      </c>
      <c r="H3" s="42">
        <f t="shared" ref="H3:H13" si="2">D3/E3</f>
        <v>0</v>
      </c>
    </row>
    <row r="4" spans="1:8" x14ac:dyDescent="0.2">
      <c r="A4" t="s">
        <v>8407</v>
      </c>
      <c r="B4" s="41">
        <f>COUNTIFS(Kickstarter!$F:$F,"successful",Kickstarter!$Q:$Q,"plays",Kickstarter!$D:$D,"&gt;=5000",Kickstarter!$D:$D,"&lt;10000")</f>
        <v>93</v>
      </c>
      <c r="C4" s="41">
        <f>COUNTIFS(Kickstarter!$F:$F,"failed",Kickstarter!$Q:$Q,"plays",Kickstarter!$D:$D,"&gt;=5000",Kickstarter!$D:$D,"&lt;10000")</f>
        <v>76</v>
      </c>
      <c r="D4" s="41">
        <f>COUNTIFS(Kickstarter!$F:$F,"canceled",Kickstarter!$Q:$Q,"plays",Kickstarter!$D:$D,"&gt;=5000",Kickstarter!$D:$D,"&lt;10000")</f>
        <v>0</v>
      </c>
      <c r="E4">
        <f>SUM(B4:D4)</f>
        <v>169</v>
      </c>
      <c r="F4" s="39">
        <f t="shared" si="0"/>
        <v>0.55029585798816572</v>
      </c>
      <c r="G4" s="39">
        <f t="shared" si="1"/>
        <v>0.44970414201183434</v>
      </c>
      <c r="H4" s="42">
        <f t="shared" si="2"/>
        <v>0</v>
      </c>
    </row>
    <row r="5" spans="1:8" x14ac:dyDescent="0.2">
      <c r="A5" t="s">
        <v>8408</v>
      </c>
      <c r="B5" s="41">
        <f>COUNTIFS(Kickstarter!$F:$F,"successful",Kickstarter!$Q:$Q,"plays",Kickstarter!$D:$D,"&gt;=10000",Kickstarter!$D:$D,"&lt;15000")</f>
        <v>39</v>
      </c>
      <c r="C5" s="41">
        <f>COUNTIFS(Kickstarter!$F:$F,"failed",Kickstarter!$Q:$Q,"plays",Kickstarter!$D:$D,"&gt;=10000",Kickstarter!$D:$D,"&lt;15000")</f>
        <v>33</v>
      </c>
      <c r="D5" s="41">
        <f>COUNTIFS(Kickstarter!$F:$F,"canceled",Kickstarter!$Q:$Q,"plays",Kickstarter!$D:$D,"&gt;=10000",Kickstarter!$D:$D,"&lt;15000")</f>
        <v>0</v>
      </c>
      <c r="E5">
        <f>SUM(B5:D5)</f>
        <v>72</v>
      </c>
      <c r="F5" s="39">
        <f t="shared" si="0"/>
        <v>0.54166666666666663</v>
      </c>
      <c r="G5" s="39">
        <f t="shared" si="1"/>
        <v>0.45833333333333331</v>
      </c>
      <c r="H5" s="42">
        <f t="shared" si="2"/>
        <v>0</v>
      </c>
    </row>
    <row r="6" spans="1:8" x14ac:dyDescent="0.2">
      <c r="A6" t="s">
        <v>8409</v>
      </c>
      <c r="B6" s="41">
        <f>COUNTIFS(Kickstarter!$F:$F,"successful",Kickstarter!$Q:$Q,"plays",Kickstarter!$D:$D,"&gt;=15000",Kickstarter!$D:$D,"&lt;20000")</f>
        <v>12</v>
      </c>
      <c r="C6" s="41">
        <f>COUNTIFS(Kickstarter!$F:$F,"failed",Kickstarter!$Q:$Q,"plays",Kickstarter!$D:$D,"&gt;=15000",Kickstarter!$D:$D,"&lt;20000")</f>
        <v>12</v>
      </c>
      <c r="D6">
        <f>COUNTIFS(Kickstarter!$F:$F,"canceled",Kickstarter!$Q:$Q,"plays",Kickstarter!$D:$D,"&gt;=15000",Kickstarter!$D:$D,"&lt;20000")</f>
        <v>0</v>
      </c>
      <c r="E6">
        <f>SUM(B6:D6)</f>
        <v>24</v>
      </c>
      <c r="F6" s="39">
        <f t="shared" si="0"/>
        <v>0.5</v>
      </c>
      <c r="G6" s="39">
        <f t="shared" si="1"/>
        <v>0.5</v>
      </c>
      <c r="H6" s="42">
        <f t="shared" si="2"/>
        <v>0</v>
      </c>
    </row>
    <row r="7" spans="1:8" x14ac:dyDescent="0.2">
      <c r="A7" t="s">
        <v>8410</v>
      </c>
      <c r="B7" s="41">
        <f>COUNTIFS(Kickstarter!$F:$F,"successful",Kickstarter!$Q:$Q,"plays",Kickstarter!$D:$D,"&gt;=20000",Kickstarter!$D:$D,"&lt;25000")</f>
        <v>9</v>
      </c>
      <c r="C7" s="41">
        <f>COUNTIFS(Kickstarter!$F:$F,"failed",Kickstarter!$Q:$Q,"plays",Kickstarter!$D:$D,"&gt;=20000",Kickstarter!$D:$D,"&lt;25000")</f>
        <v>11</v>
      </c>
      <c r="D7" s="41">
        <f>COUNTIFS(Kickstarter!$F:$F,"canceled",Kickstarter!$Q:$Q,"plays",Kickstarter!$D:$D,"&gt;=20000",Kickstarter!$D:$D,"&lt;25000")</f>
        <v>0</v>
      </c>
      <c r="E7">
        <f>SUM(B7:D7)</f>
        <v>20</v>
      </c>
      <c r="F7" s="39">
        <f t="shared" si="0"/>
        <v>0.45</v>
      </c>
      <c r="G7" s="39">
        <f t="shared" si="1"/>
        <v>0.55000000000000004</v>
      </c>
      <c r="H7" s="42">
        <f t="shared" si="2"/>
        <v>0</v>
      </c>
    </row>
    <row r="8" spans="1:8" x14ac:dyDescent="0.2">
      <c r="A8" t="s">
        <v>8411</v>
      </c>
      <c r="B8" s="41">
        <f>COUNTIFS(Kickstarter!$F:$F,"successful",Kickstarter!$Q:$Q,"plays",Kickstarter!$D:$D,"&gt;=25000",Kickstarter!$D:$D,"&lt;30000")</f>
        <v>1</v>
      </c>
      <c r="C8" s="41">
        <f>COUNTIFS(Kickstarter!$F:$F,"failed",Kickstarter!$Q:$Q,"plays",Kickstarter!$D:$D,"&gt;=25000",Kickstarter!$D:$D,"&lt;30000")</f>
        <v>4</v>
      </c>
      <c r="D8" s="41">
        <f>COUNTIFS(Kickstarter!$F:$F,"canceled",Kickstarter!$Q:$Q,"plays",Kickstarter!$D:$D,"&gt;=25000",Kickstarter!$D:$D,"&lt;30000")</f>
        <v>0</v>
      </c>
      <c r="E8">
        <f>SUM(B8:D8)</f>
        <v>5</v>
      </c>
      <c r="F8" s="39">
        <f t="shared" si="0"/>
        <v>0.2</v>
      </c>
      <c r="G8" s="39">
        <f t="shared" si="1"/>
        <v>0.8</v>
      </c>
      <c r="H8" s="42">
        <f t="shared" si="2"/>
        <v>0</v>
      </c>
    </row>
    <row r="9" spans="1:8" x14ac:dyDescent="0.2">
      <c r="A9" t="s">
        <v>8412</v>
      </c>
      <c r="B9" s="41">
        <f>COUNTIFS(Kickstarter!$F:$F,"successful",Kickstarter!$Q:$Q,"plays",Kickstarter!$D:$D,"&gt;=30000",Kickstarter!$D:$D,"&lt;35000")</f>
        <v>3</v>
      </c>
      <c r="C9" s="41">
        <f>COUNTIFS(Kickstarter!$F:$F,"failed",Kickstarter!$Q:$Q,"plays",Kickstarter!$D:$D,"&gt;=30000",Kickstarter!$D:$D,"&lt;35000")</f>
        <v>8</v>
      </c>
      <c r="D9" s="41">
        <f>COUNTIFS(Kickstarter!$F:$F,"canceled",Kickstarter!$Q:$Q,"plays",Kickstarter!$D:$D,"&gt;=30000",Kickstarter!$D:$D,"&lt;35000")</f>
        <v>0</v>
      </c>
      <c r="E9">
        <f>SUM(B9:D9)</f>
        <v>11</v>
      </c>
      <c r="F9" s="39">
        <f t="shared" si="0"/>
        <v>0.27272727272727271</v>
      </c>
      <c r="G9" s="39">
        <f t="shared" si="1"/>
        <v>0.72727272727272729</v>
      </c>
      <c r="H9" s="42">
        <f t="shared" si="2"/>
        <v>0</v>
      </c>
    </row>
    <row r="10" spans="1:8" x14ac:dyDescent="0.2">
      <c r="A10" t="s">
        <v>8413</v>
      </c>
      <c r="B10" s="41">
        <f>COUNTIFS(Kickstarter!$F:$F,"successful",Kickstarter!$Q:$Q,"plays",Kickstarter!$D:$D,"&gt;=35000",Kickstarter!$D:$D,"&lt;40000")</f>
        <v>4</v>
      </c>
      <c r="C10" s="41">
        <f>COUNTIFS(Kickstarter!$F:$F,"failed",Kickstarter!$Q:$Q,"plays",Kickstarter!$D:$D,"&gt;=35000",Kickstarter!$D:$D,"&lt;40000")</f>
        <v>2</v>
      </c>
      <c r="D10" s="41">
        <f>COUNTIFS(Kickstarter!$F:$F,"canceled",Kickstarter!$Q:$Q,"plays",Kickstarter!$D:$D,"&gt;=35000",Kickstarter!$D:$D,"&lt;40000")</f>
        <v>0</v>
      </c>
      <c r="E10">
        <f>SUM(B10:D10)</f>
        <v>6</v>
      </c>
      <c r="F10" s="39">
        <f t="shared" si="0"/>
        <v>0.66666666666666663</v>
      </c>
      <c r="G10" s="39">
        <f t="shared" si="1"/>
        <v>0.33333333333333331</v>
      </c>
      <c r="H10" s="42">
        <f t="shared" si="2"/>
        <v>0</v>
      </c>
    </row>
    <row r="11" spans="1:8" x14ac:dyDescent="0.2">
      <c r="A11" t="s">
        <v>8414</v>
      </c>
      <c r="B11" s="41">
        <f>COUNTIFS(Kickstarter!$F:$F,"successful",Kickstarter!$Q:$Q,"plays",Kickstarter!$D:$D,"&gt;=40000",Kickstarter!$D:$D,"&lt;45000")</f>
        <v>2</v>
      </c>
      <c r="C11" s="41">
        <f>COUNTIFS(Kickstarter!$F:$F,"failed",Kickstarter!$Q:$Q,"plays",Kickstarter!$D:$D,"&gt;=40000",Kickstarter!$D:$D,"&lt;45000")</f>
        <v>1</v>
      </c>
      <c r="D11" s="41">
        <f>COUNTIFS(Kickstarter!$F:$F,"canceled",Kickstarter!$Q:$Q,"plays",Kickstarter!$D:$D,"&gt;=40000",Kickstarter!$D:$D,"&lt;45000")</f>
        <v>0</v>
      </c>
      <c r="E11">
        <f>SUM(B11:D11)</f>
        <v>3</v>
      </c>
      <c r="F11" s="39">
        <f t="shared" si="0"/>
        <v>0.66666666666666663</v>
      </c>
      <c r="G11" s="39">
        <f t="shared" si="1"/>
        <v>0.33333333333333331</v>
      </c>
      <c r="H11" s="42">
        <f t="shared" si="2"/>
        <v>0</v>
      </c>
    </row>
    <row r="12" spans="1:8" x14ac:dyDescent="0.2">
      <c r="A12" t="s">
        <v>8415</v>
      </c>
      <c r="B12" s="41">
        <f>COUNTIFS(Kickstarter!$F:$F,"successful",Kickstarter!$Q:$Q,"plays",Kickstarter!$D:$D,"&gt;=45000",Kickstarter!$D:$D,"&lt;50000")</f>
        <v>0</v>
      </c>
      <c r="C12" s="41">
        <f>COUNTIFS(Kickstarter!$F:$F,"failed",Kickstarter!$Q:$Q,"plays",Kickstarter!$D:$D,"&gt;=45000",Kickstarter!$D:$D,"&lt;50000")</f>
        <v>1</v>
      </c>
      <c r="D12" s="41">
        <f>COUNTIFS(Kickstarter!$F:$F,"canceled",Kickstarter!$Q:$Q,"plays",Kickstarter!$D:$D,"&gt;=45000",Kickstarter!$D:$D,"&lt;50000")</f>
        <v>0</v>
      </c>
      <c r="E12">
        <f>SUM(B12:D12)</f>
        <v>1</v>
      </c>
      <c r="F12" s="39">
        <f t="shared" si="0"/>
        <v>0</v>
      </c>
      <c r="G12" s="39">
        <f t="shared" si="1"/>
        <v>1</v>
      </c>
      <c r="H12" s="42">
        <f t="shared" si="2"/>
        <v>0</v>
      </c>
    </row>
    <row r="13" spans="1:8" x14ac:dyDescent="0.2">
      <c r="A13" t="s">
        <v>8416</v>
      </c>
      <c r="B13" s="41">
        <f>COUNTIFS(Kickstarter!$F:$F,"successful",Kickstarter!$Q:$Q,"plays",Kickstarter!$D:$D,"&gt;50000")</f>
        <v>2</v>
      </c>
      <c r="C13" s="41">
        <f>COUNTIFS(Kickstarter!$F:$F,"failed",Kickstarter!$Q:$Q,"plays",Kickstarter!$D:$D,"&gt;50000")</f>
        <v>10</v>
      </c>
      <c r="D13" s="41">
        <f>COUNTIFS(Kickstarter!$F:$F,"canceled",Kickstarter!$Q:$Q,"plays",Kickstarter!$D:$D,"&gt;50000")</f>
        <v>0</v>
      </c>
      <c r="E13">
        <f>SUM(B13:D13)</f>
        <v>12</v>
      </c>
      <c r="F13" s="39">
        <f t="shared" si="0"/>
        <v>0.16666666666666666</v>
      </c>
      <c r="G13" s="39">
        <f t="shared" si="1"/>
        <v>0.83333333333333337</v>
      </c>
      <c r="H13" s="42">
        <f t="shared" si="2"/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719B4-6835-2544-833E-C9BB364164D0}">
  <sheetPr codeName="Sheet18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0FA4-D6E5-334B-BAE8-9EE19F9D255A}">
  <sheetPr codeName="Sheet19"/>
  <dimension ref="A1"/>
  <sheetViews>
    <sheetView workbookViewId="0">
      <selection activeCell="T47" sqref="T47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Charts</vt:lpstr>
      </vt:variant>
      <vt:variant>
        <vt:i4>1</vt:i4>
      </vt:variant>
    </vt:vector>
  </HeadingPairs>
  <TitlesOfParts>
    <vt:vector size="20" baseType="lpstr">
      <vt:lpstr>dsaf</vt:lpstr>
      <vt:lpstr>Sheet5</vt:lpstr>
      <vt:lpstr>Sheet6</vt:lpstr>
      <vt:lpstr>Kickstarter</vt:lpstr>
      <vt:lpstr>Sheet4</vt:lpstr>
      <vt:lpstr>Sheet2</vt:lpstr>
      <vt:lpstr>Category Statistics</vt:lpstr>
      <vt:lpstr>Sheet1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Sheet7</vt:lpstr>
      <vt:lpstr>Theatre Outcomes by Launch Date</vt:lpstr>
      <vt:lpstr>Outcomes Based on Goals</vt:lpstr>
      <vt:lpstr>Sheet3</vt:lpstr>
      <vt:lpstr>x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2021-10-29T04:22:42Z</dcterms:modified>
</cp:coreProperties>
</file>