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data science  notes\case study1(excel)\case study final\"/>
    </mc:Choice>
  </mc:AlternateContent>
  <xr:revisionPtr revIDLastSave="0" documentId="13_ncr:1_{18480642-14A2-4B3E-B9D4-5B89CBCEC9A6}" xr6:coauthVersionLast="47" xr6:coauthVersionMax="47" xr10:uidLastSave="{00000000-0000-0000-0000-000000000000}"/>
  <workbookProtection lockStructure="1"/>
  <bookViews>
    <workbookView xWindow="-120" yWindow="-120" windowWidth="20730" windowHeight="11040"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81029"/>
  <pivotCaches>
    <pivotCache cacheId="0" r:id="rId9"/>
    <pivotCache cacheId="1"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7" l="1"/>
  <c r="I5" i="7"/>
  <c r="I6" i="7"/>
  <c r="I7" i="7"/>
  <c r="I8" i="7"/>
  <c r="I9" i="7"/>
  <c r="I10" i="7"/>
  <c r="I11" i="7"/>
  <c r="I12" i="7"/>
  <c r="I13" i="7"/>
  <c r="I14" i="7"/>
  <c r="I15" i="7"/>
  <c r="H6" i="7"/>
  <c r="J6" i="7" s="1"/>
  <c r="H7" i="7"/>
  <c r="J7" i="7" s="1"/>
  <c r="H8" i="7"/>
  <c r="J8" i="7" s="1"/>
  <c r="H9" i="7"/>
  <c r="J9" i="7" s="1"/>
  <c r="H10" i="7"/>
  <c r="J10" i="7" s="1"/>
  <c r="H11" i="7"/>
  <c r="J11" i="7" s="1"/>
  <c r="H12" i="7"/>
  <c r="J12" i="7" s="1"/>
  <c r="H13" i="7"/>
  <c r="J13" i="7" s="1"/>
  <c r="H14" i="7"/>
  <c r="J14" i="7" s="1"/>
  <c r="H15" i="7"/>
  <c r="J15" i="7" s="1"/>
  <c r="J5" i="7"/>
  <c r="G15" i="7"/>
  <c r="G8" i="7"/>
  <c r="G14" i="7"/>
  <c r="G10" i="7"/>
  <c r="G6" i="7"/>
  <c r="G7" i="7"/>
  <c r="G9" i="7"/>
  <c r="G5" i="7"/>
  <c r="G12" i="7"/>
  <c r="G11" i="7"/>
  <c r="G13" i="7"/>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K3" i="1" l="1"/>
  <c r="L3" i="1" s="1"/>
  <c r="K4" i="1"/>
  <c r="L4" i="1" s="1"/>
  <c r="K5" i="1"/>
  <c r="L5" i="1" s="1"/>
  <c r="K6" i="1"/>
  <c r="L6" i="1" s="1"/>
  <c r="K7" i="1"/>
  <c r="L7" i="1" s="1"/>
  <c r="K8" i="1"/>
  <c r="L8" i="1" s="1"/>
  <c r="K9" i="1"/>
  <c r="L9" i="1" s="1"/>
  <c r="K10" i="1"/>
  <c r="L10" i="1" s="1"/>
  <c r="K11" i="1"/>
  <c r="L11" i="1" s="1"/>
  <c r="K12" i="1"/>
  <c r="L12" i="1" s="1"/>
  <c r="K13" i="1"/>
  <c r="L13" i="1" s="1"/>
  <c r="K14" i="1"/>
  <c r="L14" i="1" s="1"/>
  <c r="K15" i="1"/>
  <c r="L15" i="1" s="1"/>
  <c r="K16" i="1"/>
  <c r="L16" i="1" s="1"/>
  <c r="K17" i="1"/>
  <c r="L17" i="1" s="1"/>
  <c r="K18" i="1"/>
  <c r="L18" i="1" s="1"/>
  <c r="K19" i="1"/>
  <c r="L19" i="1" s="1"/>
  <c r="K20" i="1"/>
  <c r="L20" i="1" s="1"/>
  <c r="K21" i="1"/>
  <c r="L21" i="1" s="1"/>
  <c r="K22" i="1"/>
  <c r="L22" i="1" s="1"/>
  <c r="K23" i="1"/>
  <c r="L23" i="1" s="1"/>
  <c r="K24" i="1"/>
  <c r="L24" i="1" s="1"/>
  <c r="K25" i="1"/>
  <c r="L25" i="1" s="1"/>
  <c r="K26" i="1"/>
  <c r="L26" i="1" s="1"/>
  <c r="K27" i="1"/>
  <c r="L27" i="1" s="1"/>
  <c r="K28" i="1"/>
  <c r="L28" i="1" s="1"/>
  <c r="K29" i="1"/>
  <c r="L29" i="1" s="1"/>
  <c r="K30" i="1"/>
  <c r="L30" i="1" s="1"/>
  <c r="K31" i="1"/>
  <c r="L31" i="1" s="1"/>
  <c r="K32" i="1"/>
  <c r="L32" i="1" s="1"/>
  <c r="K33" i="1"/>
  <c r="L33" i="1" s="1"/>
  <c r="K34" i="1"/>
  <c r="L34" i="1" s="1"/>
  <c r="K35" i="1"/>
  <c r="L35" i="1" s="1"/>
  <c r="K36" i="1"/>
  <c r="L36" i="1" s="1"/>
  <c r="K37" i="1"/>
  <c r="L37" i="1" s="1"/>
  <c r="K38" i="1"/>
  <c r="L38" i="1" s="1"/>
  <c r="K39" i="1"/>
  <c r="L39" i="1" s="1"/>
  <c r="K40" i="1"/>
  <c r="L40" i="1" s="1"/>
  <c r="K41" i="1"/>
  <c r="L41" i="1" s="1"/>
  <c r="K42" i="1"/>
  <c r="L42" i="1" s="1"/>
  <c r="K43" i="1"/>
  <c r="L43" i="1" s="1"/>
  <c r="K44" i="1"/>
  <c r="L44" i="1" s="1"/>
  <c r="K45" i="1"/>
  <c r="L45" i="1" s="1"/>
  <c r="K46" i="1"/>
  <c r="L46" i="1" s="1"/>
  <c r="K47" i="1"/>
  <c r="L47" i="1" s="1"/>
  <c r="K48" i="1"/>
  <c r="L48" i="1" s="1"/>
  <c r="K49" i="1"/>
  <c r="L49" i="1" s="1"/>
  <c r="K50" i="1"/>
  <c r="L50" i="1" s="1"/>
  <c r="K51" i="1"/>
  <c r="L51" i="1" s="1"/>
  <c r="K2" i="1"/>
  <c r="L2" i="1" s="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3" i="1"/>
  <c r="B4" i="1"/>
  <c r="B5" i="1"/>
  <c r="B6" i="1"/>
  <c r="B7" i="1"/>
  <c r="B8" i="1"/>
  <c r="B9" i="1"/>
  <c r="B10" i="1"/>
  <c r="B11" i="1"/>
  <c r="B12" i="1"/>
  <c r="B13" i="1"/>
  <c r="B14" i="1"/>
  <c r="B2" i="1"/>
</calcChain>
</file>

<file path=xl/sharedStrings.xml><?xml version="1.0" encoding="utf-8"?>
<sst xmlns="http://schemas.openxmlformats.org/spreadsheetml/2006/main" count="1051" uniqueCount="426">
  <si>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</si>
  <si>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</si>
  <si>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</si>
  <si>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</si>
  <si>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</si>
  <si>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</si>
  <si>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</si>
  <si>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</si>
  <si>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</si>
  <si>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</si>
  <si>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</si>
  <si>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</si>
  <si>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</si>
  <si>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</si>
  <si>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</si>
  <si>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</si>
  <si>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</si>
  <si>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</si>
  <si>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</si>
  <si>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</si>
  <si>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</si>
  <si>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</si>
  <si>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</si>
  <si>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</si>
  <si>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</si>
  <si>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</si>
  <si>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</si>
  <si>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</si>
  <si>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</si>
  <si>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</si>
  <si>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</si>
  <si>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</si>
  <si>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</si>
  <si>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</si>
  <si>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</si>
  <si>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</si>
  <si>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</si>
  <si>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</si>
  <si>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</si>
  <si>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</si>
  <si>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</si>
  <si>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</si>
  <si>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</si>
  <si>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</si>
  <si>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</si>
  <si>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</si>
  <si>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</si>
  <si>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</si>
  <si>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</si>
  <si>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</si>
  <si>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</si>
  <si>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</si>
  <si>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</si>
  <si>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</si>
  <si>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</si>
  <si>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</si>
  <si>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</si>
  <si>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</si>
  <si>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</si>
  <si>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</si>
  <si>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</si>
  <si>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</si>
  <si>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</si>
  <si>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</si>
  <si>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</si>
  <si>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</si>
  <si>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</si>
  <si>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</si>
  <si>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</si>
  <si>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</si>
  <si>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</si>
  <si>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</si>
  <si>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</si>
  <si>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</si>
  <si>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</si>
  <si>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</si>
  <si>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</si>
  <si>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</si>
  <si>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</si>
  <si>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</si>
  <si>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</si>
  <si>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</si>
  <si>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</si>
  <si>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</si>
  <si>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</si>
  <si>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</si>
  <si>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</si>
  <si>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</si>
  <si>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</si>
  <si>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</si>
  <si>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</si>
  <si>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</si>
  <si>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</si>
  <si>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</si>
  <si>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</si>
  <si>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</si>
  <si>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</si>
  <si>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</si>
  <si>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</si>
  <si>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</si>
  <si>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</si>
  <si>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</si>
  <si>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</si>
  <si>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</si>
  <si>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</si>
  <si>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</si>
  <si>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</si>
  <si>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</si>
  <si>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</si>
  <si>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</si>
  <si>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</si>
  <si>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</si>
  <si>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</si>
  <si>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</si>
  <si>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</si>
  <si>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</si>
  <si>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</si>
  <si>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</si>
  <si>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</si>
  <si>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</si>
  <si>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</si>
  <si>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</si>
  <si>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</si>
  <si>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</si>
  <si>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</si>
  <si>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</si>
  <si>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</si>
  <si>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</si>
  <si>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</si>
  <si>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</si>
  <si>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</si>
  <si>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</si>
  <si>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</si>
  <si>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</si>
  <si>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</si>
  <si>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</si>
  <si>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</si>
  <si>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</si>
  <si>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</si>
  <si>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</si>
  <si>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</si>
  <si>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</si>
  <si>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</si>
  <si>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</si>
  <si>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</si>
  <si>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</si>
  <si>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</si>
  <si>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</si>
  <si>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</si>
  <si>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</si>
  <si>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</si>
  <si>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</si>
  <si>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</si>
  <si>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</si>
  <si>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</si>
  <si>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</si>
  <si>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</si>
  <si>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</si>
  <si>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</si>
  <si>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</si>
  <si>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</si>
  <si>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</si>
  <si>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</si>
  <si>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</si>
  <si>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</si>
  <si>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</si>
  <si>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</si>
  <si>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</si>
  <si>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</si>
  <si>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</si>
  <si>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</si>
  <si>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</si>
  <si>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</si>
  <si>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</si>
  <si>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</si>
  <si>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</si>
  <si>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</si>
  <si>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</si>
  <si>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</si>
  <si>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</si>
  <si>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</si>
  <si>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</si>
  <si>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</si>
  <si>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</si>
  <si>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</si>
  <si>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</si>
  <si>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</si>
  <si>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</si>
  <si>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</si>
  <si>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</si>
  <si>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</si>
  <si>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</si>
  <si>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</si>
  <si>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</si>
  <si>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</si>
  <si>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</si>
  <si>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</si>
  <si>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</si>
  <si>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</si>
  <si>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</si>
  <si>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</si>
  <si>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</si>
  <si>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</si>
  <si>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</si>
  <si>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</si>
  <si>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</si>
  <si>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</si>
  <si>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</si>
  <si>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</si>
  <si>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</si>
  <si>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</si>
  <si>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</si>
  <si>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</si>
  <si>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</si>
  <si>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</si>
  <si>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</si>
  <si>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</si>
  <si>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</si>
  <si>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</si>
  <si>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</si>
  <si>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</si>
  <si>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</si>
  <si>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</si>
  <si>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</si>
  <si>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</si>
  <si>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</si>
  <si>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</si>
  <si>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</si>
  <si>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</si>
  <si>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</si>
  <si>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</si>
  <si>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</si>
  <si>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</si>
  <si>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</si>
  <si>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</si>
  <si>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</si>
  <si>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</si>
  <si>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</si>
  <si>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</si>
  <si>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</si>
  <si>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</si>
  <si>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</si>
  <si>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</si>
  <si>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</si>
  <si>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</si>
  <si>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</si>
  <si>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</si>
  <si>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</si>
  <si>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</si>
  <si>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</si>
  <si>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</si>
  <si>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</si>
  <si>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</si>
  <si>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</si>
  <si>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</si>
  <si>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</si>
  <si>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</si>
  <si>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</si>
  <si>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</si>
  <si>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</si>
  <si>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</si>
  <si>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</si>
  <si>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</si>
  <si>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</si>
  <si>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</si>
  <si>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</si>
  <si>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</si>
  <si>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</si>
  <si>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</si>
  <si>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</si>
  <si>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</si>
  <si>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</si>
  <si>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</si>
  <si>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</si>
  <si>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</si>
  <si>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</si>
  <si>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</si>
  <si>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</si>
  <si>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</si>
  <si>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</si>
  <si>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</si>
  <si>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</si>
  <si>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</si>
  <si>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</si>
  <si>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Grand Total</t>
  </si>
  <si>
    <t>Count of COUNTRY NAME</t>
  </si>
  <si>
    <t>Row Labels</t>
  </si>
  <si>
    <t>SUMMARY</t>
  </si>
  <si>
    <t>MS.ANNIE ABBOTT</t>
  </si>
  <si>
    <t>MS.AURELIE LIESUCHKE</t>
  </si>
  <si>
    <t>SR.TOMAS FILHO</t>
  </si>
  <si>
    <t>MS.DARBY CRUICKSHANK</t>
  </si>
  <si>
    <t>DR.JAYDON BORER</t>
  </si>
  <si>
    <t>MR.MORIAH  LYNCH</t>
  </si>
  <si>
    <t>MS.AMIYA EICHMANN</t>
  </si>
  <si>
    <t>MR.PIERCE RAU</t>
  </si>
  <si>
    <t>MS.AMELIA STEVENS</t>
  </si>
  <si>
    <t>MR.TOBY SIMPSON</t>
  </si>
  <si>
    <t>SIRETHAN MURPHY</t>
  </si>
  <si>
    <t>MRS.ASHLEY WOOD</t>
  </si>
  <si>
    <t>MS.MEGAN SCOTT</t>
  </si>
  <si>
    <t>HR.HELMUT WEINHAE</t>
  </si>
  <si>
    <t>PROF.MILENA SCHOTIN</t>
  </si>
  <si>
    <t>HR.LOTHAR BIRNBAUM</t>
  </si>
  <si>
    <t>HR.PIETRO STOLZE</t>
  </si>
  <si>
    <t>HR.RICHARD  TLUSTEK</t>
  </si>
  <si>
    <t>DR.EARNESTINE RAYNOR</t>
  </si>
  <si>
    <t>MR.JASON GAYLORD</t>
  </si>
  <si>
    <t>MR.KENDRICK SAUER</t>
  </si>
  <si>
    <t>DR.ANNABELL OLSON</t>
  </si>
  <si>
    <t>DR.JENA UPTON</t>
  </si>
  <si>
    <t>DR.SHANNY BINS</t>
  </si>
  <si>
    <t>DR.TIA ABSHIRE</t>
  </si>
  <si>
    <t>MS.ISABEL RUNOLFSDOTTIR</t>
  </si>
  <si>
    <t>HR.BARNEY WESACK</t>
  </si>
  <si>
    <t>HR.BARUCH KADE</t>
  </si>
  <si>
    <t>PROF.LIESBETH ROSEMANN</t>
  </si>
  <si>
    <t>MME.VALENTINE MOREAU</t>
  </si>
  <si>
    <t>MME.PAULETTE DURAND</t>
  </si>
  <si>
    <t>MME.LAURE-ALIX CHEVALIER</t>
  </si>
  <si>
    <t>M.CLAUDE TOUSSAINT</t>
  </si>
  <si>
    <t>M.VICTOR LENOIR</t>
  </si>
  <si>
    <t>M.ARTHUR LENOIR</t>
  </si>
  <si>
    <t>M.BENJAMIN LEBRUN-BRUN</t>
  </si>
  <si>
    <t>M.ANTOINE MAILLARD</t>
  </si>
  <si>
    <t>M.BERNARD HOARAU-GUYON</t>
  </si>
  <si>
    <t>SR.HIDALGO TERCERO</t>
  </si>
  <si>
    <t>SR.HADALGO POLANCO</t>
  </si>
  <si>
    <t>SRA.LAURA OLIVIERA</t>
  </si>
  <si>
    <t>SRA.AINHOA GARZA</t>
  </si>
  <si>
    <t>SRA.ISABEL BANDA</t>
  </si>
  <si>
    <t>SRA.CAROLOTA MATEOS</t>
  </si>
  <si>
    <t>MW.ELIZE PRINS</t>
  </si>
  <si>
    <t>DHR.RYAN PHAM</t>
  </si>
  <si>
    <t>MWELISE ROTTEVEEL</t>
  </si>
  <si>
    <t>FRU.MIRJAM SODERBERG</t>
  </si>
  <si>
    <t>H.BERNDT PALSSON</t>
  </si>
  <si>
    <t>SR.ADRIANO SOBRINHO</t>
  </si>
  <si>
    <t>abbott.annie@xyz.org</t>
  </si>
  <si>
    <t>abshire.tia@xyz.com</t>
  </si>
  <si>
    <t>banda.isabel@xyz.com</t>
  </si>
  <si>
    <t>bins.shanny@xyz.com</t>
  </si>
  <si>
    <t>birnbaum.lothar@xyz.com</t>
  </si>
  <si>
    <t>borer.jaydon@xyz.com</t>
  </si>
  <si>
    <t>chevalier.laure-alix@xyz.com</t>
  </si>
  <si>
    <t>cruickshank.darby@xyz.com</t>
  </si>
  <si>
    <t>durand.paulette@xyz.com</t>
  </si>
  <si>
    <t>eichmann.amiya@xyz.com</t>
  </si>
  <si>
    <t>filho.tomas@xyz.com</t>
  </si>
  <si>
    <t>garza.ainhoa@xyz.com</t>
  </si>
  <si>
    <t>gaylord.jason@xyz.com</t>
  </si>
  <si>
    <t>hoarau-guyon.bernard@xyz.com</t>
  </si>
  <si>
    <t>kade.baruch@xyz.com</t>
  </si>
  <si>
    <t>lebrun-brun.benjamin@xyz.com</t>
  </si>
  <si>
    <t>lenoir.arthur@xyz.com</t>
  </si>
  <si>
    <t>lenoir.victor@xyz.com</t>
  </si>
  <si>
    <t>liesuchke.aurelie@xyz.com</t>
  </si>
  <si>
    <t>lynch.moriah @xyz.com</t>
  </si>
  <si>
    <t>maillard.antoine@xyz.com</t>
  </si>
  <si>
    <t>mateos.carolota@xyz.com</t>
  </si>
  <si>
    <t>moreau.valentine@xyz.com</t>
  </si>
  <si>
    <t>murphy.ethan@xyz.com</t>
  </si>
  <si>
    <t>oliviera.laura@xyz.com</t>
  </si>
  <si>
    <t>olson.annabell@xyz.com</t>
  </si>
  <si>
    <t>palsson.berndt@xyz.com</t>
  </si>
  <si>
    <t>pham.ryan@xyz.com</t>
  </si>
  <si>
    <t>polanco.hadalgo@xyz.com</t>
  </si>
  <si>
    <t>prins.elize@xyz.com</t>
  </si>
  <si>
    <t>rau.pierce@xyz.com</t>
  </si>
  <si>
    <t>raynor.earnestine@xyz.com</t>
  </si>
  <si>
    <t>rosemann.liesbeth@xyz.com</t>
  </si>
  <si>
    <t>rotteveel.elise@xyz.com</t>
  </si>
  <si>
    <t>runolfsdottir.isabel@xyz.com</t>
  </si>
  <si>
    <t>sauer.kendrick@xyz.com</t>
  </si>
  <si>
    <t>schotin.milena@xyz.com</t>
  </si>
  <si>
    <t>scott.megan@xyz.com</t>
  </si>
  <si>
    <t>simpson.toby@xyz.com</t>
  </si>
  <si>
    <t>sobrinho.adriano@xyz.com</t>
  </si>
  <si>
    <t>soderberg.mirjam@xyz.com</t>
  </si>
  <si>
    <t>stevens.amelia@xyz.com</t>
  </si>
  <si>
    <t>stolze.pietro@xyz.com</t>
  </si>
  <si>
    <t>tercero.hidalgo@xyz.com</t>
  </si>
  <si>
    <t>tlustek.richard @xyz.com</t>
  </si>
  <si>
    <t>toussaint.claude@xyz.com</t>
  </si>
  <si>
    <t>upton.jena@xyz.com</t>
  </si>
  <si>
    <t>weinhae.helmut@xyz.com</t>
  </si>
  <si>
    <t>wesack.barney@xyz.com</t>
  </si>
  <si>
    <t>wood.ashley@xyz.com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</si>
  <si>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</si>
  <si>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</si>
  <si>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</si>
  <si>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</si>
  <si>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</si>
  <si>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</si>
  <si>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</si>
  <si>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</si>
  <si>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</si>
  <si>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</si>
  <si>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</si>
  <si>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</si>
  <si>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</si>
  <si>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</si>
  <si>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</si>
  <si>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</si>
  <si>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</si>
  <si>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</si>
  <si>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</si>
  <si>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</si>
  <si>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</si>
  <si>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</si>
  <si>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</si>
  <si>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</si>
  <si>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</si>
  <si>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</si>
  <si>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</si>
  <si>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</si>
  <si>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</si>
  <si>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</si>
  <si>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</si>
  <si>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</si>
  <si>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</si>
  <si>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</si>
  <si>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</si>
  <si>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(Multiple Items)</t>
  </si>
  <si>
    <t>Years (BIRTHDATE)</t>
  </si>
  <si>
    <t>Country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</si>
</sst>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0.0&quot;kg&quot;"/>
    <numFmt numFmtId="166" formatCode="0.0,&quot;k&quot;"/>
    <numFmt numFmtId="167" formatCode="dd\ mmm\`\ yyyy;"/>
    <numFmt numFmtId="168" formatCode="[&lt;100000]0.0,&quot;k&quot;;00.00,&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4">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4" fontId="1" fillId="2" borderId="1" xfId="0" applyNumberFormat="1" applyFont="1" applyFill="1" applyBorder="1" applyAlignment="1">
      <alignment horizontal="left"/>
    </xf>
    <xf numFmtId="164" fontId="0" fillId="0" borderId="1" xfId="0" applyNumberFormat="1" applyBorder="1"/>
    <xf numFmtId="164" fontId="0" fillId="0" borderId="0" xfId="0" applyNumberFormat="1"/>
    <xf numFmtId="165" fontId="1" fillId="2" borderId="1" xfId="0" applyNumberFormat="1" applyFont="1" applyFill="1" applyBorder="1" applyAlignment="1">
      <alignment horizontal="left"/>
    </xf>
    <xf numFmtId="165" fontId="0" fillId="0" borderId="1" xfId="0" applyNumberFormat="1" applyBorder="1"/>
    <xf numFmtId="165" fontId="0" fillId="0" borderId="0" xfId="0" applyNumberFormat="1"/>
    <xf numFmtId="167" fontId="1" fillId="2" borderId="1" xfId="0" applyNumberFormat="1" applyFont="1" applyFill="1" applyBorder="1" applyAlignment="1">
      <alignment horizontal="left"/>
    </xf>
    <xf numFmtId="167" fontId="0" fillId="0" borderId="1" xfId="0" applyNumberFormat="1" applyBorder="1" applyAlignment="1">
      <alignment horizontal="right"/>
    </xf>
    <xf numFmtId="167" fontId="0" fillId="0" borderId="0" xfId="0" applyNumberFormat="1"/>
    <xf numFmtId="0" fontId="0" fillId="0" borderId="0" xfId="0" pivotButton="1"/>
    <xf numFmtId="168" fontId="1" fillId="2" borderId="1" xfId="0" applyNumberFormat="1" applyFont="1" applyFill="1" applyBorder="1" applyAlignment="1">
      <alignment horizontal="left"/>
    </xf>
    <xf numFmtId="168" fontId="0" fillId="0" borderId="1" xfId="0" applyNumberFormat="1" applyBorder="1"/>
    <xf numFmtId="168" fontId="0" fillId="0" borderId="0" xfId="0" applyNumberFormat="1"/>
    <xf numFmtId="14" fontId="0" fillId="0" borderId="0" xfId="0" applyNumberFormat="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2">
    <dxf>
      <numFmt numFmtId="164" formatCode="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TAM" refreshedDate="45310.525674421297" createdVersion="8" refreshedVersion="8" minRefreshableVersion="3" recordCount="50" xr:uid="{3B18AFD4-1583-42B9-83A6-B39877212D7C}">
  <cacheSource type="worksheet">
    <worksheetSource ref="A1:S51" sheet="SPORTSMEN"/>
  </cacheSource>
  <cacheFields count="19">
    <cacheField name="MEMBER ID" numFmtId="164">
      <sharedItems containsSemiMixedTypes="0" containsString="0" containsNumber="1" containsInteger="1" minValue="1" maxValue="50"/>
    </cacheField>
    <cacheField name="FULL NAME" numFmtId="0">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7">
      <sharedItems containsSemiMixedTypes="0" containsNonDate="0" containsDate="1" containsString="0" minDate="1955-07-30T00:00:00" maxDate="1999-08-29T00:00:00"/>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ntainsBlank="1"/>
    </cacheField>
    <cacheField name="EMAIL" numFmtId="0">
      <sharedItems/>
    </cacheField>
    <cacheField name="WEIGHT" numFmtId="165">
      <sharedItems containsSemiMixedTypes="0" containsString="0" containsNumber="1" minValue="45.9" maxValue="105.9"/>
    </cacheField>
    <cacheField name="EYECOLOR" numFmtId="0">
      <sharedItems/>
    </cacheField>
    <cacheField name="BLOODTYPE" numFmtId="0">
      <sharedItems/>
    </cacheField>
    <cacheField name="SPORT LOCATION" numFmtId="0">
      <sharedItems/>
    </cacheField>
    <cacheField name="SPORTS" numFmtId="0">
      <sharedItems/>
    </cacheField>
    <cacheField name="SALARY" numFmtId="166">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TAM" refreshedDate="45311.591782870368" createdVersion="8" refreshedVersion="8" minRefreshableVersion="3" recordCount="51" xr:uid="{D53549FF-8FC3-424B-A41E-45E0333CE124}">
  <cacheSource type="worksheet">
    <worksheetSource ref="A1:S1048576" sheet="SPORTSMEN"/>
  </cacheSource>
  <cacheFields count="22">
    <cacheField name="MEMBER ID" numFmtId="164">
      <sharedItems containsString="0" containsBlank="1" containsNumber="1" containsInteger="1" minValue="1" maxValue="50" count="5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m/>
      </sharedItems>
    </cacheField>
    <cacheField name="FULL NAME" numFmtId="0">
      <sharedItems containsBlank="1" count="51">
        <s v="MS.ANNIE ABBOTT"/>
        <s v="MS.AURELIE LIESUCHKE"/>
        <s v="SR.TOMAS FILHO"/>
        <s v="MS.DARBY CRUICKSHANK"/>
        <s v="DR.JAYDON BORER"/>
        <s v="MR.MORIAH  LYNCH"/>
        <s v="MS.AMIYA EICHMANN"/>
        <s v="MR.PIERCE RAU"/>
        <s v="MS.AMELIA STEVENS"/>
        <s v="MR.TOBY SIMPSON"/>
        <s v="SIRETHAN MURPHY"/>
        <s v="MRS.ASHLEY WOOD"/>
        <s v="MS.MEGAN SCOTT"/>
        <s v="HR.HELMUT WEINHAE"/>
        <s v="PROF.MILENA SCHOTIN"/>
        <s v="HR.LOTHAR BIRNBAUM"/>
        <s v="HR.PIETRO STOLZE"/>
        <s v="HR.RICHARD  TLUSTEK"/>
        <s v="DR.EARNESTINE RAYNOR"/>
        <s v="MR.JASON GAYLORD"/>
        <s v="MR.KENDRICK SAUER"/>
        <s v="DR.ANNABELL OLSON"/>
        <s v="DR.JENA UPTON"/>
        <s v="DR.SHANNY BINS"/>
        <s v="DR.TIA ABSHIRE"/>
        <s v="MS.ISABEL RUNOLFSDOTTIR"/>
        <s v="HR.BARNEY WESACK"/>
        <s v="HR.BARUCH KADE"/>
        <s v="PROF.LIESBETH ROSEMANN"/>
        <s v="MME.VALENTINE MOREAU"/>
        <s v="MME.PAULETTE DURAND"/>
        <s v="MME.LAURE-ALIX CHEVALIER"/>
        <s v="M.CLAUDE TOUSSAINT"/>
        <s v="M.VICTOR LENOIR"/>
        <s v="M.ARTHUR LENOIR"/>
        <s v="M.BENJAMIN LEBRUN-BRUN"/>
        <s v="M.ANTOINE MAILLARD"/>
        <s v="M.BERNARD HOARAU-GUYON"/>
        <s v="SR.HIDALGO TERCERO"/>
        <s v="SR.HADALGO POLANCO"/>
        <s v="SRA.LAURA OLIVIERA"/>
        <s v="SRA.AINHOA GARZA"/>
        <s v="SRA.ISABEL BANDA"/>
        <s v="SRA.CAROLOTA MATEOS"/>
        <s v="MW.ELIZE PRINS"/>
        <s v="DHR.RYAN PHAM"/>
        <s v="MWELISE ROTTEVEEL"/>
        <s v="FRU.MIRJAM SODERBERG"/>
        <s v="H.BERNDT PALSSON"/>
        <s v="SR.ADRIANO SOBRINHO"/>
        <m/>
      </sharedItems>
    </cacheField>
    <cacheField name="PREFIX" numFmtId="0">
      <sharedItems containsBlank="1"/>
    </cacheField>
    <cacheField name="FIRSTNAME" numFmtId="0">
      <sharedItems containsBlank="1"/>
    </cacheField>
    <cacheField name="MIDDLENAME" numFmtId="0">
      <sharedItems containsBlank="1"/>
    </cacheField>
    <cacheField name="LASTNAME" numFmtId="0">
      <sharedItems containsBlank="1"/>
    </cacheField>
    <cacheField name="BIRTHDATE" numFmtId="167">
      <sharedItems containsNonDate="0" containsDate="1" containsString="0" containsBlank="1" minDate="1955-07-30T00:00:00" maxDate="1999-08-29T00:00:00" count="51">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m/>
      </sharedItems>
      <fieldGroup par="21"/>
    </cacheField>
    <cacheField name="ZODIAC" numFmtId="0">
      <sharedItems containsBlank="1"/>
    </cacheField>
    <cacheField name="GENDER" numFmtId="0">
      <sharedItems containsBlank="1" count="3">
        <s v="Female"/>
        <s v="Male"/>
        <m/>
      </sharedItems>
    </cacheField>
    <cacheField name="COUNTRYCODE" numFmtId="0">
      <sharedItems containsBlank="1"/>
    </cacheField>
    <cacheField name="COUNTRY NAME" numFmtId="0">
      <sharedItems containsBlank="1" count="12">
        <s v="USA"/>
        <s v="BRAZIL"/>
        <s v="UK"/>
        <s v="GERMANY"/>
        <s v="AUSTRALIA"/>
        <s v="AUSTRIA"/>
        <s v="FRANCE"/>
        <s v="ARGENTINA"/>
        <s v="SPAIN"/>
        <s v="NETHERLANDS"/>
        <s v="SWEDEN"/>
        <m/>
      </sharedItems>
    </cacheField>
    <cacheField name="LANGUAGE" numFmtId="0">
      <sharedItems containsBlank="1" count="8">
        <s v="English"/>
        <s v="Portuguese"/>
        <s v="German"/>
        <s v="French"/>
        <s v="Spanish"/>
        <s v="Dutch"/>
        <s v="Swedish"/>
        <m/>
      </sharedItems>
    </cacheField>
    <cacheField name="EMAIL" numFmtId="0">
      <sharedItems containsBlank="1" count="51">
        <s v="abbott.annie@xyz.org"/>
        <s v="liesuchke.aurelie@xyz.com"/>
        <s v="filho.tomas@xyz.com"/>
        <s v="cruickshank.darby@xyz.com"/>
        <s v="borer.jaydon@xyz.com"/>
        <s v="lynch.moriah @xyz.com"/>
        <s v="eichmann.amiya@xyz.com"/>
        <s v="rau.pierce@xyz.com"/>
        <s v="stevens.amelia@xyz.com"/>
        <s v="simpson.toby@xyz.com"/>
        <s v="murphy.ethan@xyz.com"/>
        <s v="wood.ashley@xyz.com"/>
        <s v="scott.megan@xyz.com"/>
        <s v="weinhae.helmut@xyz.com"/>
        <s v="schotin.milena@xyz.com"/>
        <s v="birnbaum.lothar@xyz.com"/>
        <s v="stolze.pietro@xyz.com"/>
        <s v="tlustek.richard @xyz.com"/>
        <s v="raynor.earnestine@xyz.com"/>
        <s v="gaylord.jason@xyz.com"/>
        <s v="sauer.kendrick@xyz.com"/>
        <s v="olson.annabell@xyz.com"/>
        <s v="upton.jena@xyz.com"/>
        <s v="bins.shanny@xyz.com"/>
        <s v="abshire.tia@xyz.com"/>
        <s v="runolfsdottir.isabel@xyz.com"/>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m/>
      </sharedItems>
    </cacheField>
    <cacheField name="WEIGHT" numFmtId="165">
      <sharedItems containsString="0" containsBlank="1" containsNumber="1" minValue="45.9" maxValue="105.9"/>
    </cacheField>
    <cacheField name="EYECOLOR" numFmtId="0">
      <sharedItems containsBlank="1"/>
    </cacheField>
    <cacheField name="BLOODTYPE" numFmtId="0">
      <sharedItems containsBlank="1"/>
    </cacheField>
    <cacheField name="SPORT LOCATION" numFmtId="0">
      <sharedItems containsBlank="1" count="3">
        <s v="INDOOR"/>
        <s v="OUTDOOR"/>
        <m/>
      </sharedItems>
    </cacheField>
    <cacheField name="SPORTS" numFmtId="0">
      <sharedItems containsBlank="1" count="33">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m/>
      </sharedItems>
    </cacheField>
    <cacheField name="SALARY" numFmtId="166">
      <sharedItems containsString="0" containsBlank="1" containsNumber="1" containsInteger="1" minValue="10241" maxValue="117408"/>
    </cacheField>
    <cacheField name="Months (BIRTHDATE)" numFmtId="0" databaseField="0">
      <fieldGroup base="6">
        <rangePr groupBy="months" startDate="1955-07-30T00:00:00" endDate="1999-08-29T00:00:00"/>
        <groupItems count="14">
          <s v="&lt;7/30/1955"/>
          <s v="Jan"/>
          <s v="Feb"/>
          <s v="Mar"/>
          <s v="Apr"/>
          <s v="May"/>
          <s v="Jun"/>
          <s v="Jul"/>
          <s v="Aug"/>
          <s v="Sep"/>
          <s v="Oct"/>
          <s v="Nov"/>
          <s v="Dec"/>
          <s v="&gt;8/29/1999"/>
        </groupItems>
      </fieldGroup>
    </cacheField>
    <cacheField name="Quarters (BIRTHDATE)" numFmtId="0" databaseField="0">
      <fieldGroup base="6">
        <rangePr groupBy="quarters" startDate="1955-07-30T00:00:00" endDate="1999-08-29T00:00:00"/>
        <groupItems count="6">
          <s v="&lt;7/30/1955"/>
          <s v="Qtr1"/>
          <s v="Qtr2"/>
          <s v="Qtr3"/>
          <s v="Qtr4"/>
          <s v="&gt;8/29/1999"/>
        </groupItems>
      </fieldGroup>
    </cacheField>
    <cacheField name="Years (BIRTHDATE)" numFmtId="0" databaseField="0">
      <fieldGroup base="6">
        <rangePr groupBy="years" startDate="1955-07-30T00:00:00" endDate="1999-08-29T00:00:00"/>
        <groupItems count="47">
          <s v="&lt;7/30/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8/29/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
    <s v="MS.ANNIE ABBOTT"/>
    <s v="Ms."/>
    <s v="Annie"/>
    <m/>
    <s v="Abbott"/>
    <d v="1997-09-26T00:00:00"/>
    <s v="Libra"/>
    <x v="0"/>
    <s v="US"/>
    <x v="0"/>
    <e v="#N/A"/>
    <s v="abbott.annie@xyz.com"/>
    <n v="94"/>
    <s v="Green"/>
    <s v="A−"/>
    <s v="INDOOR"/>
    <s v="Cycling Track"/>
    <n v="80727"/>
  </r>
  <r>
    <n v="2"/>
    <s v="MS.AURELIE LIESUCHKE"/>
    <s v="Ms."/>
    <s v="Aurelie"/>
    <m/>
    <s v="Liesuchke"/>
    <d v="1992-02-07T00:00:00"/>
    <s v="Aquarius"/>
    <x v="0"/>
    <s v="US"/>
    <x v="0"/>
    <m/>
    <s v="liesuchke.aurelie@xyz.com"/>
    <n v="84.2"/>
    <s v="Brown"/>
    <s v="O−"/>
    <s v="INDOOR"/>
    <s v="Boxing"/>
    <n v="87471"/>
  </r>
  <r>
    <n v="3"/>
    <s v="SR.TOMAS FILHO"/>
    <s v="Sr."/>
    <s v="Tomas"/>
    <s v="Ferreira"/>
    <s v="Filho"/>
    <d v="1969-07-10T00:00:00"/>
    <s v="Cancer"/>
    <x v="1"/>
    <s v="BR"/>
    <x v="1"/>
    <m/>
    <s v="filho.tomas@xyz.com"/>
    <n v="52.9"/>
    <s v="Amber"/>
    <s v="A−"/>
    <s v="OUTDOOR"/>
    <s v="Football"/>
    <n v="64724"/>
  </r>
  <r>
    <n v="4"/>
    <s v="MS.DARBY CRUICKSHANK"/>
    <s v="Ms."/>
    <s v="Darby"/>
    <m/>
    <s v="Cruickshank"/>
    <d v="1975-05-18T00:00:00"/>
    <s v="Taurus"/>
    <x v="0"/>
    <s v="US"/>
    <x v="0"/>
    <m/>
    <s v="cruickshank.darby@xyz.com"/>
    <n v="48.9"/>
    <s v="Green"/>
    <s v="O−"/>
    <s v="OUTDOOR"/>
    <s v="Alpine Skiing"/>
    <n v="110823"/>
  </r>
  <r>
    <n v="5"/>
    <s v="DR.JAYDON BORER"/>
    <s v="Dr."/>
    <s v="Jaydon"/>
    <m/>
    <s v="Borer"/>
    <d v="1970-05-18T00:00:00"/>
    <s v="Taurus"/>
    <x v="1"/>
    <s v="US"/>
    <x v="0"/>
    <m/>
    <s v="borer.jaydon@xyz.com"/>
    <n v="84.8"/>
    <s v="Blue"/>
    <s v="B−"/>
    <s v="INDOOR"/>
    <s v="Water Polo"/>
    <n v="56916"/>
  </r>
  <r>
    <n v="6"/>
    <s v="MR.MORIAH  LYNCH"/>
    <s v="Mr."/>
    <s v="Moriah "/>
    <m/>
    <s v="Lynch"/>
    <d v="1992-12-06T00:00:00"/>
    <s v="Sagittarius"/>
    <x v="1"/>
    <s v="US"/>
    <x v="0"/>
    <m/>
    <s v="lynch.moriah @xyz.com"/>
    <n v="83.2"/>
    <s v="Blue"/>
    <s v="O−"/>
    <s v="INDOOR"/>
    <s v="Fencing"/>
    <n v="51133"/>
  </r>
  <r>
    <n v="7"/>
    <s v="MS.AMIYA EICHMANN"/>
    <s v="Ms."/>
    <s v="Amiya"/>
    <m/>
    <s v="Eichmann"/>
    <d v="1999-07-29T00:00:00"/>
    <s v="Leo"/>
    <x v="0"/>
    <s v="US"/>
    <x v="0"/>
    <m/>
    <s v="eichmann.amiya@xyz.com"/>
    <n v="61.1"/>
    <s v="Blue"/>
    <s v="B−"/>
    <s v="OUTDOOR"/>
    <s v="Cycling Road"/>
    <n v="65465"/>
  </r>
  <r>
    <n v="8"/>
    <s v="MR.PIERCE RAU"/>
    <s v="Mr."/>
    <s v="Pierce"/>
    <m/>
    <s v="Rau"/>
    <d v="1963-05-10T00:00:00"/>
    <s v="Taurus"/>
    <x v="1"/>
    <s v="US"/>
    <x v="0"/>
    <m/>
    <s v="rau.pierce@xyz.com"/>
    <n v="105.7"/>
    <s v="Amber"/>
    <s v="A+"/>
    <s v="INDOOR"/>
    <s v="Curling"/>
    <n v="109885"/>
  </r>
  <r>
    <n v="9"/>
    <s v="MS.AMELIA STEVENS"/>
    <s v="Ms."/>
    <s v="Amelia"/>
    <m/>
    <s v="Stevens"/>
    <d v="1971-02-01T00:00:00"/>
    <s v="Aquarius"/>
    <x v="0"/>
    <s v="GB"/>
    <x v="2"/>
    <m/>
    <s v="stevens.amelia@xyz.com"/>
    <n v="65.3"/>
    <s v="Blue"/>
    <s v="A+"/>
    <s v="INDOOR"/>
    <s v="Shooting"/>
    <n v="60061"/>
  </r>
  <r>
    <n v="10"/>
    <s v="MR.TOBY SIMPSON"/>
    <s v="Mr."/>
    <s v="Toby"/>
    <m/>
    <s v="Simpson"/>
    <d v="1964-12-21T00:00:00"/>
    <s v="Sagittarius"/>
    <x v="1"/>
    <s v="GB"/>
    <x v="2"/>
    <m/>
    <s v="simpson.toby@xyz.com"/>
    <n v="62.9"/>
    <s v="Amber"/>
    <s v="O+"/>
    <s v="OUTDOOR"/>
    <s v="Cycling Road"/>
    <n v="32758"/>
  </r>
  <r>
    <n v="11"/>
    <s v="SIRETHAN MURPHY"/>
    <s v="Sir"/>
    <s v="Ethan"/>
    <m/>
    <s v="Murphy"/>
    <d v="1986-11-17T00:00:00"/>
    <s v="Scorpio"/>
    <x v="1"/>
    <s v="GB"/>
    <x v="2"/>
    <m/>
    <s v="murphy.ethan@xyz.com"/>
    <n v="104.3"/>
    <s v="Brown"/>
    <s v="O+"/>
    <s v="OUTDOOR"/>
    <s v="Freestyle Skiing"/>
    <n v="99613"/>
  </r>
  <r>
    <n v="12"/>
    <s v="MRS.ASHLEY WOOD"/>
    <s v="Mrs."/>
    <s v="Ashley"/>
    <m/>
    <s v="Wood"/>
    <d v="1977-10-14T00:00:00"/>
    <s v="Libra"/>
    <x v="0"/>
    <s v="GB"/>
    <x v="2"/>
    <m/>
    <s v="wood.ashley@xyz.com"/>
    <n v="100.7"/>
    <s v="Brown"/>
    <s v="O+"/>
    <s v="OUTDOOR"/>
    <s v="Archery"/>
    <n v="56595"/>
  </r>
  <r>
    <n v="13"/>
    <s v="MS.MEGAN SCOTT"/>
    <s v="Ms."/>
    <s v="Megan"/>
    <m/>
    <s v="Scott"/>
    <d v="1977-02-12T00:00:00"/>
    <s v="Aquarius"/>
    <x v="0"/>
    <s v="GB"/>
    <x v="2"/>
    <m/>
    <s v="scott.megan@xyz.com"/>
    <n v="70.900000000000006"/>
    <s v="Green"/>
    <s v="A−"/>
    <s v="OUTDOOR"/>
    <s v="Rugby"/>
    <n v="117408"/>
  </r>
  <r>
    <n v="14"/>
    <s v="HR.HELMUT WEINHAE"/>
    <s v="Hr."/>
    <s v="Helmut"/>
    <m/>
    <s v="Weinhae"/>
    <d v="1959-08-26T00:00:00"/>
    <s v="Virgo"/>
    <x v="1"/>
    <s v="DE"/>
    <x v="3"/>
    <m/>
    <s v="weinhae.helmut@xyz.com"/>
    <n v="68.3"/>
    <s v="Gray"/>
    <s v="A+"/>
    <s v="INDOOR"/>
    <s v="Canoe Sprint"/>
    <n v="64862"/>
  </r>
  <r>
    <n v="15"/>
    <s v="PROF.MILENA SCHOTIN"/>
    <s v="Prof."/>
    <s v="Milena"/>
    <m/>
    <s v="Schotin"/>
    <d v="1965-03-03T00:00:00"/>
    <s v="Pisces"/>
    <x v="0"/>
    <s v="DE"/>
    <x v="3"/>
    <m/>
    <s v="schotin.milena@xyz.com"/>
    <n v="105.3"/>
    <s v="Gray"/>
    <s v="O+"/>
    <s v="INDOOR"/>
    <s v="Cycling BMX"/>
    <n v="10241"/>
  </r>
  <r>
    <n v="16"/>
    <s v="HR.LOTHAR BIRNBAUM"/>
    <s v="Hr."/>
    <s v="Lothar"/>
    <m/>
    <s v="Birnbaum"/>
    <d v="1969-07-21T00:00:00"/>
    <s v="Cancer"/>
    <x v="1"/>
    <s v="DE"/>
    <x v="3"/>
    <m/>
    <s v="birnbaum.lothar@xyz.com"/>
    <n v="48.6"/>
    <s v="Blue"/>
    <s v="O+"/>
    <s v="OUTDOOR"/>
    <s v="Alpine Skiing"/>
    <n v="88762"/>
  </r>
  <r>
    <n v="17"/>
    <s v="HR.PIETRO STOLZE"/>
    <s v="Hr."/>
    <s v="Pietro"/>
    <m/>
    <s v="Stolze"/>
    <d v="1972-10-10T00:00:00"/>
    <s v="Libra"/>
    <x v="1"/>
    <s v="DE"/>
    <x v="3"/>
    <m/>
    <s v="stolze.pietro@xyz.com"/>
    <n v="105.9"/>
    <s v="Blue"/>
    <s v="A−"/>
    <s v="INDOOR"/>
    <s v="Handball"/>
    <n v="80757"/>
  </r>
  <r>
    <n v="18"/>
    <s v="HR.RICHARD  TLUSTEK"/>
    <s v="Hr."/>
    <s v="Richard "/>
    <m/>
    <s v="Tlustek"/>
    <d v="1959-08-31T00:00:00"/>
    <s v="Virgo"/>
    <x v="1"/>
    <s v="DE"/>
    <x v="3"/>
    <m/>
    <s v="tlustek.richard @xyz.com"/>
    <n v="71.099999999999994"/>
    <s v="Blue"/>
    <s v="A−"/>
    <s v="INDOOR"/>
    <s v="Cycling Mountain Bike"/>
    <n v="88794"/>
  </r>
  <r>
    <n v="19"/>
    <s v="DR.EARNESTINE RAYNOR"/>
    <s v="Dr."/>
    <s v="Earnestine"/>
    <m/>
    <s v="Raynor"/>
    <d v="1977-05-17T00:00:00"/>
    <s v="Taurus"/>
    <x v="0"/>
    <s v="OZ"/>
    <x v="4"/>
    <m/>
    <s v="raynor.earnestine@xyz.com"/>
    <n v="70.3"/>
    <s v="Blue"/>
    <s v="A+"/>
    <s v="OUTDOOR"/>
    <s v="Short Track Speed Skating"/>
    <n v="63526"/>
  </r>
  <r>
    <n v="20"/>
    <s v="MR.JASON GAYLORD"/>
    <s v="Mr."/>
    <s v="Jason"/>
    <m/>
    <s v="Gaylord"/>
    <d v="1976-01-08T00:00:00"/>
    <s v="Capricorn"/>
    <x v="1"/>
    <s v="OZ"/>
    <x v="4"/>
    <m/>
    <s v="gaylord.jason@xyz.com"/>
    <n v="54.7"/>
    <s v="Brown"/>
    <s v="O−"/>
    <s v="OUTDOOR"/>
    <s v="Basketball"/>
    <n v="46352"/>
  </r>
  <r>
    <n v="21"/>
    <s v="MR.KENDRICK SAUER"/>
    <s v="Mr."/>
    <s v="Kendrick"/>
    <m/>
    <s v="Sauer"/>
    <d v="1996-07-22T00:00:00"/>
    <s v="Cancer"/>
    <x v="1"/>
    <s v="OZ"/>
    <x v="4"/>
    <m/>
    <s v="sauer.kendrick@xyz.com"/>
    <n v="100.9"/>
    <s v="Blue"/>
    <s v="B−"/>
    <s v="OUTDOOR"/>
    <s v="Triathlon"/>
    <n v="106808"/>
  </r>
  <r>
    <n v="22"/>
    <s v="DR.ANNABELL OLSON"/>
    <s v="Dr."/>
    <s v="Annabell"/>
    <m/>
    <s v="Olson"/>
    <d v="1964-04-16T00:00:00"/>
    <s v="Aries"/>
    <x v="0"/>
    <s v="OZ"/>
    <x v="4"/>
    <m/>
    <s v="olson.annabell@xyz.com"/>
    <n v="84.3"/>
    <s v="Green"/>
    <s v="A+"/>
    <s v="OUTDOOR"/>
    <s v="Equestrian / Dressage"/>
    <n v="96468"/>
  </r>
  <r>
    <n v="23"/>
    <s v="DR.JENA UPTON"/>
    <s v="Dr."/>
    <s v="Jena"/>
    <m/>
    <s v="Upton"/>
    <d v="1955-12-14T00:00:00"/>
    <s v="Sagittarius"/>
    <x v="0"/>
    <s v="OZ"/>
    <x v="4"/>
    <m/>
    <s v="upton.jena@xyz.com"/>
    <n v="66.8"/>
    <s v="Blue"/>
    <s v="O+"/>
    <s v="INDOOR"/>
    <s v="Beach Volleyball"/>
    <n v="16526"/>
  </r>
  <r>
    <n v="24"/>
    <s v="DR.SHANNY BINS"/>
    <s v="Dr."/>
    <s v="Shanny"/>
    <m/>
    <s v="Bins"/>
    <d v="1999-08-28T00:00:00"/>
    <s v="Virgo"/>
    <x v="0"/>
    <s v="OZ"/>
    <x v="4"/>
    <m/>
    <s v="bins.shanny@xyz.com"/>
    <n v="59.4"/>
    <s v="Amber"/>
    <s v="B−"/>
    <s v="OUTDOOR"/>
    <s v="Canoe Slalom"/>
    <n v="21891"/>
  </r>
  <r>
    <n v="25"/>
    <s v="DR.TIA ABSHIRE"/>
    <s v="Dr."/>
    <s v="Tia"/>
    <m/>
    <s v="Abshire"/>
    <d v="1966-07-21T00:00:00"/>
    <s v="Cancer"/>
    <x v="0"/>
    <s v="OZ"/>
    <x v="4"/>
    <m/>
    <s v="abshire.tia@xyz.com"/>
    <n v="77.8"/>
    <s v="Amber"/>
    <s v="A+"/>
    <s v="INDOOR"/>
    <s v="Cycling Road"/>
    <n v="62037"/>
  </r>
  <r>
    <n v="26"/>
    <s v="MS.ISABEL RUNOLFSDOTTIR"/>
    <s v="Ms."/>
    <s v="Isabel"/>
    <m/>
    <s v="Runolfsdottir"/>
    <d v="1978-03-21T00:00:00"/>
    <s v="Aries"/>
    <x v="0"/>
    <s v="OZ"/>
    <x v="4"/>
    <m/>
    <s v="runolfsdottir.isabel@xyz.com"/>
    <n v="85.9"/>
    <s v="Blue"/>
    <s v="B+"/>
    <s v="OUTDOOR"/>
    <s v="Cycling Track"/>
    <n v="89737"/>
  </r>
  <r>
    <n v="27"/>
    <s v="HR.BARNEY WESACK"/>
    <s v="Hr."/>
    <s v="Barney"/>
    <m/>
    <s v="Wesack"/>
    <d v="1970-07-18T00:00:00"/>
    <s v="Cancer"/>
    <x v="1"/>
    <s v="AU"/>
    <x v="5"/>
    <m/>
    <s v="wesack.barney@xyz.com"/>
    <n v="93.4"/>
    <s v="Amber"/>
    <s v="B+"/>
    <s v="OUTDOOR"/>
    <s v="Volleyball"/>
    <n v="41039"/>
  </r>
  <r>
    <n v="28"/>
    <s v="HR.BARUCH KADE"/>
    <s v="Hr."/>
    <s v="Baruch"/>
    <m/>
    <s v="Kade"/>
    <d v="1982-03-10T00:00:00"/>
    <s v="Pisces"/>
    <x v="1"/>
    <s v="AU"/>
    <x v="5"/>
    <m/>
    <s v="kade.baruch@xyz.com"/>
    <n v="95.5"/>
    <s v="Gray"/>
    <s v="O−"/>
    <s v="OUTDOOR"/>
    <s v="Rugby"/>
    <n v="28458"/>
  </r>
  <r>
    <n v="29"/>
    <s v="PROF.LIESBETH ROSEMANN"/>
    <s v="Prof."/>
    <s v="Liesbeth"/>
    <m/>
    <s v="Rosemann"/>
    <d v="1994-01-27T00:00:00"/>
    <s v="Aquarius"/>
    <x v="0"/>
    <s v="AU"/>
    <x v="5"/>
    <m/>
    <s v="rosemann.liesbeth@xyz.com"/>
    <n v="52.2"/>
    <s v="Blue"/>
    <s v="O+"/>
    <s v="INDOOR"/>
    <s v="Cycling Road"/>
    <n v="55007"/>
  </r>
  <r>
    <n v="30"/>
    <s v="MME.VALENTINE MOREAU"/>
    <s v="Mme."/>
    <s v="Valentine"/>
    <m/>
    <s v="Moreau"/>
    <d v="1979-10-09T00:00:00"/>
    <s v="Libra"/>
    <x v="0"/>
    <s v="FR"/>
    <x v="6"/>
    <m/>
    <s v="moreau.valentine@xyz.com"/>
    <n v="74.599999999999994"/>
    <s v="Blue"/>
    <s v="B+"/>
    <s v="INDOOR"/>
    <s v="Golf"/>
    <n v="69041"/>
  </r>
  <r>
    <n v="31"/>
    <s v="MME.PAULETTE DURAND"/>
    <s v="Mme."/>
    <s v="Paulette"/>
    <m/>
    <s v="Durand"/>
    <d v="1989-12-25T00:00:00"/>
    <s v="Capricorn"/>
    <x v="0"/>
    <s v="FR"/>
    <x v="6"/>
    <m/>
    <s v="durand.paulette@xyz.com"/>
    <n v="81.7"/>
    <s v="Amber"/>
    <s v="O−"/>
    <s v="OUTDOOR"/>
    <s v="Volleyball"/>
    <n v="86262"/>
  </r>
  <r>
    <n v="32"/>
    <s v="MME.LAURE-ALIX CHEVALIER"/>
    <s v="Mme."/>
    <s v="Laure-Alix"/>
    <m/>
    <s v="Chevalier"/>
    <d v="1970-12-23T00:00:00"/>
    <s v="Capricorn"/>
    <x v="0"/>
    <s v="FR"/>
    <x v="6"/>
    <m/>
    <s v="chevalier.laure-alix@xyz.com"/>
    <n v="78.099999999999994"/>
    <s v="Blue"/>
    <s v="O+"/>
    <s v="INDOOR"/>
    <s v="Beach Volleyball"/>
    <n v="19234"/>
  </r>
  <r>
    <n v="33"/>
    <s v="M.CLAUDE TOUSSAINT"/>
    <s v="M."/>
    <s v="Claude"/>
    <m/>
    <s v="Toussaint"/>
    <d v="1980-11-04T00:00:00"/>
    <s v="Scorpio"/>
    <x v="1"/>
    <s v="FR"/>
    <x v="6"/>
    <m/>
    <s v="toussaint.claude@xyz.com"/>
    <n v="57.1"/>
    <s v="Green"/>
    <s v="O+"/>
    <e v="#N/A"/>
    <s v="Diving"/>
    <n v="95123"/>
  </r>
  <r>
    <n v="34"/>
    <s v="M.VICTOR LENOIR"/>
    <s v="M."/>
    <s v="Victor"/>
    <m/>
    <s v="Lenoir"/>
    <d v="1981-10-16T00:00:00"/>
    <s v="Libra"/>
    <x v="1"/>
    <s v="FR"/>
    <x v="6"/>
    <m/>
    <s v="lenoir.victor@xyz.com"/>
    <n v="56"/>
    <s v="Blue"/>
    <s v="B+"/>
    <e v="#N/A"/>
    <s v="Triathlon"/>
    <n v="62761"/>
  </r>
  <r>
    <n v="35"/>
    <s v="M.ARTHUR LENOIR"/>
    <s v="M."/>
    <s v="Arthur"/>
    <m/>
    <s v="Lenoir"/>
    <d v="1955-07-30T00:00:00"/>
    <s v="Leo"/>
    <x v="1"/>
    <s v="FR"/>
    <x v="6"/>
    <m/>
    <s v="lenoir.arthur@xyz.com"/>
    <n v="88.6"/>
    <s v="Amber"/>
    <s v="O+"/>
    <e v="#N/A"/>
    <s v="Hockey"/>
    <n v="108431"/>
  </r>
  <r>
    <n v="36"/>
    <s v="M.BENJAMIN LEBRUN-BRUN"/>
    <s v="M."/>
    <s v="Benjamin"/>
    <m/>
    <s v="Lebrun-Brun"/>
    <d v="1975-02-03T00:00:00"/>
    <s v="Aquarius"/>
    <x v="1"/>
    <s v="FR"/>
    <x v="6"/>
    <m/>
    <s v="lebrun-brun.benjamin@xyz.com"/>
    <n v="78.2"/>
    <s v="Brown"/>
    <s v="O−"/>
    <e v="#N/A"/>
    <s v="Triathlon"/>
    <n v="66268"/>
  </r>
  <r>
    <n v="37"/>
    <s v="M.ANTOINE MAILLARD"/>
    <s v="M."/>
    <s v="Antoine"/>
    <m/>
    <s v="Maillard"/>
    <d v="1986-06-22T00:00:00"/>
    <s v="Cancer"/>
    <x v="1"/>
    <s v="FR"/>
    <x v="6"/>
    <m/>
    <s v="maillard.antoine@xyz.com"/>
    <n v="95.8"/>
    <s v="Blue"/>
    <s v="B−"/>
    <e v="#N/A"/>
    <s v="Sailing"/>
    <n v="33970"/>
  </r>
  <r>
    <n v="38"/>
    <s v="M.BERNARD HOARAU-GUYON"/>
    <s v="M."/>
    <s v="Bernard"/>
    <m/>
    <s v="Hoarau-Guyon"/>
    <d v="1983-01-11T00:00:00"/>
    <s v="Capricorn"/>
    <x v="1"/>
    <s v="FR"/>
    <x v="6"/>
    <m/>
    <s v="hoarau-guyon.bernard@xyz.com"/>
    <n v="59.7"/>
    <s v="Gray"/>
    <s v="O−"/>
    <e v="#N/A"/>
    <s v="Cycling Track"/>
    <n v="71352"/>
  </r>
  <r>
    <n v="39"/>
    <s v="SR.HIDALGO TERCERO"/>
    <s v="Sr."/>
    <s v="Hidalgo"/>
    <s v="Cantu"/>
    <s v="Tercero"/>
    <d v="1984-11-30T00:00:00"/>
    <s v="Sagittarius"/>
    <x v="1"/>
    <s v="AG"/>
    <x v="7"/>
    <m/>
    <s v="tercero.hidalgo@xyz.com"/>
    <n v="77.7"/>
    <s v="Gray"/>
    <s v="B−"/>
    <e v="#N/A"/>
    <s v="Canoe Slalom"/>
    <n v="116376"/>
  </r>
  <r>
    <n v="40"/>
    <s v="SR.HADALGO POLANCO"/>
    <s v="Sr."/>
    <s v="Hadalgo"/>
    <m/>
    <s v="Polanco"/>
    <d v="1988-06-20T00:00:00"/>
    <s v="Gemini"/>
    <x v="1"/>
    <s v="AG"/>
    <x v="7"/>
    <m/>
    <s v="polanco.hadalgo@xyz.com"/>
    <n v="98"/>
    <s v="Blue"/>
    <s v="A−"/>
    <e v="#N/A"/>
    <s v="Beach Volleyball"/>
    <n v="114144"/>
  </r>
  <r>
    <n v="41"/>
    <s v="SRA.LAURA OLIVIERA"/>
    <s v="Sra."/>
    <s v="Laura"/>
    <m/>
    <s v="Oliviera"/>
    <d v="1974-02-16T00:00:00"/>
    <s v="Aquarius"/>
    <x v="0"/>
    <s v="AG"/>
    <x v="7"/>
    <m/>
    <s v="oliviera.laura@xyz.com"/>
    <n v="51.9"/>
    <s v="Amber"/>
    <s v="O−"/>
    <e v="#N/A"/>
    <s v="Athletics"/>
    <n v="79872"/>
  </r>
  <r>
    <n v="42"/>
    <s v="SRA.AINHOA GARZA"/>
    <s v="Sra."/>
    <s v="Ainhoa"/>
    <m/>
    <s v="Garza"/>
    <d v="1990-03-09T00:00:00"/>
    <s v="Pisces"/>
    <x v="0"/>
    <s v="ES"/>
    <x v="8"/>
    <m/>
    <s v="garza.ainhoa@xyz.com"/>
    <n v="55.6"/>
    <s v="Brown"/>
    <s v="O+"/>
    <e v="#N/A"/>
    <s v="Gymnastics Artistic"/>
    <n v="101969"/>
  </r>
  <r>
    <n v="43"/>
    <s v="SRA.ISABEL BANDA"/>
    <s v="Sra."/>
    <s v="Isabel"/>
    <m/>
    <s v="Banda"/>
    <d v="1960-01-12T00:00:00"/>
    <s v="Capricorn"/>
    <x v="0"/>
    <s v="ES"/>
    <x v="8"/>
    <m/>
    <s v="banda.isabel@xyz.com"/>
    <n v="102.3"/>
    <s v="Amber"/>
    <s v="O+"/>
    <e v="#N/A"/>
    <s v="Canoe Slalom"/>
    <n v="50659"/>
  </r>
  <r>
    <n v="44"/>
    <s v="SRA.CAROLOTA MATEOS"/>
    <s v="Sra."/>
    <s v="Carolota"/>
    <m/>
    <s v="Mateos"/>
    <d v="1965-07-29T00:00:00"/>
    <s v="Leo"/>
    <x v="0"/>
    <s v="ES"/>
    <x v="8"/>
    <m/>
    <s v="mateos.carolota@xyz.com"/>
    <n v="58.8"/>
    <s v="Gray"/>
    <s v="O−"/>
    <e v="#N/A"/>
    <s v="Athletics"/>
    <n v="58215"/>
  </r>
  <r>
    <n v="45"/>
    <s v="MW.ELIZE PRINS"/>
    <s v="Mw."/>
    <s v="Elize"/>
    <m/>
    <s v="Prins"/>
    <d v="1960-05-08T00:00:00"/>
    <s v="Taurus"/>
    <x v="0"/>
    <s v="DU"/>
    <x v="9"/>
    <m/>
    <s v="prins.elize@xyz.com"/>
    <n v="63.8"/>
    <s v="Blue"/>
    <s v="O+"/>
    <e v="#N/A"/>
    <s v="Judo"/>
    <n v="39935"/>
  </r>
  <r>
    <n v="46"/>
    <s v="DHR.RYAN PHAM"/>
    <s v="dhr."/>
    <s v="Ryan"/>
    <m/>
    <s v="Pham"/>
    <d v="1973-10-03T00:00:00"/>
    <s v="Libra"/>
    <x v="1"/>
    <s v="DU"/>
    <x v="9"/>
    <m/>
    <s v="pham.ryan@xyz.com"/>
    <n v="98.6"/>
    <s v="Amber"/>
    <s v="B+"/>
    <e v="#N/A"/>
    <s v="Beach Volleyball"/>
    <n v="44865"/>
  </r>
  <r>
    <n v="47"/>
    <s v="MWELISE ROTTEVEEL"/>
    <s v="Mw"/>
    <s v="Elise"/>
    <m/>
    <s v="Rotteveel"/>
    <d v="1968-04-08T00:00:00"/>
    <s v="Aries"/>
    <x v="0"/>
    <s v="DU"/>
    <x v="9"/>
    <m/>
    <s v="rotteveel.elise@xyz.com"/>
    <n v="61.8"/>
    <s v="Gray"/>
    <s v="O−"/>
    <e v="#N/A"/>
    <s v="Beach Volleyball"/>
    <n v="90478"/>
  </r>
  <r>
    <n v="48"/>
    <s v="FRU.MIRJAM SODERBERG"/>
    <s v="Fru."/>
    <s v="Mirjam"/>
    <m/>
    <s v="Soderberg"/>
    <d v="1997-05-17T00:00:00"/>
    <s v="Taurus"/>
    <x v="0"/>
    <s v="SV"/>
    <x v="10"/>
    <m/>
    <s v="soderberg.mirjam@xyz.com"/>
    <n v="50"/>
    <s v="Amber"/>
    <s v="O+"/>
    <e v="#N/A"/>
    <s v="Football"/>
    <n v="38965"/>
  </r>
  <r>
    <n v="49"/>
    <s v="H.BERNDT PALSSON"/>
    <s v="H."/>
    <s v="Berndt"/>
    <m/>
    <s v="Palsson"/>
    <d v="1987-02-24T00:00:00"/>
    <s v="Pisces"/>
    <x v="1"/>
    <s v="SV"/>
    <x v="10"/>
    <m/>
    <s v="palsson.berndt@xyz.com"/>
    <n v="45.9"/>
    <s v="Blue"/>
    <s v="A−"/>
    <e v="#N/A"/>
    <s v="Biathlon"/>
    <n v="35387"/>
  </r>
  <r>
    <n v="50"/>
    <s v="SR.ADRIANO SOBRINHO"/>
    <s v="Sr."/>
    <s v="Adriano"/>
    <s v="Pontes"/>
    <s v="Sobrinho"/>
    <d v="1993-07-28T00:00:00"/>
    <s v="Leo"/>
    <x v="1"/>
    <s v="PR"/>
    <x v="1"/>
    <m/>
    <s v="sobrinho.adriano@xyz.com"/>
    <n v="92.5"/>
    <s v="Green"/>
    <s v="A+"/>
    <e v="#N/A"/>
    <s v="Swimming"/>
    <n v="2053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s v="Ms."/>
    <s v="Annie"/>
    <m/>
    <s v="Abbott"/>
    <x v="0"/>
    <s v="Libra"/>
    <x v="0"/>
    <s v="US"/>
    <x v="0"/>
    <x v="0"/>
    <x v="0"/>
    <n v="94"/>
    <s v="Green"/>
    <s v="A−"/>
    <x v="0"/>
    <x v="0"/>
    <n v="80727"/>
  </r>
  <r>
    <x v="1"/>
    <x v="1"/>
    <s v="Ms."/>
    <s v="Aurelie"/>
    <m/>
    <s v="Liesuchke"/>
    <x v="1"/>
    <s v="Aquarius"/>
    <x v="0"/>
    <s v="US"/>
    <x v="0"/>
    <x v="0"/>
    <x v="1"/>
    <n v="84.2"/>
    <s v="Brown"/>
    <s v="O−"/>
    <x v="1"/>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1"/>
    <x v="5"/>
    <n v="51133"/>
  </r>
  <r>
    <x v="6"/>
    <x v="6"/>
    <s v="Ms."/>
    <s v="Amiya"/>
    <m/>
    <s v="Eichmann"/>
    <x v="6"/>
    <s v="Leo"/>
    <x v="0"/>
    <s v="US"/>
    <x v="0"/>
    <x v="0"/>
    <x v="6"/>
    <n v="61.1"/>
    <s v="Blue"/>
    <s v="B−"/>
    <x v="0"/>
    <x v="6"/>
    <n v="65465"/>
  </r>
  <r>
    <x v="7"/>
    <x v="7"/>
    <s v="Mr."/>
    <s v="Pierce"/>
    <m/>
    <s v="Rau"/>
    <x v="7"/>
    <s v="Taurus"/>
    <x v="1"/>
    <s v="US"/>
    <x v="0"/>
    <x v="0"/>
    <x v="7"/>
    <n v="105.7"/>
    <s v="Amber"/>
    <s v="A+"/>
    <x v="0"/>
    <x v="7"/>
    <n v="109885"/>
  </r>
  <r>
    <x v="8"/>
    <x v="8"/>
    <s v="Ms."/>
    <s v="Amelia"/>
    <m/>
    <s v="Stevens"/>
    <x v="8"/>
    <s v="Aquarius"/>
    <x v="0"/>
    <s v="GB"/>
    <x v="2"/>
    <x v="0"/>
    <x v="8"/>
    <n v="65.3"/>
    <s v="Blue"/>
    <s v="A+"/>
    <x v="1"/>
    <x v="8"/>
    <n v="60061"/>
  </r>
  <r>
    <x v="9"/>
    <x v="9"/>
    <s v="Mr."/>
    <s v="Toby"/>
    <m/>
    <s v="Simpson"/>
    <x v="9"/>
    <s v="Sagittarius"/>
    <x v="1"/>
    <s v="GB"/>
    <x v="2"/>
    <x v="0"/>
    <x v="9"/>
    <n v="62.9"/>
    <s v="Amber"/>
    <s v="O+"/>
    <x v="0"/>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1"/>
    <x v="16"/>
    <n v="63526"/>
  </r>
  <r>
    <x v="19"/>
    <x v="19"/>
    <s v="Mr."/>
    <s v="Jason"/>
    <m/>
    <s v="Gaylord"/>
    <x v="19"/>
    <s v="Capricorn"/>
    <x v="1"/>
    <s v="OZ"/>
    <x v="4"/>
    <x v="0"/>
    <x v="19"/>
    <n v="54.7"/>
    <s v="Brown"/>
    <s v="O−"/>
    <x v="1"/>
    <x v="17"/>
    <n v="46352"/>
  </r>
  <r>
    <x v="20"/>
    <x v="20"/>
    <s v="Mr."/>
    <s v="Kendrick"/>
    <m/>
    <s v="Sauer"/>
    <x v="20"/>
    <s v="Cancer"/>
    <x v="1"/>
    <s v="OZ"/>
    <x v="4"/>
    <x v="0"/>
    <x v="20"/>
    <n v="100.9"/>
    <s v="Blue"/>
    <s v="B−"/>
    <x v="0"/>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0"/>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0"/>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0"/>
    <x v="18"/>
    <n v="62761"/>
  </r>
  <r>
    <x v="34"/>
    <x v="34"/>
    <s v="M."/>
    <s v="Arthur"/>
    <m/>
    <s v="Lenoir"/>
    <x v="34"/>
    <s v="Leo"/>
    <x v="1"/>
    <s v="FR"/>
    <x v="6"/>
    <x v="3"/>
    <x v="34"/>
    <n v="88.6"/>
    <s v="Amber"/>
    <s v="O+"/>
    <x v="0"/>
    <x v="25"/>
    <n v="108431"/>
  </r>
  <r>
    <x v="35"/>
    <x v="35"/>
    <s v="M."/>
    <s v="Benjamin"/>
    <m/>
    <s v="Lebrun-Brun"/>
    <x v="35"/>
    <s v="Aquarius"/>
    <x v="1"/>
    <s v="FR"/>
    <x v="6"/>
    <x v="3"/>
    <x v="35"/>
    <n v="78.2"/>
    <s v="Brown"/>
    <s v="O−"/>
    <x v="0"/>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r>
    <x v="50"/>
    <x v="50"/>
    <m/>
    <m/>
    <m/>
    <m/>
    <x v="50"/>
    <m/>
    <x v="2"/>
    <m/>
    <x v="11"/>
    <x v="7"/>
    <x v="50"/>
    <m/>
    <m/>
    <m/>
    <x v="2"/>
    <x v="3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34FB0-6E93-44E4-8D2B-EC9B78DD9953}"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3:E15" firstHeaderRow="1" firstDataRow="2" firstDataCol="1"/>
  <pivotFields count="19">
    <pivotField numFmtId="164" showAll="0"/>
    <pivotField showAll="0"/>
    <pivotField showAll="0"/>
    <pivotField showAll="0"/>
    <pivotField showAll="0"/>
    <pivotField showAll="0"/>
    <pivotField numFmtId="167" showAll="0"/>
    <pivotField showAll="0"/>
    <pivotField axis="axisCol" showAll="0">
      <items count="3">
        <item x="0"/>
        <item x="1"/>
        <item t="default"/>
      </items>
    </pivotField>
    <pivotField showAll="0"/>
    <pivotField axis="axisRow" dataField="1" showAll="0">
      <items count="12">
        <item x="7"/>
        <item x="4"/>
        <item x="5"/>
        <item x="1"/>
        <item x="6"/>
        <item x="3"/>
        <item x="9"/>
        <item x="8"/>
        <item x="10"/>
        <item x="2"/>
        <item x="0"/>
        <item t="default"/>
      </items>
    </pivotField>
    <pivotField showAll="0"/>
    <pivotField showAll="0"/>
    <pivotField numFmtId="165" showAll="0"/>
    <pivotField showAll="0"/>
    <pivotField showAll="0"/>
    <pivotField showAll="0"/>
    <pivotField showAll="0"/>
    <pivotField numFmtId="166" showAll="0"/>
  </pivotFields>
  <rowFields count="1">
    <field x="10"/>
  </rowFields>
  <rowItems count="11">
    <i>
      <x/>
    </i>
    <i>
      <x v="1"/>
    </i>
    <i>
      <x v="2"/>
    </i>
    <i>
      <x v="3"/>
    </i>
    <i>
      <x v="4"/>
    </i>
    <i>
      <x v="5"/>
    </i>
    <i>
      <x v="6"/>
    </i>
    <i>
      <x v="7"/>
    </i>
    <i>
      <x v="8"/>
    </i>
    <i>
      <x v="9"/>
    </i>
    <i>
      <x v="10"/>
    </i>
  </rowItems>
  <colFields count="1">
    <field x="8"/>
  </colFields>
  <colItems count="3">
    <i>
      <x/>
    </i>
    <i>
      <x v="1"/>
    </i>
    <i t="grand">
      <x/>
    </i>
  </colItems>
  <dataFields count="1">
    <dataField name="Count of COUNTRY NAM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7B10B9-986E-4643-846F-821B27C47EE3}" name="PivotTable4" cacheId="1"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I53" firstHeaderRow="1" firstDataRow="1" firstDataCol="9" rowPageCount="1" colPageCount="1"/>
  <pivotFields count="22">
    <pivotField axis="axisRow" compact="0" outline="0" showAll="0" defaultSubtota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sd="0" x="50"/>
      </items>
    </pivotField>
    <pivotField axis="axisRow" compact="0" outline="0" showAll="0" defaultSubtotal="0">
      <items count="51">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4"/>
        <item x="46"/>
        <item x="28"/>
        <item x="14"/>
        <item x="10"/>
        <item x="49"/>
        <item x="39"/>
        <item x="38"/>
        <item x="2"/>
        <item x="41"/>
        <item x="43"/>
        <item x="42"/>
        <item x="40"/>
        <item x="50"/>
      </items>
    </pivotField>
    <pivotField compact="0" outline="0" showAll="0"/>
    <pivotField compact="0" outline="0" showAll="0"/>
    <pivotField compact="0" outline="0" showAll="0"/>
    <pivotField compact="0" outline="0" showAll="0"/>
    <pivotField axis="axisRow" compact="0" outline="0" showAll="0" defaultSubtota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x="50"/>
      </items>
    </pivotField>
    <pivotField compact="0" outline="0" showAll="0"/>
    <pivotField axis="axisRow" compact="0" outline="0" showAll="0" defaultSubtotal="0">
      <items count="3">
        <item x="0"/>
        <item x="1"/>
        <item x="2"/>
      </items>
    </pivotField>
    <pivotField compact="0" outline="0" showAll="0"/>
    <pivotField axis="axisRow" compact="0" outline="0" showAll="0" defaultSubtotal="0">
      <items count="12">
        <item x="7"/>
        <item x="4"/>
        <item x="5"/>
        <item x="1"/>
        <item x="6"/>
        <item x="3"/>
        <item x="9"/>
        <item x="8"/>
        <item x="10"/>
        <item x="2"/>
        <item x="0"/>
        <item x="11"/>
      </items>
    </pivotField>
    <pivotField axis="axisRow" compact="0" outline="0" showAll="0" defaultSubtotal="0">
      <items count="8">
        <item x="5"/>
        <item x="0"/>
        <item x="3"/>
        <item x="2"/>
        <item x="1"/>
        <item x="4"/>
        <item x="6"/>
        <item x="7"/>
      </items>
    </pivotField>
    <pivotField axis="axisRow" compact="0" outline="0" showAll="0" defaultSubtotal="0">
      <items count="51">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 x="50"/>
      </items>
    </pivotField>
    <pivotField compact="0" outline="0" showAll="0"/>
    <pivotField compact="0" outline="0" showAll="0"/>
    <pivotField compact="0" outline="0" showAll="0"/>
    <pivotField axis="axisPage" compact="0" outline="0" multipleItemSelectionAllowed="1" showAll="0">
      <items count="4">
        <item x="0"/>
        <item x="1"/>
        <item h="1" x="2"/>
        <item t="default"/>
      </items>
    </pivotField>
    <pivotField axis="axisRow" compact="0" outline="0" showAll="0">
      <items count="34">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 x="32"/>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defaultSubtotal="0">
      <items count="47">
        <item x="0"/>
        <item x="1"/>
        <item sd="0" x="2"/>
        <item sd="0" x="3"/>
        <item sd="0" x="4"/>
        <item x="5"/>
        <item x="6"/>
        <item sd="0" x="7"/>
        <item sd="0" x="8"/>
        <item x="9"/>
        <item x="10"/>
        <item x="11"/>
        <item x="12"/>
        <item sd="0" x="13"/>
        <item x="14"/>
        <item x="15"/>
        <item x="16"/>
        <item x="17"/>
        <item x="18"/>
        <item x="19"/>
        <item x="20"/>
        <item x="21"/>
        <item x="22"/>
        <item x="23"/>
        <item x="24"/>
        <item x="25"/>
        <item x="26"/>
        <item x="27"/>
        <item x="28"/>
        <item x="29"/>
        <item x="30"/>
        <item sd="0" x="31"/>
        <item x="32"/>
        <item x="33"/>
        <item x="34"/>
        <item x="35"/>
        <item x="36"/>
        <item sd="0" x="37"/>
        <item x="38"/>
        <item x="39"/>
        <item x="40"/>
        <item sd="0" x="41"/>
        <item x="42"/>
        <item x="43"/>
        <item sd="0" x="44"/>
        <item x="45"/>
        <item sd="0" x="46"/>
      </items>
    </pivotField>
  </pivotFields>
  <rowFields count="9">
    <field x="0"/>
    <field x="1"/>
    <field x="12"/>
    <field x="8"/>
    <field x="21"/>
    <field x="6"/>
    <field x="10"/>
    <field x="11"/>
    <field x="17"/>
  </rowFields>
  <rowItems count="50">
    <i>
      <x/>
      <x v="32"/>
      <x/>
      <x/>
      <x v="43"/>
      <x v="47"/>
      <x v="10"/>
      <x v="1"/>
      <x v="13"/>
    </i>
    <i>
      <x v="1"/>
      <x v="33"/>
      <x v="18"/>
      <x/>
      <x v="38"/>
      <x v="41"/>
      <x v="10"/>
      <x v="1"/>
      <x v="6"/>
    </i>
    <i>
      <x v="2"/>
      <x v="45"/>
      <x v="10"/>
      <x v="1"/>
      <x v="15"/>
      <x v="13"/>
      <x v="3"/>
      <x v="4"/>
      <x v="17"/>
    </i>
    <i>
      <x v="3"/>
      <x v="34"/>
      <x v="7"/>
      <x/>
      <x v="21"/>
      <x v="23"/>
      <x v="10"/>
      <x v="1"/>
      <x/>
    </i>
    <i>
      <x v="4"/>
      <x v="3"/>
      <x v="5"/>
      <x v="1"/>
      <x v="16"/>
      <x v="15"/>
      <x v="10"/>
      <x v="1"/>
      <x v="31"/>
    </i>
    <i>
      <x v="5"/>
      <x v="26"/>
      <x v="19"/>
      <x v="1"/>
      <x v="38"/>
      <x v="42"/>
      <x v="10"/>
      <x v="1"/>
      <x v="16"/>
    </i>
    <i>
      <x v="6"/>
      <x v="31"/>
      <x v="9"/>
      <x/>
      <x v="45"/>
      <x v="48"/>
      <x v="10"/>
      <x v="1"/>
      <x v="12"/>
    </i>
    <i>
      <x v="7"/>
      <x v="27"/>
      <x v="30"/>
      <x v="1"/>
      <x v="9"/>
      <x v="6"/>
      <x v="10"/>
      <x v="1"/>
      <x v="9"/>
    </i>
    <i>
      <x v="8"/>
      <x v="30"/>
      <x v="41"/>
      <x/>
      <x v="17"/>
      <x v="18"/>
      <x v="9"/>
      <x v="1"/>
      <x v="26"/>
    </i>
    <i>
      <x v="9"/>
      <x v="28"/>
      <x v="38"/>
      <x v="1"/>
      <x v="10"/>
      <x v="8"/>
      <x v="9"/>
      <x v="1"/>
      <x v="12"/>
    </i>
    <i>
      <x v="10"/>
      <x v="41"/>
      <x v="23"/>
      <x v="1"/>
      <x v="32"/>
      <x v="36"/>
      <x v="9"/>
      <x v="1"/>
      <x v="18"/>
    </i>
    <i>
      <x v="11"/>
      <x v="29"/>
      <x v="49"/>
      <x/>
      <x v="23"/>
      <x v="27"/>
      <x v="9"/>
      <x v="1"/>
      <x v="1"/>
    </i>
    <i>
      <x v="12"/>
      <x v="36"/>
      <x v="37"/>
      <x/>
      <x v="23"/>
      <x v="25"/>
      <x v="9"/>
      <x v="1"/>
      <x v="24"/>
    </i>
    <i>
      <x v="13"/>
      <x v="11"/>
      <x v="47"/>
      <x v="1"/>
      <x v="5"/>
      <x v="2"/>
      <x v="5"/>
      <x v="3"/>
      <x v="8"/>
    </i>
    <i>
      <x v="14"/>
      <x v="40"/>
      <x v="36"/>
      <x/>
      <x v="11"/>
      <x v="9"/>
      <x v="5"/>
      <x v="3"/>
      <x v="10"/>
    </i>
    <i>
      <x v="15"/>
      <x v="12"/>
      <x v="4"/>
      <x v="1"/>
      <x v="15"/>
      <x v="14"/>
      <x v="5"/>
      <x v="3"/>
      <x/>
    </i>
    <i>
      <x v="16"/>
      <x v="13"/>
      <x v="42"/>
      <x v="1"/>
      <x v="18"/>
      <x v="19"/>
      <x v="5"/>
      <x v="3"/>
      <x v="21"/>
    </i>
    <i>
      <x v="17"/>
      <x v="14"/>
      <x v="44"/>
      <x v="1"/>
      <x v="5"/>
      <x v="3"/>
      <x v="5"/>
      <x v="3"/>
      <x v="11"/>
    </i>
    <i>
      <x v="18"/>
      <x v="2"/>
      <x v="31"/>
      <x/>
      <x v="23"/>
      <x v="26"/>
      <x v="1"/>
      <x v="1"/>
      <x v="27"/>
    </i>
    <i>
      <x v="19"/>
      <x v="24"/>
      <x v="12"/>
      <x v="1"/>
      <x v="22"/>
      <x v="24"/>
      <x v="1"/>
      <x v="1"/>
      <x v="3"/>
    </i>
    <i>
      <x v="20"/>
      <x v="25"/>
      <x v="35"/>
      <x v="1"/>
      <x v="42"/>
      <x v="45"/>
      <x v="1"/>
      <x v="1"/>
      <x v="29"/>
    </i>
    <i>
      <x v="21"/>
      <x v="1"/>
      <x v="25"/>
      <x/>
      <x v="10"/>
      <x v="7"/>
      <x v="1"/>
      <x v="1"/>
      <x v="15"/>
    </i>
    <i>
      <x v="22"/>
      <x v="4"/>
      <x v="46"/>
      <x/>
      <x v="1"/>
      <x v="1"/>
      <x v="1"/>
      <x v="1"/>
      <x v="4"/>
    </i>
    <i>
      <x v="23"/>
      <x v="5"/>
      <x v="3"/>
      <x/>
      <x v="45"/>
      <x v="49"/>
      <x v="1"/>
      <x v="1"/>
      <x v="7"/>
    </i>
    <i>
      <x v="24"/>
      <x v="6"/>
      <x v="1"/>
      <x/>
      <x v="12"/>
      <x v="11"/>
      <x v="1"/>
      <x v="1"/>
      <x v="12"/>
    </i>
    <i>
      <x v="25"/>
      <x v="35"/>
      <x v="34"/>
      <x/>
      <x v="24"/>
      <x v="28"/>
      <x v="1"/>
      <x v="1"/>
      <x v="13"/>
    </i>
    <i>
      <x v="26"/>
      <x v="9"/>
      <x v="48"/>
      <x v="1"/>
      <x v="16"/>
      <x v="16"/>
      <x v="2"/>
      <x v="3"/>
      <x v="30"/>
    </i>
    <i>
      <x v="27"/>
      <x v="10"/>
      <x v="14"/>
      <x v="1"/>
      <x v="28"/>
      <x v="32"/>
      <x v="2"/>
      <x v="3"/>
      <x v="24"/>
    </i>
    <i>
      <x v="28"/>
      <x v="39"/>
      <x v="32"/>
      <x/>
      <x v="40"/>
      <x v="44"/>
      <x v="2"/>
      <x v="3"/>
      <x v="12"/>
    </i>
    <i>
      <x v="29"/>
      <x v="23"/>
      <x v="22"/>
      <x/>
      <x v="25"/>
      <x v="29"/>
      <x v="4"/>
      <x v="2"/>
      <x v="19"/>
    </i>
    <i>
      <x v="30"/>
      <x v="22"/>
      <x v="8"/>
      <x/>
      <x v="35"/>
      <x v="39"/>
      <x v="4"/>
      <x v="2"/>
      <x v="30"/>
    </i>
    <i>
      <x v="31"/>
      <x v="21"/>
      <x v="6"/>
      <x/>
      <x v="16"/>
      <x v="17"/>
      <x v="4"/>
      <x v="2"/>
      <x v="4"/>
    </i>
    <i>
      <x v="32"/>
      <x v="19"/>
      <x v="45"/>
      <x v="1"/>
      <x v="26"/>
      <x v="30"/>
      <x v="4"/>
      <x v="2"/>
      <x v="14"/>
    </i>
    <i>
      <x v="33"/>
      <x v="20"/>
      <x v="17"/>
      <x v="1"/>
      <x v="27"/>
      <x v="31"/>
      <x v="4"/>
      <x v="2"/>
      <x v="29"/>
    </i>
    <i>
      <x v="34"/>
      <x v="16"/>
      <x v="16"/>
      <x v="1"/>
      <x v="1"/>
      <x/>
      <x v="4"/>
      <x v="2"/>
      <x v="22"/>
    </i>
    <i>
      <x v="35"/>
      <x v="17"/>
      <x v="15"/>
      <x v="1"/>
      <x v="21"/>
      <x v="22"/>
      <x v="4"/>
      <x v="2"/>
      <x v="29"/>
    </i>
    <i>
      <x v="36"/>
      <x v="15"/>
      <x v="20"/>
      <x v="1"/>
      <x v="32"/>
      <x v="35"/>
      <x v="4"/>
      <x v="2"/>
      <x v="25"/>
    </i>
    <i>
      <x v="37"/>
      <x v="18"/>
      <x v="13"/>
      <x v="1"/>
      <x v="29"/>
      <x v="33"/>
      <x v="4"/>
      <x v="2"/>
      <x v="13"/>
    </i>
    <i>
      <x v="38"/>
      <x v="44"/>
      <x v="43"/>
      <x v="1"/>
      <x v="30"/>
      <x v="34"/>
      <x/>
      <x v="5"/>
      <x v="7"/>
    </i>
    <i>
      <x v="39"/>
      <x v="43"/>
      <x v="28"/>
      <x v="1"/>
      <x v="34"/>
      <x v="38"/>
      <x/>
      <x v="5"/>
      <x v="4"/>
    </i>
    <i>
      <x v="40"/>
      <x v="49"/>
      <x v="24"/>
      <x/>
      <x v="20"/>
      <x v="21"/>
      <x/>
      <x v="5"/>
      <x v="2"/>
    </i>
    <i>
      <x v="41"/>
      <x v="46"/>
      <x v="11"/>
      <x/>
      <x v="36"/>
      <x v="40"/>
      <x v="7"/>
      <x v="5"/>
      <x v="20"/>
    </i>
    <i>
      <x v="42"/>
      <x v="48"/>
      <x v="2"/>
      <x/>
      <x v="6"/>
      <x v="4"/>
      <x v="7"/>
      <x v="5"/>
      <x v="7"/>
    </i>
    <i>
      <x v="43"/>
      <x v="47"/>
      <x v="21"/>
      <x/>
      <x v="11"/>
      <x v="10"/>
      <x v="7"/>
      <x v="5"/>
      <x v="2"/>
    </i>
    <i>
      <x v="44"/>
      <x v="37"/>
      <x v="29"/>
      <x/>
      <x v="6"/>
      <x v="5"/>
      <x v="6"/>
      <x/>
      <x v="23"/>
    </i>
    <i>
      <x v="45"/>
      <x/>
      <x v="27"/>
      <x v="1"/>
      <x v="19"/>
      <x v="20"/>
      <x v="6"/>
      <x/>
      <x v="4"/>
    </i>
    <i>
      <x v="46"/>
      <x v="38"/>
      <x v="33"/>
      <x/>
      <x v="14"/>
      <x v="12"/>
      <x v="6"/>
      <x/>
      <x v="4"/>
    </i>
    <i>
      <x v="47"/>
      <x v="7"/>
      <x v="40"/>
      <x/>
      <x v="43"/>
      <x v="46"/>
      <x v="8"/>
      <x v="6"/>
      <x v="17"/>
    </i>
    <i>
      <x v="48"/>
      <x v="8"/>
      <x v="26"/>
      <x v="1"/>
      <x v="33"/>
      <x v="37"/>
      <x v="8"/>
      <x v="6"/>
      <x v="5"/>
    </i>
    <i>
      <x v="49"/>
      <x v="42"/>
      <x v="39"/>
      <x v="1"/>
      <x v="39"/>
      <x v="43"/>
      <x v="3"/>
      <x v="4"/>
      <x v="28"/>
    </i>
  </rowItems>
  <colItems count="1">
    <i/>
  </colItems>
  <pageFields count="1">
    <pageField fld="16" hier="-1"/>
  </pageFields>
  <formats count="1">
    <format dxfId="0">
      <pivotArea dataOnly="0" labelOnly="1" outline="0"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78FA10-B761-48C6-AAB4-82A5098C6949}" name="Table3" displayName="Table3" ref="G4:J15" totalsRowShown="0">
  <autoFilter ref="G4:J15" xr:uid="{C978FA10-B761-48C6-AAB4-82A5098C6949}"/>
  <tableColumns count="4">
    <tableColumn id="1" xr3:uid="{EC6616F4-FEF1-4D64-BEA5-5CCB8F975884}" name="Country Name"/>
    <tableColumn id="2" xr3:uid="{FEAB23B6-F3F9-4C06-8FFD-79CB618E2D57}" name="Female">
      <calculatedColumnFormula>COUNTIFS(SPORTSMEN!$K$2:$K$51,ANALYSIS!$G5,SPORTSMEN!$I$2:$I$51,ANALYSIS!H$4)</calculatedColumnFormula>
    </tableColumn>
    <tableColumn id="3" xr3:uid="{0DCD79F9-413E-4B4A-8515-9B5755646BE5}" name="Male">
      <calculatedColumnFormula>COUNTIFS(SPORTSMEN!$K$2:$K$51,ANALYSIS!$G5,SPORTSMEN!$I$2:$I$51,ANALYSIS!I$4)</calculatedColumnFormula>
    </tableColumn>
    <tableColumn id="4" xr3:uid="{98AE5B3E-6B53-4B53-B0F7-4C876D33FFA4}" name="Grand Total" dataDxfId="1">
      <calculatedColumnFormula>SUM(Table3[[#This Row],[Female]],Table3[[#This Row],[Male]])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4"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252</v>
      </c>
      <c r="C2" s="47"/>
      <c r="D2" s="48"/>
      <c r="E2" s="52" t="s">
        <v>232</v>
      </c>
    </row>
    <row r="3" spans="2:5" ht="42" customHeight="1" thickBot="1" x14ac:dyDescent="0.3">
      <c r="B3" s="49"/>
      <c r="C3" s="50"/>
      <c r="D3" s="51"/>
      <c r="E3" s="53"/>
    </row>
    <row r="4" spans="2:5" ht="8.25" customHeight="1" x14ac:dyDescent="0.25"/>
    <row r="5" spans="2:5" ht="19.5" customHeight="1" thickBot="1" x14ac:dyDescent="0.3">
      <c r="C5" s="7" t="s">
        <v>226</v>
      </c>
      <c r="D5" s="7" t="s">
        <v>223</v>
      </c>
      <c r="E5" s="8" t="s">
        <v>224</v>
      </c>
    </row>
    <row r="6" spans="2:5" ht="19.5" customHeight="1" thickBot="1" x14ac:dyDescent="0.3">
      <c r="B6" s="18" t="s">
        <v>135</v>
      </c>
      <c r="C6" s="44" t="s">
        <v>225</v>
      </c>
      <c r="D6" s="44"/>
      <c r="E6" s="45"/>
    </row>
    <row r="7" spans="2:5" x14ac:dyDescent="0.25">
      <c r="B7" s="17">
        <v>1</v>
      </c>
      <c r="C7" s="9" t="s">
        <v>234</v>
      </c>
      <c r="D7" s="10" t="s">
        <v>229</v>
      </c>
      <c r="E7" s="11" t="s">
        <v>220</v>
      </c>
    </row>
    <row r="8" spans="2:5" x14ac:dyDescent="0.25">
      <c r="B8" s="10">
        <v>2</v>
      </c>
      <c r="C8" s="9" t="s">
        <v>234</v>
      </c>
      <c r="D8" s="10" t="s">
        <v>230</v>
      </c>
      <c r="E8" s="11" t="s">
        <v>235</v>
      </c>
    </row>
    <row r="9" spans="2:5" x14ac:dyDescent="0.25">
      <c r="B9" s="10">
        <v>3</v>
      </c>
      <c r="C9" s="9" t="s">
        <v>234</v>
      </c>
      <c r="D9" s="10" t="s">
        <v>231</v>
      </c>
      <c r="E9" s="11" t="s">
        <v>236</v>
      </c>
    </row>
    <row r="10" spans="2:5" ht="25.5" x14ac:dyDescent="0.25">
      <c r="B10" s="10">
        <v>4</v>
      </c>
      <c r="C10" s="9" t="s">
        <v>234</v>
      </c>
      <c r="D10" s="10" t="s">
        <v>237</v>
      </c>
      <c r="E10" s="26" t="s">
        <v>282</v>
      </c>
    </row>
    <row r="11" spans="2:5" ht="15.75" thickBot="1" x14ac:dyDescent="0.3">
      <c r="B11" s="13">
        <v>5</v>
      </c>
      <c r="C11" s="12" t="s">
        <v>234</v>
      </c>
      <c r="D11" s="13" t="s">
        <v>240</v>
      </c>
      <c r="E11" s="14" t="s">
        <v>241</v>
      </c>
    </row>
    <row r="12" spans="2:5" ht="16.5" thickTop="1" thickBot="1" x14ac:dyDescent="0.3"/>
    <row r="13" spans="2:5" ht="19.5" customHeight="1" thickBot="1" x14ac:dyDescent="0.3">
      <c r="B13" s="18" t="s">
        <v>135</v>
      </c>
      <c r="C13" s="44" t="s">
        <v>242</v>
      </c>
      <c r="D13" s="44"/>
      <c r="E13" s="45"/>
    </row>
    <row r="14" spans="2:5" x14ac:dyDescent="0.25">
      <c r="B14" s="17">
        <v>1</v>
      </c>
      <c r="C14" s="10" t="s">
        <v>234</v>
      </c>
      <c r="D14" s="10" t="s">
        <v>243</v>
      </c>
      <c r="E14" s="15" t="s">
        <v>244</v>
      </c>
    </row>
    <row r="15" spans="2:5" x14ac:dyDescent="0.25">
      <c r="B15" s="10">
        <v>2</v>
      </c>
      <c r="C15" s="10" t="s">
        <v>234</v>
      </c>
      <c r="D15" s="10" t="s">
        <v>245</v>
      </c>
      <c r="E15" s="15" t="s">
        <v>249</v>
      </c>
    </row>
    <row r="16" spans="2:5" x14ac:dyDescent="0.25">
      <c r="B16" s="10">
        <v>3</v>
      </c>
      <c r="C16" s="10" t="s">
        <v>234</v>
      </c>
      <c r="D16" s="10" t="s">
        <v>247</v>
      </c>
      <c r="E16" s="15" t="s">
        <v>248</v>
      </c>
    </row>
    <row r="17" spans="2:5" ht="51.75" thickBot="1" x14ac:dyDescent="0.3">
      <c r="B17" s="13">
        <v>4</v>
      </c>
      <c r="C17" s="13" t="s">
        <v>234</v>
      </c>
      <c r="D17" s="13" t="s">
        <v>250</v>
      </c>
      <c r="E17" s="16"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253</v>
      </c>
      <c r="C2" s="47"/>
      <c r="D2" s="48"/>
      <c r="E2" s="52" t="s">
        <v>232</v>
      </c>
    </row>
    <row r="3" spans="2:5" ht="42" customHeight="1" thickBot="1" x14ac:dyDescent="0.3">
      <c r="B3" s="49"/>
      <c r="C3" s="50"/>
      <c r="D3" s="51"/>
      <c r="E3" s="53"/>
    </row>
    <row r="4" spans="2:5" ht="8.25" customHeight="1" x14ac:dyDescent="0.25"/>
    <row r="5" spans="2:5" ht="27" customHeight="1" x14ac:dyDescent="0.25">
      <c r="B5" s="21" t="s">
        <v>260</v>
      </c>
      <c r="C5" s="20"/>
      <c r="D5" s="19"/>
      <c r="E5" s="19"/>
    </row>
    <row r="6" spans="2:5" ht="19.5" customHeight="1" thickBot="1" x14ac:dyDescent="0.3">
      <c r="C6" s="7" t="s">
        <v>226</v>
      </c>
      <c r="D6" s="7" t="s">
        <v>257</v>
      </c>
      <c r="E6" s="8" t="s">
        <v>224</v>
      </c>
    </row>
    <row r="7" spans="2:5" ht="19.5" customHeight="1" thickBot="1" x14ac:dyDescent="0.3">
      <c r="B7" s="18" t="s">
        <v>135</v>
      </c>
      <c r="C7" s="44" t="s">
        <v>254</v>
      </c>
      <c r="D7" s="44"/>
      <c r="E7" s="45"/>
    </row>
    <row r="8" spans="2:5" x14ac:dyDescent="0.25">
      <c r="B8" s="17">
        <v>1</v>
      </c>
      <c r="C8" s="9" t="s">
        <v>256</v>
      </c>
      <c r="D8" s="10" t="s">
        <v>258</v>
      </c>
      <c r="E8" s="15" t="s">
        <v>259</v>
      </c>
    </row>
    <row r="9" spans="2:5" x14ac:dyDescent="0.25">
      <c r="B9" s="10">
        <v>2</v>
      </c>
      <c r="C9" s="9" t="s">
        <v>256</v>
      </c>
      <c r="D9" s="10"/>
      <c r="E9" s="15" t="s">
        <v>261</v>
      </c>
    </row>
    <row r="10" spans="2:5" x14ac:dyDescent="0.25">
      <c r="B10" s="10">
        <v>3</v>
      </c>
      <c r="C10" s="9" t="s">
        <v>256</v>
      </c>
      <c r="D10" s="10"/>
      <c r="E10" s="15" t="s">
        <v>262</v>
      </c>
    </row>
    <row r="11" spans="2:5" x14ac:dyDescent="0.25">
      <c r="B11" s="10">
        <v>4</v>
      </c>
      <c r="C11" s="9" t="s">
        <v>256</v>
      </c>
      <c r="D11" s="10"/>
      <c r="E11" s="15" t="s">
        <v>263</v>
      </c>
    </row>
    <row r="12" spans="2:5" ht="15.75" thickBot="1" x14ac:dyDescent="0.3">
      <c r="B12" s="13">
        <v>5</v>
      </c>
      <c r="C12" s="12" t="s">
        <v>256</v>
      </c>
      <c r="D12" s="13"/>
      <c r="E12" s="16" t="s">
        <v>264</v>
      </c>
    </row>
    <row r="13" spans="2:5" ht="16.5" thickTop="1" thickBot="1" x14ac:dyDescent="0.3"/>
    <row r="14" spans="2:5" ht="19.5" customHeight="1" thickBot="1" x14ac:dyDescent="0.3">
      <c r="B14" s="18" t="s">
        <v>135</v>
      </c>
      <c r="C14" s="44" t="s">
        <v>255</v>
      </c>
      <c r="D14" s="44"/>
      <c r="E14" s="45"/>
    </row>
    <row r="15" spans="2:5" x14ac:dyDescent="0.25">
      <c r="B15" s="17">
        <v>1</v>
      </c>
      <c r="C15" s="9" t="s">
        <v>256</v>
      </c>
      <c r="D15" s="10" t="s">
        <v>265</v>
      </c>
      <c r="E15" s="15" t="s">
        <v>273</v>
      </c>
    </row>
    <row r="16" spans="2:5" x14ac:dyDescent="0.25">
      <c r="B16" s="10">
        <v>2</v>
      </c>
      <c r="C16" s="9" t="s">
        <v>256</v>
      </c>
      <c r="D16" s="10" t="s">
        <v>266</v>
      </c>
      <c r="E16" s="15" t="s">
        <v>268</v>
      </c>
    </row>
    <row r="17" spans="2:5" x14ac:dyDescent="0.25">
      <c r="B17" s="10">
        <v>3</v>
      </c>
      <c r="C17" s="9" t="s">
        <v>256</v>
      </c>
      <c r="D17" s="10" t="s">
        <v>267</v>
      </c>
      <c r="E17" s="15" t="s">
        <v>269</v>
      </c>
    </row>
    <row r="18" spans="2:5" ht="15.75" thickBot="1" x14ac:dyDescent="0.3">
      <c r="B18" s="13">
        <v>4</v>
      </c>
      <c r="C18" s="12" t="s">
        <v>256</v>
      </c>
      <c r="D18" s="13" t="s">
        <v>271</v>
      </c>
      <c r="E18" s="16"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272</v>
      </c>
      <c r="C2" s="47"/>
      <c r="D2" s="48"/>
      <c r="E2" s="52" t="s">
        <v>232</v>
      </c>
    </row>
    <row r="3" spans="2:5" ht="42" customHeight="1" thickBot="1" x14ac:dyDescent="0.3">
      <c r="B3" s="49"/>
      <c r="C3" s="50"/>
      <c r="D3" s="51"/>
      <c r="E3" s="53"/>
    </row>
    <row r="4" spans="2:5" ht="8.25" customHeight="1" x14ac:dyDescent="0.25"/>
    <row r="5" spans="2:5" ht="27" customHeight="1" x14ac:dyDescent="0.25">
      <c r="B5" s="21" t="s">
        <v>260</v>
      </c>
      <c r="C5" s="20"/>
      <c r="D5" s="19"/>
      <c r="E5" s="19"/>
    </row>
    <row r="6" spans="2:5" ht="19.5" customHeight="1" thickBot="1" x14ac:dyDescent="0.3">
      <c r="C6" s="7" t="s">
        <v>226</v>
      </c>
      <c r="D6" s="7" t="s">
        <v>257</v>
      </c>
      <c r="E6" s="8" t="s">
        <v>224</v>
      </c>
    </row>
    <row r="7" spans="2:5" ht="19.5" customHeight="1" thickBot="1" x14ac:dyDescent="0.3">
      <c r="B7" s="18" t="s">
        <v>135</v>
      </c>
      <c r="C7" s="44" t="s">
        <v>281</v>
      </c>
      <c r="D7" s="44"/>
      <c r="E7" s="45"/>
    </row>
    <row r="8" spans="2:5" x14ac:dyDescent="0.25">
      <c r="B8" s="17">
        <v>1</v>
      </c>
      <c r="C8" s="9" t="s">
        <v>227</v>
      </c>
      <c r="D8" s="10" t="s">
        <v>274</v>
      </c>
      <c r="E8" s="15" t="s">
        <v>275</v>
      </c>
    </row>
    <row r="9" spans="2:5" ht="15" customHeight="1" x14ac:dyDescent="0.25">
      <c r="B9" s="10">
        <v>2</v>
      </c>
      <c r="C9" s="9" t="s">
        <v>227</v>
      </c>
      <c r="D9" s="10"/>
      <c r="E9" s="22" t="s">
        <v>279</v>
      </c>
    </row>
    <row r="10" spans="2:5" x14ac:dyDescent="0.25">
      <c r="B10" s="10">
        <v>3</v>
      </c>
      <c r="C10" s="9" t="s">
        <v>227</v>
      </c>
      <c r="D10" s="10"/>
      <c r="E10" s="15" t="s">
        <v>276</v>
      </c>
    </row>
    <row r="11" spans="2:5" x14ac:dyDescent="0.25">
      <c r="B11" s="10">
        <v>4</v>
      </c>
      <c r="C11" s="9" t="s">
        <v>227</v>
      </c>
      <c r="D11" s="10"/>
      <c r="E11" s="15" t="s">
        <v>277</v>
      </c>
    </row>
    <row r="12" spans="2:5" x14ac:dyDescent="0.25">
      <c r="B12" s="23">
        <v>5</v>
      </c>
      <c r="C12" s="24" t="s">
        <v>227</v>
      </c>
      <c r="D12" s="23"/>
      <c r="E12" s="25" t="s">
        <v>264</v>
      </c>
    </row>
    <row r="13" spans="2:5" ht="15.75" thickBot="1" x14ac:dyDescent="0.3">
      <c r="B13" s="13">
        <v>5</v>
      </c>
      <c r="C13" s="12" t="s">
        <v>227</v>
      </c>
      <c r="D13" s="13" t="s">
        <v>280</v>
      </c>
      <c r="E13" s="16"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J15"/>
  <sheetViews>
    <sheetView workbookViewId="0">
      <selection activeCell="K6" sqref="K6"/>
    </sheetView>
  </sheetViews>
  <sheetFormatPr defaultRowHeight="15" x14ac:dyDescent="0.25"/>
  <cols>
    <col min="2" max="2" width="24.140625" bestFit="1" customWidth="1"/>
    <col min="3" max="3" width="16.28515625" bestFit="1" customWidth="1"/>
    <col min="4" max="4" width="5.5703125" bestFit="1" customWidth="1"/>
    <col min="5" max="5" width="11.28515625" bestFit="1" customWidth="1"/>
    <col min="7" max="7" width="15.85546875" customWidth="1"/>
    <col min="8" max="8" width="16.42578125" bestFit="1" customWidth="1"/>
    <col min="10" max="10" width="13.5703125" bestFit="1" customWidth="1"/>
  </cols>
  <sheetData>
    <row r="3" spans="2:10" x14ac:dyDescent="0.25">
      <c r="B3" s="39" t="s">
        <v>285</v>
      </c>
      <c r="C3" s="39" t="s">
        <v>283</v>
      </c>
      <c r="G3" t="s">
        <v>287</v>
      </c>
    </row>
    <row r="4" spans="2:10" x14ac:dyDescent="0.25">
      <c r="B4" s="39" t="s">
        <v>286</v>
      </c>
      <c r="C4" t="s">
        <v>138</v>
      </c>
      <c r="D4" t="s">
        <v>142</v>
      </c>
      <c r="E4" t="s">
        <v>284</v>
      </c>
      <c r="G4" t="s">
        <v>425</v>
      </c>
      <c r="H4" t="s">
        <v>138</v>
      </c>
      <c r="I4" t="s">
        <v>142</v>
      </c>
      <c r="J4" t="s">
        <v>284</v>
      </c>
    </row>
    <row r="5" spans="2:10" x14ac:dyDescent="0.25">
      <c r="B5" s="1" t="s">
        <v>159</v>
      </c>
      <c r="C5">
        <v>1</v>
      </c>
      <c r="D5">
        <v>2</v>
      </c>
      <c r="E5">
        <v>3</v>
      </c>
      <c r="G5" t="str">
        <f>VLOOKUP(SPORTSMEN!$J40,SPORTSMEN!$J$2:$K$51,2,FALSE)</f>
        <v>ARGENTINA</v>
      </c>
      <c r="H5">
        <f>COUNTIFS(SPORTSMEN!$K$2:$K$51,ANALYSIS!$G5,SPORTSMEN!$I$2:$I$51,ANALYSIS!H$4)</f>
        <v>1</v>
      </c>
      <c r="I5">
        <f>COUNTIFS(SPORTSMEN!$K$2:$K$51,ANALYSIS!$G5,SPORTSMEN!$I$2:$I$51,ANALYSIS!I$4)</f>
        <v>2</v>
      </c>
      <c r="J5">
        <f>SUM(Table3[[#This Row],[Female]],Table3[[#This Row],[Male]])</f>
        <v>3</v>
      </c>
    </row>
    <row r="6" spans="2:10" x14ac:dyDescent="0.25">
      <c r="B6" s="1" t="s">
        <v>151</v>
      </c>
      <c r="C6">
        <v>6</v>
      </c>
      <c r="D6">
        <v>2</v>
      </c>
      <c r="E6">
        <v>8</v>
      </c>
      <c r="G6" t="str">
        <f>VLOOKUP(SPORTSMEN!$J20,SPORTSMEN!$J$2:$K$51,2,FALSE)</f>
        <v>AUSTRALIA</v>
      </c>
      <c r="H6">
        <f>COUNTIFS(SPORTSMEN!$K$2:$K$51,ANALYSIS!$G6,SPORTSMEN!$I$2:$I$51,ANALYSIS!H$4)</f>
        <v>6</v>
      </c>
      <c r="I6">
        <f>COUNTIFS(SPORTSMEN!$K$2:$K$51,ANALYSIS!$G6,SPORTSMEN!$I$2:$I$51,ANALYSIS!I$4)</f>
        <v>2</v>
      </c>
      <c r="J6">
        <f>SUM(Table3[[#This Row],[Female]],Table3[[#This Row],[Male]])</f>
        <v>8</v>
      </c>
    </row>
    <row r="7" spans="2:10" x14ac:dyDescent="0.25">
      <c r="B7" s="1" t="s">
        <v>153</v>
      </c>
      <c r="C7">
        <v>1</v>
      </c>
      <c r="D7">
        <v>2</v>
      </c>
      <c r="E7">
        <v>3</v>
      </c>
      <c r="G7" t="str">
        <f>VLOOKUP(SPORTSMEN!$J28,SPORTSMEN!$J$2:$K$51,2,FALSE)</f>
        <v>AUSTRIA</v>
      </c>
      <c r="H7">
        <f>COUNTIFS(SPORTSMEN!$K$2:$K$51,ANALYSIS!$G7,SPORTSMEN!$I$2:$I$51,ANALYSIS!H$4)</f>
        <v>1</v>
      </c>
      <c r="I7">
        <f>COUNTIFS(SPORTSMEN!$K$2:$K$51,ANALYSIS!$G7,SPORTSMEN!$I$2:$I$51,ANALYSIS!I$4)</f>
        <v>2</v>
      </c>
      <c r="J7">
        <f>SUM(Table3[[#This Row],[Female]],Table3[[#This Row],[Male]])</f>
        <v>3</v>
      </c>
    </row>
    <row r="8" spans="2:10" x14ac:dyDescent="0.25">
      <c r="B8" s="1" t="s">
        <v>144</v>
      </c>
      <c r="D8">
        <v>2</v>
      </c>
      <c r="E8">
        <v>2</v>
      </c>
      <c r="G8" t="str">
        <f>VLOOKUP(SPORTSMEN!$J4,SPORTSMEN!$J$2:$K$51,2,FALSE)</f>
        <v>BRAZIL</v>
      </c>
      <c r="H8">
        <f>COUNTIFS(SPORTSMEN!$K$2:$K$51,ANALYSIS!$G8,SPORTSMEN!$I$2:$I$51,ANALYSIS!H$4)</f>
        <v>0</v>
      </c>
      <c r="I8">
        <f>COUNTIFS(SPORTSMEN!$K$2:$K$51,ANALYSIS!$G8,SPORTSMEN!$I$2:$I$51,ANALYSIS!I$4)</f>
        <v>2</v>
      </c>
      <c r="J8">
        <f>SUM(Table3[[#This Row],[Female]],Table3[[#This Row],[Male]])</f>
        <v>2</v>
      </c>
    </row>
    <row r="9" spans="2:10" x14ac:dyDescent="0.25">
      <c r="B9" s="1" t="s">
        <v>156</v>
      </c>
      <c r="C9">
        <v>3</v>
      </c>
      <c r="D9">
        <v>6</v>
      </c>
      <c r="E9">
        <v>9</v>
      </c>
      <c r="G9" t="str">
        <f>VLOOKUP(SPORTSMEN!$J31,SPORTSMEN!$J$2:$K$51,2,FALSE)</f>
        <v>FRANCE</v>
      </c>
      <c r="H9">
        <f>COUNTIFS(SPORTSMEN!$K$2:$K$51,ANALYSIS!$G9,SPORTSMEN!$I$2:$I$51,ANALYSIS!H$4)</f>
        <v>3</v>
      </c>
      <c r="I9">
        <f>COUNTIFS(SPORTSMEN!$K$2:$K$51,ANALYSIS!$G9,SPORTSMEN!$I$2:$I$51,ANALYSIS!I$4)</f>
        <v>6</v>
      </c>
      <c r="J9">
        <f>SUM(Table3[[#This Row],[Female]],Table3[[#This Row],[Male]])</f>
        <v>9</v>
      </c>
    </row>
    <row r="10" spans="2:10" x14ac:dyDescent="0.25">
      <c r="B10" s="1" t="s">
        <v>149</v>
      </c>
      <c r="C10">
        <v>1</v>
      </c>
      <c r="D10">
        <v>4</v>
      </c>
      <c r="E10">
        <v>5</v>
      </c>
      <c r="G10" t="str">
        <f>VLOOKUP(SPORTSMEN!$J15,SPORTSMEN!$J$2:$K$51,2,FALSE)</f>
        <v>GERMANY</v>
      </c>
      <c r="H10">
        <f>COUNTIFS(SPORTSMEN!$K$2:$K$51,ANALYSIS!$G10,SPORTSMEN!$I$2:$I$51,ANALYSIS!H$4)</f>
        <v>1</v>
      </c>
      <c r="I10">
        <f>COUNTIFS(SPORTSMEN!$K$2:$K$51,ANALYSIS!$G10,SPORTSMEN!$I$2:$I$51,ANALYSIS!I$4)</f>
        <v>4</v>
      </c>
      <c r="J10">
        <f>SUM(Table3[[#This Row],[Female]],Table3[[#This Row],[Male]])</f>
        <v>5</v>
      </c>
    </row>
    <row r="11" spans="2:10" x14ac:dyDescent="0.25">
      <c r="B11" s="1" t="s">
        <v>164</v>
      </c>
      <c r="C11">
        <v>2</v>
      </c>
      <c r="D11">
        <v>1</v>
      </c>
      <c r="E11">
        <v>3</v>
      </c>
      <c r="G11" t="str">
        <f>VLOOKUP(SPORTSMEN!$J46,SPORTSMEN!$J$2:$K$51,2,FALSE)</f>
        <v>NETHERLANDS</v>
      </c>
      <c r="H11">
        <f>COUNTIFS(SPORTSMEN!$K$2:$K$51,ANALYSIS!$G11,SPORTSMEN!$I$2:$I$51,ANALYSIS!H$4)</f>
        <v>2</v>
      </c>
      <c r="I11">
        <f>COUNTIFS(SPORTSMEN!$K$2:$K$51,ANALYSIS!$G11,SPORTSMEN!$I$2:$I$51,ANALYSIS!I$4)</f>
        <v>1</v>
      </c>
      <c r="J11">
        <f>SUM(Table3[[#This Row],[Female]],Table3[[#This Row],[Male]])</f>
        <v>3</v>
      </c>
    </row>
    <row r="12" spans="2:10" x14ac:dyDescent="0.25">
      <c r="B12" s="1" t="s">
        <v>161</v>
      </c>
      <c r="C12">
        <v>3</v>
      </c>
      <c r="E12">
        <v>3</v>
      </c>
      <c r="G12" t="str">
        <f>VLOOKUP(SPORTSMEN!$J43,SPORTSMEN!$J$2:$K$51,2,FALSE)</f>
        <v>SPAIN</v>
      </c>
      <c r="H12">
        <f>COUNTIFS(SPORTSMEN!$K$2:$K$51,ANALYSIS!$G12,SPORTSMEN!$I$2:$I$51,ANALYSIS!H$4)</f>
        <v>3</v>
      </c>
      <c r="I12">
        <f>COUNTIFS(SPORTSMEN!$K$2:$K$51,ANALYSIS!$G12,SPORTSMEN!$I$2:$I$51,ANALYSIS!I$4)</f>
        <v>0</v>
      </c>
      <c r="J12">
        <f>SUM(Table3[[#This Row],[Female]],Table3[[#This Row],[Male]])</f>
        <v>3</v>
      </c>
    </row>
    <row r="13" spans="2:10" x14ac:dyDescent="0.25">
      <c r="B13" s="1" t="s">
        <v>167</v>
      </c>
      <c r="C13">
        <v>1</v>
      </c>
      <c r="D13">
        <v>1</v>
      </c>
      <c r="E13">
        <v>2</v>
      </c>
      <c r="G13" t="str">
        <f>VLOOKUP(SPORTSMEN!$J49,SPORTSMEN!$J$2:$K$51,2,FALSE)</f>
        <v>SWEDEN</v>
      </c>
      <c r="H13">
        <f>COUNTIFS(SPORTSMEN!$K$2:$K$51,ANALYSIS!$G13,SPORTSMEN!$I$2:$I$51,ANALYSIS!H$4)</f>
        <v>1</v>
      </c>
      <c r="I13">
        <f>COUNTIFS(SPORTSMEN!$K$2:$K$51,ANALYSIS!$G13,SPORTSMEN!$I$2:$I$51,ANALYSIS!I$4)</f>
        <v>1</v>
      </c>
      <c r="J13">
        <f>SUM(Table3[[#This Row],[Female]],Table3[[#This Row],[Male]])</f>
        <v>2</v>
      </c>
    </row>
    <row r="14" spans="2:10" x14ac:dyDescent="0.25">
      <c r="B14" s="1" t="s">
        <v>146</v>
      </c>
      <c r="C14">
        <v>3</v>
      </c>
      <c r="D14">
        <v>2</v>
      </c>
      <c r="E14">
        <v>5</v>
      </c>
      <c r="G14" t="str">
        <f>VLOOKUP(SPORTSMEN!$J10,SPORTSMEN!$J$2:$K$51,2,FALSE)</f>
        <v>UK</v>
      </c>
      <c r="H14">
        <f>COUNTIFS(SPORTSMEN!$K$2:$K$51,ANALYSIS!$G14,SPORTSMEN!$I$2:$I$51,ANALYSIS!H$4)</f>
        <v>3</v>
      </c>
      <c r="I14">
        <f>COUNTIFS(SPORTSMEN!$K$2:$K$51,ANALYSIS!$G14,SPORTSMEN!$I$2:$I$51,ANALYSIS!I$4)</f>
        <v>2</v>
      </c>
      <c r="J14">
        <f>SUM(Table3[[#This Row],[Female]],Table3[[#This Row],[Male]])</f>
        <v>5</v>
      </c>
    </row>
    <row r="15" spans="2:10" x14ac:dyDescent="0.25">
      <c r="B15" s="1" t="s">
        <v>140</v>
      </c>
      <c r="C15">
        <v>4</v>
      </c>
      <c r="D15">
        <v>3</v>
      </c>
      <c r="E15">
        <v>7</v>
      </c>
      <c r="G15" t="str">
        <f>VLOOKUP(SPORTSMEN!$J2,SPORTSMEN!$J$2:$K$51,2,FALSE)</f>
        <v>USA</v>
      </c>
      <c r="H15">
        <f>COUNTIFS(SPORTSMEN!$K$2:$K$51,ANALYSIS!$G15,SPORTSMEN!$I$2:$I$51,ANALYSIS!H$4)</f>
        <v>4</v>
      </c>
      <c r="I15">
        <f>COUNTIFS(SPORTSMEN!$K$2:$K$51,ANALYSIS!$G15,SPORTSMEN!$I$2:$I$51,ANALYSIS!I$4)</f>
        <v>3</v>
      </c>
      <c r="J15">
        <f>SUM(Table3[[#This Row],[Female]],Table3[[#This Row],[Male]])</f>
        <v>7</v>
      </c>
    </row>
  </sheetData>
  <sortState xmlns:xlrd2="http://schemas.microsoft.com/office/spreadsheetml/2017/richdata2" ref="G5:G15">
    <sortCondition ref="G5:G15"/>
  </sortState>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I53"/>
  <sheetViews>
    <sheetView tabSelected="1" zoomScale="106" zoomScaleNormal="106" workbookViewId="0">
      <selection activeCell="A4" sqref="A4:A53"/>
    </sheetView>
  </sheetViews>
  <sheetFormatPr defaultRowHeight="15" x14ac:dyDescent="0.25"/>
  <cols>
    <col min="1" max="1" width="12.7109375" customWidth="1"/>
    <col min="2" max="2" width="28.85546875" bestFit="1" customWidth="1"/>
    <col min="3" max="3" width="30.5703125" bestFit="1" customWidth="1"/>
    <col min="4" max="4" width="9.7109375" customWidth="1"/>
    <col min="5" max="5" width="20.28515625" bestFit="1" customWidth="1"/>
    <col min="6" max="6" width="13.140625" customWidth="1"/>
    <col min="7" max="7" width="18.28515625" customWidth="1"/>
    <col min="8" max="8" width="14.5703125" customWidth="1"/>
    <col min="9" max="9" width="23" customWidth="1"/>
    <col min="10" max="10" width="24.85546875" bestFit="1" customWidth="1"/>
    <col min="11" max="11" width="25" bestFit="1" customWidth="1"/>
    <col min="12" max="12" width="20.42578125" bestFit="1" customWidth="1"/>
    <col min="13" max="13" width="21.5703125" bestFit="1" customWidth="1"/>
    <col min="14" max="14" width="22.28515625" bestFit="1" customWidth="1"/>
    <col min="15" max="15" width="30.5703125" bestFit="1" customWidth="1"/>
    <col min="16" max="16" width="21.140625" bestFit="1" customWidth="1"/>
    <col min="17" max="17" width="30.42578125" bestFit="1" customWidth="1"/>
    <col min="18" max="18" width="21.7109375" bestFit="1" customWidth="1"/>
    <col min="19" max="19" width="21.140625" bestFit="1" customWidth="1"/>
    <col min="20" max="20" width="25.85546875" bestFit="1" customWidth="1"/>
    <col min="21" max="21" width="22.42578125" bestFit="1" customWidth="1"/>
    <col min="22" max="22" width="25.140625" bestFit="1" customWidth="1"/>
    <col min="23" max="23" width="24.7109375" bestFit="1" customWidth="1"/>
    <col min="24" max="24" width="26.42578125" bestFit="1" customWidth="1"/>
    <col min="25" max="25" width="23" bestFit="1" customWidth="1"/>
    <col min="26" max="26" width="22.140625" bestFit="1" customWidth="1"/>
    <col min="27" max="27" width="23.5703125" bestFit="1" customWidth="1"/>
    <col min="28" max="28" width="23.7109375" bestFit="1" customWidth="1"/>
    <col min="29" max="29" width="19.7109375" bestFit="1" customWidth="1"/>
    <col min="30" max="30" width="25" bestFit="1" customWidth="1"/>
    <col min="31" max="31" width="19.5703125" bestFit="1" customWidth="1"/>
    <col min="32" max="32" width="19.28515625" bestFit="1" customWidth="1"/>
    <col min="33" max="33" width="26.42578125" bestFit="1" customWidth="1"/>
    <col min="34" max="34" width="27.28515625" bestFit="1" customWidth="1"/>
    <col min="35" max="35" width="23.5703125" bestFit="1" customWidth="1"/>
    <col min="36" max="36" width="27.7109375" bestFit="1" customWidth="1"/>
    <col min="37" max="37" width="23.42578125" bestFit="1" customWidth="1"/>
    <col min="38" max="38" width="23.5703125" bestFit="1" customWidth="1"/>
    <col min="39" max="39" width="21.140625" bestFit="1" customWidth="1"/>
    <col min="40" max="40" width="22.42578125" bestFit="1" customWidth="1"/>
    <col min="41" max="41" width="25.7109375" bestFit="1" customWidth="1"/>
    <col min="42" max="42" width="26.42578125" bestFit="1" customWidth="1"/>
    <col min="43" max="43" width="23.85546875" bestFit="1" customWidth="1"/>
    <col min="44" max="44" width="21.7109375" bestFit="1" customWidth="1"/>
    <col min="45" max="45" width="24" bestFit="1" customWidth="1"/>
    <col min="46" max="46" width="23.7109375" bestFit="1" customWidth="1"/>
    <col min="47" max="47" width="25" bestFit="1" customWidth="1"/>
    <col min="48" max="48" width="20" bestFit="1" customWidth="1"/>
    <col min="49" max="49" width="25.140625" bestFit="1" customWidth="1"/>
    <col min="50" max="50" width="23.5703125" bestFit="1" customWidth="1"/>
    <col min="51" max="51" width="21.7109375" bestFit="1" customWidth="1"/>
    <col min="52" max="52" width="7.28515625" bestFit="1" customWidth="1"/>
    <col min="53" max="53" width="11.28515625" bestFit="1" customWidth="1"/>
  </cols>
  <sheetData>
    <row r="1" spans="1:9" x14ac:dyDescent="0.25">
      <c r="A1" s="39" t="s">
        <v>238</v>
      </c>
      <c r="B1" t="s">
        <v>423</v>
      </c>
    </row>
    <row r="3" spans="1:9" x14ac:dyDescent="0.25">
      <c r="A3" s="39" t="s">
        <v>222</v>
      </c>
      <c r="B3" s="39" t="s">
        <v>221</v>
      </c>
      <c r="C3" s="39" t="s">
        <v>233</v>
      </c>
      <c r="D3" s="39" t="s">
        <v>170</v>
      </c>
      <c r="E3" s="39" t="s">
        <v>424</v>
      </c>
      <c r="F3" s="39" t="s">
        <v>4</v>
      </c>
      <c r="G3" s="39" t="s">
        <v>228</v>
      </c>
      <c r="H3" s="39" t="s">
        <v>136</v>
      </c>
      <c r="I3" s="39" t="s">
        <v>172</v>
      </c>
    </row>
    <row r="4" spans="1:9" x14ac:dyDescent="0.25">
      <c r="A4" s="32">
        <v>1</v>
      </c>
      <c r="B4" t="s">
        <v>288</v>
      </c>
      <c r="C4" t="s">
        <v>338</v>
      </c>
      <c r="D4" t="s">
        <v>138</v>
      </c>
      <c r="E4" t="s">
        <v>388</v>
      </c>
      <c r="F4" s="43">
        <v>35699</v>
      </c>
      <c r="G4" t="s">
        <v>140</v>
      </c>
      <c r="H4" t="s">
        <v>139</v>
      </c>
      <c r="I4" t="s">
        <v>174</v>
      </c>
    </row>
    <row r="5" spans="1:9" x14ac:dyDescent="0.25">
      <c r="A5" s="32">
        <v>2</v>
      </c>
      <c r="B5" t="s">
        <v>289</v>
      </c>
      <c r="C5" t="s">
        <v>356</v>
      </c>
      <c r="D5" t="s">
        <v>138</v>
      </c>
      <c r="E5" t="s">
        <v>389</v>
      </c>
      <c r="F5" s="43">
        <v>33641</v>
      </c>
      <c r="G5" t="s">
        <v>140</v>
      </c>
      <c r="H5" t="s">
        <v>139</v>
      </c>
      <c r="I5" t="s">
        <v>175</v>
      </c>
    </row>
    <row r="6" spans="1:9" x14ac:dyDescent="0.25">
      <c r="A6" s="32">
        <v>3</v>
      </c>
      <c r="B6" t="s">
        <v>290</v>
      </c>
      <c r="C6" t="s">
        <v>348</v>
      </c>
      <c r="D6" t="s">
        <v>142</v>
      </c>
      <c r="E6" t="s">
        <v>390</v>
      </c>
      <c r="F6" s="43">
        <v>25394</v>
      </c>
      <c r="G6" t="s">
        <v>144</v>
      </c>
      <c r="H6" t="s">
        <v>143</v>
      </c>
      <c r="I6" t="s">
        <v>177</v>
      </c>
    </row>
    <row r="7" spans="1:9" x14ac:dyDescent="0.25">
      <c r="A7" s="32">
        <v>4</v>
      </c>
      <c r="B7" t="s">
        <v>291</v>
      </c>
      <c r="C7" t="s">
        <v>345</v>
      </c>
      <c r="D7" t="s">
        <v>138</v>
      </c>
      <c r="E7" t="s">
        <v>391</v>
      </c>
      <c r="F7" s="43">
        <v>27532</v>
      </c>
      <c r="G7" t="s">
        <v>140</v>
      </c>
      <c r="H7" t="s">
        <v>139</v>
      </c>
      <c r="I7" t="s">
        <v>178</v>
      </c>
    </row>
    <row r="8" spans="1:9" x14ac:dyDescent="0.25">
      <c r="A8" s="32">
        <v>5</v>
      </c>
      <c r="B8" t="s">
        <v>292</v>
      </c>
      <c r="C8" t="s">
        <v>343</v>
      </c>
      <c r="D8" t="s">
        <v>142</v>
      </c>
      <c r="E8" t="s">
        <v>392</v>
      </c>
      <c r="F8" s="43">
        <v>25706</v>
      </c>
      <c r="G8" t="s">
        <v>140</v>
      </c>
      <c r="H8" t="s">
        <v>139</v>
      </c>
      <c r="I8" t="s">
        <v>179</v>
      </c>
    </row>
    <row r="9" spans="1:9" x14ac:dyDescent="0.25">
      <c r="A9" s="32">
        <v>6</v>
      </c>
      <c r="B9" t="s">
        <v>293</v>
      </c>
      <c r="C9" t="s">
        <v>357</v>
      </c>
      <c r="D9" t="s">
        <v>142</v>
      </c>
      <c r="E9" t="s">
        <v>389</v>
      </c>
      <c r="F9" s="43">
        <v>33944</v>
      </c>
      <c r="G9" t="s">
        <v>140</v>
      </c>
      <c r="H9" t="s">
        <v>139</v>
      </c>
      <c r="I9" t="s">
        <v>180</v>
      </c>
    </row>
    <row r="10" spans="1:9" x14ac:dyDescent="0.25">
      <c r="A10" s="32">
        <v>7</v>
      </c>
      <c r="B10" t="s">
        <v>294</v>
      </c>
      <c r="C10" t="s">
        <v>347</v>
      </c>
      <c r="D10" t="s">
        <v>138</v>
      </c>
      <c r="E10" t="s">
        <v>393</v>
      </c>
      <c r="F10" s="43">
        <v>36370</v>
      </c>
      <c r="G10" t="s">
        <v>140</v>
      </c>
      <c r="H10" t="s">
        <v>139</v>
      </c>
      <c r="I10" t="s">
        <v>181</v>
      </c>
    </row>
    <row r="11" spans="1:9" x14ac:dyDescent="0.25">
      <c r="A11" s="32">
        <v>8</v>
      </c>
      <c r="B11" t="s">
        <v>295</v>
      </c>
      <c r="C11" t="s">
        <v>368</v>
      </c>
      <c r="D11" t="s">
        <v>142</v>
      </c>
      <c r="E11" t="s">
        <v>394</v>
      </c>
      <c r="F11" s="43">
        <v>23141</v>
      </c>
      <c r="G11" t="s">
        <v>140</v>
      </c>
      <c r="H11" t="s">
        <v>139</v>
      </c>
      <c r="I11" t="s">
        <v>182</v>
      </c>
    </row>
    <row r="12" spans="1:9" x14ac:dyDescent="0.25">
      <c r="A12" s="32">
        <v>9</v>
      </c>
      <c r="B12" t="s">
        <v>296</v>
      </c>
      <c r="C12" t="s">
        <v>379</v>
      </c>
      <c r="D12" t="s">
        <v>138</v>
      </c>
      <c r="E12" t="s">
        <v>395</v>
      </c>
      <c r="F12" s="43">
        <v>25965</v>
      </c>
      <c r="G12" t="s">
        <v>146</v>
      </c>
      <c r="H12" t="s">
        <v>139</v>
      </c>
      <c r="I12" t="s">
        <v>183</v>
      </c>
    </row>
    <row r="13" spans="1:9" x14ac:dyDescent="0.25">
      <c r="A13" s="32">
        <v>10</v>
      </c>
      <c r="B13" t="s">
        <v>297</v>
      </c>
      <c r="C13" t="s">
        <v>376</v>
      </c>
      <c r="D13" t="s">
        <v>142</v>
      </c>
      <c r="E13" t="s">
        <v>396</v>
      </c>
      <c r="F13" s="43">
        <v>23732</v>
      </c>
      <c r="G13" t="s">
        <v>146</v>
      </c>
      <c r="H13" t="s">
        <v>139</v>
      </c>
      <c r="I13" t="s">
        <v>181</v>
      </c>
    </row>
    <row r="14" spans="1:9" x14ac:dyDescent="0.25">
      <c r="A14" s="32">
        <v>11</v>
      </c>
      <c r="B14" t="s">
        <v>298</v>
      </c>
      <c r="C14" t="s">
        <v>361</v>
      </c>
      <c r="D14" t="s">
        <v>142</v>
      </c>
      <c r="E14" t="s">
        <v>397</v>
      </c>
      <c r="F14" s="43">
        <v>31733</v>
      </c>
      <c r="G14" t="s">
        <v>146</v>
      </c>
      <c r="H14" t="s">
        <v>139</v>
      </c>
      <c r="I14" t="s">
        <v>184</v>
      </c>
    </row>
    <row r="15" spans="1:9" x14ac:dyDescent="0.25">
      <c r="A15" s="32">
        <v>12</v>
      </c>
      <c r="B15" t="s">
        <v>299</v>
      </c>
      <c r="C15" t="s">
        <v>387</v>
      </c>
      <c r="D15" t="s">
        <v>138</v>
      </c>
      <c r="E15" t="s">
        <v>398</v>
      </c>
      <c r="F15" s="43">
        <v>28412</v>
      </c>
      <c r="G15" t="s">
        <v>146</v>
      </c>
      <c r="H15" t="s">
        <v>139</v>
      </c>
      <c r="I15" t="s">
        <v>185</v>
      </c>
    </row>
    <row r="16" spans="1:9" x14ac:dyDescent="0.25">
      <c r="A16" s="32">
        <v>13</v>
      </c>
      <c r="B16" t="s">
        <v>300</v>
      </c>
      <c r="C16" t="s">
        <v>375</v>
      </c>
      <c r="D16" t="s">
        <v>138</v>
      </c>
      <c r="E16" t="s">
        <v>398</v>
      </c>
      <c r="F16" s="43">
        <v>28168</v>
      </c>
      <c r="G16" t="s">
        <v>146</v>
      </c>
      <c r="H16" t="s">
        <v>139</v>
      </c>
      <c r="I16" t="s">
        <v>186</v>
      </c>
    </row>
    <row r="17" spans="1:9" x14ac:dyDescent="0.25">
      <c r="A17" s="32">
        <v>14</v>
      </c>
      <c r="B17" t="s">
        <v>301</v>
      </c>
      <c r="C17" t="s">
        <v>385</v>
      </c>
      <c r="D17" t="s">
        <v>142</v>
      </c>
      <c r="E17" t="s">
        <v>399</v>
      </c>
      <c r="F17" s="43">
        <v>21788</v>
      </c>
      <c r="G17" t="s">
        <v>149</v>
      </c>
      <c r="H17" t="s">
        <v>148</v>
      </c>
      <c r="I17" t="s">
        <v>187</v>
      </c>
    </row>
    <row r="18" spans="1:9" x14ac:dyDescent="0.25">
      <c r="A18" s="32">
        <v>15</v>
      </c>
      <c r="B18" t="s">
        <v>302</v>
      </c>
      <c r="C18" t="s">
        <v>374</v>
      </c>
      <c r="D18" t="s">
        <v>138</v>
      </c>
      <c r="E18" t="s">
        <v>400</v>
      </c>
      <c r="F18" s="43">
        <v>23804</v>
      </c>
      <c r="G18" t="s">
        <v>149</v>
      </c>
      <c r="H18" t="s">
        <v>148</v>
      </c>
      <c r="I18" t="s">
        <v>188</v>
      </c>
    </row>
    <row r="19" spans="1:9" x14ac:dyDescent="0.25">
      <c r="A19" s="32">
        <v>16</v>
      </c>
      <c r="B19" t="s">
        <v>303</v>
      </c>
      <c r="C19" t="s">
        <v>342</v>
      </c>
      <c r="D19" t="s">
        <v>142</v>
      </c>
      <c r="E19" t="s">
        <v>390</v>
      </c>
      <c r="F19" s="43">
        <v>25405</v>
      </c>
      <c r="G19" t="s">
        <v>149</v>
      </c>
      <c r="H19" t="s">
        <v>148</v>
      </c>
      <c r="I19" t="s">
        <v>178</v>
      </c>
    </row>
    <row r="20" spans="1:9" x14ac:dyDescent="0.25">
      <c r="A20" s="32">
        <v>17</v>
      </c>
      <c r="B20" t="s">
        <v>304</v>
      </c>
      <c r="C20" t="s">
        <v>380</v>
      </c>
      <c r="D20" t="s">
        <v>142</v>
      </c>
      <c r="E20" t="s">
        <v>401</v>
      </c>
      <c r="F20" s="43">
        <v>26582</v>
      </c>
      <c r="G20" t="s">
        <v>149</v>
      </c>
      <c r="H20" t="s">
        <v>148</v>
      </c>
      <c r="I20" t="s">
        <v>189</v>
      </c>
    </row>
    <row r="21" spans="1:9" x14ac:dyDescent="0.25">
      <c r="A21" s="32">
        <v>18</v>
      </c>
      <c r="B21" t="s">
        <v>305</v>
      </c>
      <c r="C21" t="s">
        <v>382</v>
      </c>
      <c r="D21" t="s">
        <v>142</v>
      </c>
      <c r="E21" t="s">
        <v>399</v>
      </c>
      <c r="F21" s="43">
        <v>21793</v>
      </c>
      <c r="G21" t="s">
        <v>149</v>
      </c>
      <c r="H21" t="s">
        <v>148</v>
      </c>
      <c r="I21" t="s">
        <v>190</v>
      </c>
    </row>
    <row r="22" spans="1:9" x14ac:dyDescent="0.25">
      <c r="A22" s="32">
        <v>19</v>
      </c>
      <c r="B22" t="s">
        <v>306</v>
      </c>
      <c r="C22" t="s">
        <v>369</v>
      </c>
      <c r="D22" t="s">
        <v>138</v>
      </c>
      <c r="E22" t="s">
        <v>398</v>
      </c>
      <c r="F22" s="43">
        <v>28262</v>
      </c>
      <c r="G22" t="s">
        <v>151</v>
      </c>
      <c r="H22" t="s">
        <v>139</v>
      </c>
      <c r="I22" t="s">
        <v>191</v>
      </c>
    </row>
    <row r="23" spans="1:9" x14ac:dyDescent="0.25">
      <c r="A23" s="32">
        <v>20</v>
      </c>
      <c r="B23" t="s">
        <v>307</v>
      </c>
      <c r="C23" t="s">
        <v>350</v>
      </c>
      <c r="D23" t="s">
        <v>142</v>
      </c>
      <c r="E23" t="s">
        <v>402</v>
      </c>
      <c r="F23" s="43">
        <v>27767</v>
      </c>
      <c r="G23" t="s">
        <v>151</v>
      </c>
      <c r="H23" t="s">
        <v>139</v>
      </c>
      <c r="I23" t="s">
        <v>192</v>
      </c>
    </row>
    <row r="24" spans="1:9" x14ac:dyDescent="0.25">
      <c r="A24" s="32">
        <v>21</v>
      </c>
      <c r="B24" t="s">
        <v>308</v>
      </c>
      <c r="C24" t="s">
        <v>373</v>
      </c>
      <c r="D24" t="s">
        <v>142</v>
      </c>
      <c r="E24" t="s">
        <v>403</v>
      </c>
      <c r="F24" s="43">
        <v>35268</v>
      </c>
      <c r="G24" t="s">
        <v>151</v>
      </c>
      <c r="H24" t="s">
        <v>139</v>
      </c>
      <c r="I24" t="s">
        <v>193</v>
      </c>
    </row>
    <row r="25" spans="1:9" x14ac:dyDescent="0.25">
      <c r="A25" s="32">
        <v>22</v>
      </c>
      <c r="B25" t="s">
        <v>309</v>
      </c>
      <c r="C25" t="s">
        <v>363</v>
      </c>
      <c r="D25" t="s">
        <v>138</v>
      </c>
      <c r="E25" t="s">
        <v>396</v>
      </c>
      <c r="F25" s="43">
        <v>23483</v>
      </c>
      <c r="G25" t="s">
        <v>151</v>
      </c>
      <c r="H25" t="s">
        <v>139</v>
      </c>
      <c r="I25" t="s">
        <v>194</v>
      </c>
    </row>
    <row r="26" spans="1:9" x14ac:dyDescent="0.25">
      <c r="A26" s="32">
        <v>23</v>
      </c>
      <c r="B26" t="s">
        <v>310</v>
      </c>
      <c r="C26" t="s">
        <v>384</v>
      </c>
      <c r="D26" t="s">
        <v>138</v>
      </c>
      <c r="E26" t="s">
        <v>404</v>
      </c>
      <c r="F26" s="43">
        <v>20437</v>
      </c>
      <c r="G26" t="s">
        <v>151</v>
      </c>
      <c r="H26" t="s">
        <v>139</v>
      </c>
      <c r="I26" t="s">
        <v>195</v>
      </c>
    </row>
    <row r="27" spans="1:9" x14ac:dyDescent="0.25">
      <c r="A27" s="32">
        <v>24</v>
      </c>
      <c r="B27" t="s">
        <v>311</v>
      </c>
      <c r="C27" t="s">
        <v>341</v>
      </c>
      <c r="D27" t="s">
        <v>138</v>
      </c>
      <c r="E27" t="s">
        <v>393</v>
      </c>
      <c r="F27" s="43">
        <v>36400</v>
      </c>
      <c r="G27" t="s">
        <v>151</v>
      </c>
      <c r="H27" t="s">
        <v>139</v>
      </c>
      <c r="I27" t="s">
        <v>196</v>
      </c>
    </row>
    <row r="28" spans="1:9" x14ac:dyDescent="0.25">
      <c r="A28" s="32">
        <v>25</v>
      </c>
      <c r="B28" t="s">
        <v>312</v>
      </c>
      <c r="C28" t="s">
        <v>339</v>
      </c>
      <c r="D28" t="s">
        <v>138</v>
      </c>
      <c r="E28" t="s">
        <v>405</v>
      </c>
      <c r="F28" s="43">
        <v>24309</v>
      </c>
      <c r="G28" t="s">
        <v>151</v>
      </c>
      <c r="H28" t="s">
        <v>139</v>
      </c>
      <c r="I28" t="s">
        <v>181</v>
      </c>
    </row>
    <row r="29" spans="1:9" x14ac:dyDescent="0.25">
      <c r="A29" s="32">
        <v>26</v>
      </c>
      <c r="B29" t="s">
        <v>313</v>
      </c>
      <c r="C29" t="s">
        <v>372</v>
      </c>
      <c r="D29" t="s">
        <v>138</v>
      </c>
      <c r="E29" t="s">
        <v>406</v>
      </c>
      <c r="F29" s="43">
        <v>28570</v>
      </c>
      <c r="G29" t="s">
        <v>151</v>
      </c>
      <c r="H29" t="s">
        <v>139</v>
      </c>
      <c r="I29" t="s">
        <v>174</v>
      </c>
    </row>
    <row r="30" spans="1:9" x14ac:dyDescent="0.25">
      <c r="A30" s="32">
        <v>27</v>
      </c>
      <c r="B30" t="s">
        <v>314</v>
      </c>
      <c r="C30" t="s">
        <v>386</v>
      </c>
      <c r="D30" t="s">
        <v>142</v>
      </c>
      <c r="E30" t="s">
        <v>392</v>
      </c>
      <c r="F30" s="43">
        <v>25767</v>
      </c>
      <c r="G30" t="s">
        <v>153</v>
      </c>
      <c r="H30" t="s">
        <v>148</v>
      </c>
      <c r="I30" t="s">
        <v>197</v>
      </c>
    </row>
    <row r="31" spans="1:9" x14ac:dyDescent="0.25">
      <c r="A31" s="32">
        <v>28</v>
      </c>
      <c r="B31" t="s">
        <v>315</v>
      </c>
      <c r="C31" t="s">
        <v>352</v>
      </c>
      <c r="D31" t="s">
        <v>142</v>
      </c>
      <c r="E31" t="s">
        <v>407</v>
      </c>
      <c r="F31" s="43">
        <v>30020</v>
      </c>
      <c r="G31" t="s">
        <v>153</v>
      </c>
      <c r="H31" t="s">
        <v>148</v>
      </c>
      <c r="I31" t="s">
        <v>186</v>
      </c>
    </row>
    <row r="32" spans="1:9" x14ac:dyDescent="0.25">
      <c r="A32" s="32">
        <v>29</v>
      </c>
      <c r="B32" t="s">
        <v>316</v>
      </c>
      <c r="C32" t="s">
        <v>370</v>
      </c>
      <c r="D32" t="s">
        <v>138</v>
      </c>
      <c r="E32" t="s">
        <v>408</v>
      </c>
      <c r="F32" s="43">
        <v>34361</v>
      </c>
      <c r="G32" t="s">
        <v>153</v>
      </c>
      <c r="H32" t="s">
        <v>148</v>
      </c>
      <c r="I32" t="s">
        <v>181</v>
      </c>
    </row>
    <row r="33" spans="1:9" x14ac:dyDescent="0.25">
      <c r="A33" s="32">
        <v>30</v>
      </c>
      <c r="B33" t="s">
        <v>317</v>
      </c>
      <c r="C33" t="s">
        <v>360</v>
      </c>
      <c r="D33" t="s">
        <v>138</v>
      </c>
      <c r="E33" t="s">
        <v>409</v>
      </c>
      <c r="F33" s="43">
        <v>29137</v>
      </c>
      <c r="G33" t="s">
        <v>156</v>
      </c>
      <c r="H33" t="s">
        <v>155</v>
      </c>
      <c r="I33" t="s">
        <v>198</v>
      </c>
    </row>
    <row r="34" spans="1:9" x14ac:dyDescent="0.25">
      <c r="A34" s="32">
        <v>31</v>
      </c>
      <c r="B34" t="s">
        <v>318</v>
      </c>
      <c r="C34" t="s">
        <v>346</v>
      </c>
      <c r="D34" t="s">
        <v>138</v>
      </c>
      <c r="E34" t="s">
        <v>410</v>
      </c>
      <c r="F34" s="43">
        <v>32867</v>
      </c>
      <c r="G34" t="s">
        <v>156</v>
      </c>
      <c r="H34" t="s">
        <v>155</v>
      </c>
      <c r="I34" t="s">
        <v>197</v>
      </c>
    </row>
    <row r="35" spans="1:9" x14ac:dyDescent="0.25">
      <c r="A35" s="32">
        <v>32</v>
      </c>
      <c r="B35" t="s">
        <v>319</v>
      </c>
      <c r="C35" t="s">
        <v>344</v>
      </c>
      <c r="D35" t="s">
        <v>138</v>
      </c>
      <c r="E35" t="s">
        <v>392</v>
      </c>
      <c r="F35" s="43">
        <v>25925</v>
      </c>
      <c r="G35" t="s">
        <v>156</v>
      </c>
      <c r="H35" t="s">
        <v>155</v>
      </c>
      <c r="I35" t="s">
        <v>195</v>
      </c>
    </row>
    <row r="36" spans="1:9" x14ac:dyDescent="0.25">
      <c r="A36" s="32">
        <v>33</v>
      </c>
      <c r="B36" t="s">
        <v>320</v>
      </c>
      <c r="C36" t="s">
        <v>383</v>
      </c>
      <c r="D36" t="s">
        <v>142</v>
      </c>
      <c r="E36" t="s">
        <v>411</v>
      </c>
      <c r="F36" s="43">
        <v>29529</v>
      </c>
      <c r="G36" t="s">
        <v>156</v>
      </c>
      <c r="H36" t="s">
        <v>155</v>
      </c>
      <c r="I36" t="s">
        <v>199</v>
      </c>
    </row>
    <row r="37" spans="1:9" x14ac:dyDescent="0.25">
      <c r="A37" s="32">
        <v>34</v>
      </c>
      <c r="B37" t="s">
        <v>321</v>
      </c>
      <c r="C37" t="s">
        <v>355</v>
      </c>
      <c r="D37" t="s">
        <v>142</v>
      </c>
      <c r="E37" t="s">
        <v>412</v>
      </c>
      <c r="F37" s="43">
        <v>29875</v>
      </c>
      <c r="G37" t="s">
        <v>156</v>
      </c>
      <c r="H37" t="s">
        <v>155</v>
      </c>
      <c r="I37" t="s">
        <v>193</v>
      </c>
    </row>
    <row r="38" spans="1:9" x14ac:dyDescent="0.25">
      <c r="A38" s="32">
        <v>35</v>
      </c>
      <c r="B38" t="s">
        <v>322</v>
      </c>
      <c r="C38" t="s">
        <v>354</v>
      </c>
      <c r="D38" t="s">
        <v>142</v>
      </c>
      <c r="E38" t="s">
        <v>404</v>
      </c>
      <c r="F38" s="43">
        <v>20300</v>
      </c>
      <c r="G38" t="s">
        <v>156</v>
      </c>
      <c r="H38" t="s">
        <v>155</v>
      </c>
      <c r="I38" t="s">
        <v>200</v>
      </c>
    </row>
    <row r="39" spans="1:9" x14ac:dyDescent="0.25">
      <c r="A39" s="32">
        <v>36</v>
      </c>
      <c r="B39" t="s">
        <v>323</v>
      </c>
      <c r="C39" t="s">
        <v>353</v>
      </c>
      <c r="D39" t="s">
        <v>142</v>
      </c>
      <c r="E39" t="s">
        <v>391</v>
      </c>
      <c r="F39" s="43">
        <v>27428</v>
      </c>
      <c r="G39" t="s">
        <v>156</v>
      </c>
      <c r="H39" t="s">
        <v>155</v>
      </c>
      <c r="I39" t="s">
        <v>193</v>
      </c>
    </row>
    <row r="40" spans="1:9" x14ac:dyDescent="0.25">
      <c r="A40" s="32">
        <v>37</v>
      </c>
      <c r="B40" t="s">
        <v>324</v>
      </c>
      <c r="C40" t="s">
        <v>358</v>
      </c>
      <c r="D40" t="s">
        <v>142</v>
      </c>
      <c r="E40" t="s">
        <v>397</v>
      </c>
      <c r="F40" s="43">
        <v>31585</v>
      </c>
      <c r="G40" t="s">
        <v>156</v>
      </c>
      <c r="H40" t="s">
        <v>155</v>
      </c>
      <c r="I40" t="s">
        <v>201</v>
      </c>
    </row>
    <row r="41" spans="1:9" x14ac:dyDescent="0.25">
      <c r="A41" s="32">
        <v>38</v>
      </c>
      <c r="B41" t="s">
        <v>325</v>
      </c>
      <c r="C41" t="s">
        <v>351</v>
      </c>
      <c r="D41" t="s">
        <v>142</v>
      </c>
      <c r="E41" t="s">
        <v>413</v>
      </c>
      <c r="F41" s="43">
        <v>30327</v>
      </c>
      <c r="G41" t="s">
        <v>156</v>
      </c>
      <c r="H41" t="s">
        <v>155</v>
      </c>
      <c r="I41" t="s">
        <v>174</v>
      </c>
    </row>
    <row r="42" spans="1:9" x14ac:dyDescent="0.25">
      <c r="A42" s="32">
        <v>39</v>
      </c>
      <c r="B42" t="s">
        <v>326</v>
      </c>
      <c r="C42" t="s">
        <v>381</v>
      </c>
      <c r="D42" t="s">
        <v>142</v>
      </c>
      <c r="E42" t="s">
        <v>414</v>
      </c>
      <c r="F42" s="43">
        <v>31016</v>
      </c>
      <c r="G42" t="s">
        <v>159</v>
      </c>
      <c r="H42" t="s">
        <v>158</v>
      </c>
      <c r="I42" t="s">
        <v>196</v>
      </c>
    </row>
    <row r="43" spans="1:9" x14ac:dyDescent="0.25">
      <c r="A43" s="32">
        <v>40</v>
      </c>
      <c r="B43" t="s">
        <v>327</v>
      </c>
      <c r="C43" t="s">
        <v>366</v>
      </c>
      <c r="D43" t="s">
        <v>142</v>
      </c>
      <c r="E43" t="s">
        <v>415</v>
      </c>
      <c r="F43" s="43">
        <v>32314</v>
      </c>
      <c r="G43" t="s">
        <v>159</v>
      </c>
      <c r="H43" t="s">
        <v>158</v>
      </c>
      <c r="I43" t="s">
        <v>195</v>
      </c>
    </row>
    <row r="44" spans="1:9" x14ac:dyDescent="0.25">
      <c r="A44" s="32">
        <v>41</v>
      </c>
      <c r="B44" t="s">
        <v>328</v>
      </c>
      <c r="C44" t="s">
        <v>362</v>
      </c>
      <c r="D44" t="s">
        <v>138</v>
      </c>
      <c r="E44" t="s">
        <v>416</v>
      </c>
      <c r="F44" s="43">
        <v>27076</v>
      </c>
      <c r="G44" t="s">
        <v>159</v>
      </c>
      <c r="H44" t="s">
        <v>158</v>
      </c>
      <c r="I44" t="s">
        <v>202</v>
      </c>
    </row>
    <row r="45" spans="1:9" x14ac:dyDescent="0.25">
      <c r="A45" s="32">
        <v>42</v>
      </c>
      <c r="B45" t="s">
        <v>329</v>
      </c>
      <c r="C45" t="s">
        <v>349</v>
      </c>
      <c r="D45" t="s">
        <v>138</v>
      </c>
      <c r="E45" t="s">
        <v>417</v>
      </c>
      <c r="F45" s="43">
        <v>32941</v>
      </c>
      <c r="G45" t="s">
        <v>161</v>
      </c>
      <c r="H45" t="s">
        <v>158</v>
      </c>
      <c r="I45" t="s">
        <v>203</v>
      </c>
    </row>
    <row r="46" spans="1:9" x14ac:dyDescent="0.25">
      <c r="A46" s="32">
        <v>43</v>
      </c>
      <c r="B46" t="s">
        <v>330</v>
      </c>
      <c r="C46" t="s">
        <v>340</v>
      </c>
      <c r="D46" t="s">
        <v>138</v>
      </c>
      <c r="E46" t="s">
        <v>418</v>
      </c>
      <c r="F46" s="43">
        <v>21927</v>
      </c>
      <c r="G46" t="s">
        <v>161</v>
      </c>
      <c r="H46" t="s">
        <v>158</v>
      </c>
      <c r="I46" t="s">
        <v>196</v>
      </c>
    </row>
    <row r="47" spans="1:9" x14ac:dyDescent="0.25">
      <c r="A47" s="32">
        <v>44</v>
      </c>
      <c r="B47" t="s">
        <v>331</v>
      </c>
      <c r="C47" t="s">
        <v>359</v>
      </c>
      <c r="D47" t="s">
        <v>138</v>
      </c>
      <c r="E47" t="s">
        <v>400</v>
      </c>
      <c r="F47" s="43">
        <v>23952</v>
      </c>
      <c r="G47" t="s">
        <v>161</v>
      </c>
      <c r="H47" t="s">
        <v>158</v>
      </c>
      <c r="I47" t="s">
        <v>202</v>
      </c>
    </row>
    <row r="48" spans="1:9" x14ac:dyDescent="0.25">
      <c r="A48" s="32">
        <v>45</v>
      </c>
      <c r="B48" t="s">
        <v>332</v>
      </c>
      <c r="C48" t="s">
        <v>367</v>
      </c>
      <c r="D48" t="s">
        <v>138</v>
      </c>
      <c r="E48" t="s">
        <v>418</v>
      </c>
      <c r="F48" s="43">
        <v>22044</v>
      </c>
      <c r="G48" t="s">
        <v>164</v>
      </c>
      <c r="H48" t="s">
        <v>163</v>
      </c>
      <c r="I48" t="s">
        <v>204</v>
      </c>
    </row>
    <row r="49" spans="1:9" x14ac:dyDescent="0.25">
      <c r="A49" s="32">
        <v>46</v>
      </c>
      <c r="B49" t="s">
        <v>333</v>
      </c>
      <c r="C49" t="s">
        <v>365</v>
      </c>
      <c r="D49" t="s">
        <v>142</v>
      </c>
      <c r="E49" t="s">
        <v>419</v>
      </c>
      <c r="F49" s="43">
        <v>26940</v>
      </c>
      <c r="G49" t="s">
        <v>164</v>
      </c>
      <c r="H49" t="s">
        <v>163</v>
      </c>
      <c r="I49" t="s">
        <v>195</v>
      </c>
    </row>
    <row r="50" spans="1:9" x14ac:dyDescent="0.25">
      <c r="A50" s="32">
        <v>47</v>
      </c>
      <c r="B50" t="s">
        <v>334</v>
      </c>
      <c r="C50" t="s">
        <v>371</v>
      </c>
      <c r="D50" t="s">
        <v>138</v>
      </c>
      <c r="E50" t="s">
        <v>420</v>
      </c>
      <c r="F50" s="43">
        <v>24936</v>
      </c>
      <c r="G50" t="s">
        <v>164</v>
      </c>
      <c r="H50" t="s">
        <v>163</v>
      </c>
      <c r="I50" t="s">
        <v>195</v>
      </c>
    </row>
    <row r="51" spans="1:9" x14ac:dyDescent="0.25">
      <c r="A51" s="32">
        <v>48</v>
      </c>
      <c r="B51" t="s">
        <v>335</v>
      </c>
      <c r="C51" t="s">
        <v>378</v>
      </c>
      <c r="D51" t="s">
        <v>138</v>
      </c>
      <c r="E51" t="s">
        <v>388</v>
      </c>
      <c r="F51" s="43">
        <v>35567</v>
      </c>
      <c r="G51" t="s">
        <v>167</v>
      </c>
      <c r="H51" t="s">
        <v>166</v>
      </c>
      <c r="I51" t="s">
        <v>177</v>
      </c>
    </row>
    <row r="52" spans="1:9" x14ac:dyDescent="0.25">
      <c r="A52" s="32">
        <v>49</v>
      </c>
      <c r="B52" t="s">
        <v>336</v>
      </c>
      <c r="C52" t="s">
        <v>364</v>
      </c>
      <c r="D52" t="s">
        <v>142</v>
      </c>
      <c r="E52" t="s">
        <v>421</v>
      </c>
      <c r="F52" s="43">
        <v>31832</v>
      </c>
      <c r="G52" t="s">
        <v>167</v>
      </c>
      <c r="H52" t="s">
        <v>166</v>
      </c>
      <c r="I52" t="s">
        <v>205</v>
      </c>
    </row>
    <row r="53" spans="1:9" x14ac:dyDescent="0.25">
      <c r="A53" s="32">
        <v>50</v>
      </c>
      <c r="B53" t="s">
        <v>337</v>
      </c>
      <c r="C53" t="s">
        <v>377</v>
      </c>
      <c r="D53" t="s">
        <v>142</v>
      </c>
      <c r="E53" t="s">
        <v>422</v>
      </c>
      <c r="F53" s="43">
        <v>34178</v>
      </c>
      <c r="G53" t="s">
        <v>144</v>
      </c>
      <c r="H53" t="s">
        <v>143</v>
      </c>
      <c r="I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B2" activePane="bottomRight" state="frozen"/>
      <selection pane="topRight" activeCell="B1" sqref="B1"/>
      <selection pane="bottomLeft" activeCell="A2" sqref="A2"/>
      <selection pane="bottomRight" activeCell="U7" sqref="U7"/>
    </sheetView>
  </sheetViews>
  <sheetFormatPr defaultRowHeight="15" x14ac:dyDescent="0.25"/>
  <cols>
    <col min="1" max="1" width="9.85546875" style="32" bestFit="1" customWidth="1"/>
    <col min="2" max="2" width="26" customWidth="1"/>
    <col min="3" max="3" width="8" customWidth="1"/>
    <col min="4" max="4" width="12" customWidth="1"/>
    <col min="5" max="5" width="11.85546875" bestFit="1" customWidth="1"/>
    <col min="6" max="6" width="13.85546875" bestFit="1" customWidth="1"/>
    <col min="7" max="7" width="12.140625" style="38" bestFit="1"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style="35" bestFit="1" customWidth="1"/>
    <col min="15" max="15" width="10.42578125" customWidth="1"/>
    <col min="16" max="16" width="10.28515625" bestFit="1" customWidth="1"/>
    <col min="17" max="17" width="16" customWidth="1"/>
    <col min="18" max="18" width="24" bestFit="1" customWidth="1"/>
    <col min="19" max="19" width="11.28515625" style="42" bestFit="1" customWidth="1"/>
  </cols>
  <sheetData>
    <row r="1" spans="1:19" s="1" customFormat="1" x14ac:dyDescent="0.25">
      <c r="A1" s="30" t="s">
        <v>222</v>
      </c>
      <c r="B1" s="6" t="s">
        <v>221</v>
      </c>
      <c r="C1" s="5" t="s">
        <v>0</v>
      </c>
      <c r="D1" s="5" t="s">
        <v>1</v>
      </c>
      <c r="E1" s="5" t="s">
        <v>2</v>
      </c>
      <c r="F1" s="5" t="s">
        <v>3</v>
      </c>
      <c r="G1" s="36" t="s">
        <v>4</v>
      </c>
      <c r="H1" s="5" t="s">
        <v>5</v>
      </c>
      <c r="I1" s="5" t="s">
        <v>170</v>
      </c>
      <c r="J1" s="5" t="s">
        <v>137</v>
      </c>
      <c r="K1" s="5" t="s">
        <v>228</v>
      </c>
      <c r="L1" s="5" t="s">
        <v>136</v>
      </c>
      <c r="M1" s="5" t="s">
        <v>233</v>
      </c>
      <c r="N1" s="33" t="s">
        <v>246</v>
      </c>
      <c r="O1" s="5" t="s">
        <v>207</v>
      </c>
      <c r="P1" s="5" t="s">
        <v>208</v>
      </c>
      <c r="Q1" s="5" t="s">
        <v>238</v>
      </c>
      <c r="R1" s="5" t="s">
        <v>172</v>
      </c>
      <c r="S1" s="40" t="s">
        <v>239</v>
      </c>
    </row>
    <row r="2" spans="1:19" x14ac:dyDescent="0.25">
      <c r="A2" s="31">
        <v>1</v>
      </c>
      <c r="B2" s="3" t="str">
        <f>UPPER(CONCATENATE(C2,SPORTSMEN!D2," ",F2))</f>
        <v>MS.ANNIE ABBOTT</v>
      </c>
      <c r="C2" s="3" t="s">
        <v>6</v>
      </c>
      <c r="D2" s="3" t="s">
        <v>7</v>
      </c>
      <c r="E2" s="3"/>
      <c r="F2" s="3" t="s">
        <v>8</v>
      </c>
      <c r="G2" s="37">
        <v>35699</v>
      </c>
      <c r="H2" s="3" t="s">
        <v>9</v>
      </c>
      <c r="I2" s="3" t="s">
        <v>138</v>
      </c>
      <c r="J2" s="4" t="s">
        <v>141</v>
      </c>
      <c r="K2" s="4" t="str">
        <f>HLOOKUP(J2,LOCATION!$A$2:$M$3,2,)</f>
        <v>USA</v>
      </c>
      <c r="L2" s="4" t="str">
        <f>INDEX(LOCATION!$B$1:$M$3,1,MATCH(SPORTSMEN!K2,LOCATION!$B$3:$M$3,0))</f>
        <v>English</v>
      </c>
      <c r="M2" s="4" t="str">
        <f>IF(L2="English",LOWER(CONCATENATE(F2,".",D2,"@xyz.org")),LOWER(CONCATENATE(F2,".",D2,"@xyz.com")))</f>
        <v>abbott.annie@xyz.org</v>
      </c>
      <c r="N2" s="34">
        <v>94</v>
      </c>
      <c r="O2" s="3" t="s">
        <v>209</v>
      </c>
      <c r="P2" s="3" t="s">
        <v>210</v>
      </c>
      <c r="Q2" s="3" t="str">
        <f>LOOKUP(R2,SPORT!$B$2:$B$33,SPORT!$A$2:$A$33)</f>
        <v>INDOOR</v>
      </c>
      <c r="R2" s="3" t="s">
        <v>174</v>
      </c>
      <c r="S2" s="41">
        <v>80727</v>
      </c>
    </row>
    <row r="3" spans="1:19" x14ac:dyDescent="0.25">
      <c r="A3" s="31">
        <v>2</v>
      </c>
      <c r="B3" s="3" t="str">
        <f>UPPER(CONCATENATE(C3,SPORTSMEN!D3," ",F3))</f>
        <v>MS.AURELIE LIESUCHKE</v>
      </c>
      <c r="C3" s="2" t="s">
        <v>6</v>
      </c>
      <c r="D3" s="2" t="s">
        <v>10</v>
      </c>
      <c r="E3" s="2"/>
      <c r="F3" s="2" t="s">
        <v>11</v>
      </c>
      <c r="G3" s="37">
        <v>33641</v>
      </c>
      <c r="H3" s="2" t="s">
        <v>12</v>
      </c>
      <c r="I3" s="2" t="s">
        <v>138</v>
      </c>
      <c r="J3" s="4" t="s">
        <v>141</v>
      </c>
      <c r="K3" s="4" t="str">
        <f>HLOOKUP(J3,LOCATION!$A$2:$M$3,2,)</f>
        <v>USA</v>
      </c>
      <c r="L3" s="4" t="str">
        <f>INDEX(LOCATION!$B$1:$M$3,1,MATCH(SPORTSMEN!K3,LOCATION!$B$3:$M$3,0))</f>
        <v>English</v>
      </c>
      <c r="M3" s="4" t="str">
        <f t="shared" ref="M3:M51" si="0">IF(L3="English",LOWER(CONCATENATE(F3,".",D3,"@xyz.org")),LOWER(CONCATENATE(F3,".",D3,"@xyz.com")))</f>
        <v>liesuchke.aurelie@xyz.org</v>
      </c>
      <c r="N3" s="34">
        <v>84.2</v>
      </c>
      <c r="O3" s="2" t="s">
        <v>211</v>
      </c>
      <c r="P3" s="2" t="s">
        <v>212</v>
      </c>
      <c r="Q3" s="3" t="str">
        <f>LOOKUP(R3,SPORT!$B$2:$B$33,SPORT!$A$2:$A$33)</f>
        <v>OUTDOOR</v>
      </c>
      <c r="R3" s="2" t="s">
        <v>175</v>
      </c>
      <c r="S3" s="41">
        <v>87471</v>
      </c>
    </row>
    <row r="4" spans="1:19" x14ac:dyDescent="0.25">
      <c r="A4" s="31">
        <v>3</v>
      </c>
      <c r="B4" s="3" t="str">
        <f>UPPER(CONCATENATE(C4,SPORTSMEN!D4," ",F4))</f>
        <v>SR.TOMAS FILHO</v>
      </c>
      <c r="C4" s="2" t="s">
        <v>13</v>
      </c>
      <c r="D4" s="2" t="s">
        <v>14</v>
      </c>
      <c r="E4" s="2" t="s">
        <v>15</v>
      </c>
      <c r="F4" s="2" t="s">
        <v>16</v>
      </c>
      <c r="G4" s="37">
        <v>25394</v>
      </c>
      <c r="H4" s="2" t="s">
        <v>17</v>
      </c>
      <c r="I4" s="2" t="s">
        <v>142</v>
      </c>
      <c r="J4" s="4" t="s">
        <v>145</v>
      </c>
      <c r="K4" s="4" t="str">
        <f>HLOOKUP(J4,LOCATION!$A$2:$M$3,2,)</f>
        <v>BRAZIL</v>
      </c>
      <c r="L4" s="4" t="str">
        <f>INDEX(LOCATION!$B$1:$M$3,1,MATCH(SPORTSMEN!K4,LOCATION!$B$3:$M$3,0))</f>
        <v>Portuguese</v>
      </c>
      <c r="M4" s="4" t="str">
        <f t="shared" si="0"/>
        <v>filho.tomas@xyz.com</v>
      </c>
      <c r="N4" s="34">
        <v>52.9</v>
      </c>
      <c r="O4" s="2" t="s">
        <v>213</v>
      </c>
      <c r="P4" s="2" t="s">
        <v>210</v>
      </c>
      <c r="Q4" s="3" t="str">
        <f>LOOKUP(R4,SPORT!$B$2:$B$33,SPORT!$A$2:$A$33)</f>
        <v>OUTDOOR</v>
      </c>
      <c r="R4" s="2" t="s">
        <v>177</v>
      </c>
      <c r="S4" s="41">
        <v>64724</v>
      </c>
    </row>
    <row r="5" spans="1:19" x14ac:dyDescent="0.25">
      <c r="A5" s="31">
        <v>4</v>
      </c>
      <c r="B5" s="3" t="str">
        <f>UPPER(CONCATENATE(C5,SPORTSMEN!D5," ",F5))</f>
        <v>MS.DARBY CRUICKSHANK</v>
      </c>
      <c r="C5" s="2" t="s">
        <v>6</v>
      </c>
      <c r="D5" s="2" t="s">
        <v>18</v>
      </c>
      <c r="E5" s="2"/>
      <c r="F5" s="2" t="s">
        <v>19</v>
      </c>
      <c r="G5" s="37">
        <v>27532</v>
      </c>
      <c r="H5" s="2" t="s">
        <v>20</v>
      </c>
      <c r="I5" s="2" t="s">
        <v>138</v>
      </c>
      <c r="J5" s="4" t="s">
        <v>141</v>
      </c>
      <c r="K5" s="4" t="str">
        <f>HLOOKUP(J5,LOCATION!$A$2:$M$3,2,)</f>
        <v>USA</v>
      </c>
      <c r="L5" s="4" t="str">
        <f>INDEX(LOCATION!$B$1:$M$3,1,MATCH(SPORTSMEN!K5,LOCATION!$B$3:$M$3,0))</f>
        <v>English</v>
      </c>
      <c r="M5" s="4" t="str">
        <f t="shared" si="0"/>
        <v>cruickshank.darby@xyz.org</v>
      </c>
      <c r="N5" s="34">
        <v>48.9</v>
      </c>
      <c r="O5" s="2" t="s">
        <v>209</v>
      </c>
      <c r="P5" s="2" t="s">
        <v>212</v>
      </c>
      <c r="Q5" s="3" t="str">
        <f>LOOKUP(R5,SPORT!$B$2:$B$33,SPORT!$A$2:$A$33)</f>
        <v>OUTDOOR</v>
      </c>
      <c r="R5" s="2" t="s">
        <v>178</v>
      </c>
      <c r="S5" s="41">
        <v>110823</v>
      </c>
    </row>
    <row r="6" spans="1:19" x14ac:dyDescent="0.25">
      <c r="A6" s="31">
        <v>5</v>
      </c>
      <c r="B6" s="3" t="str">
        <f>UPPER(CONCATENATE(C6,SPORTSMEN!D6," ",F6))</f>
        <v>DR.JAYDON BORER</v>
      </c>
      <c r="C6" s="2" t="s">
        <v>21</v>
      </c>
      <c r="D6" s="2" t="s">
        <v>22</v>
      </c>
      <c r="E6" s="2"/>
      <c r="F6" s="2" t="s">
        <v>23</v>
      </c>
      <c r="G6" s="37">
        <v>25706</v>
      </c>
      <c r="H6" s="2" t="s">
        <v>20</v>
      </c>
      <c r="I6" s="2" t="s">
        <v>142</v>
      </c>
      <c r="J6" s="4" t="s">
        <v>141</v>
      </c>
      <c r="K6" s="4" t="str">
        <f>HLOOKUP(J6,LOCATION!$A$2:$M$3,2,)</f>
        <v>USA</v>
      </c>
      <c r="L6" s="4" t="str">
        <f>INDEX(LOCATION!$B$1:$M$3,1,MATCH(SPORTSMEN!K6,LOCATION!$B$3:$M$3,0))</f>
        <v>English</v>
      </c>
      <c r="M6" s="4" t="str">
        <f t="shared" si="0"/>
        <v>borer.jaydon@xyz.org</v>
      </c>
      <c r="N6" s="34">
        <v>84.8</v>
      </c>
      <c r="O6" s="2" t="s">
        <v>214</v>
      </c>
      <c r="P6" s="2" t="s">
        <v>215</v>
      </c>
      <c r="Q6" s="3" t="str">
        <f>LOOKUP(R6,SPORT!$B$2:$B$33,SPORT!$A$2:$A$33)</f>
        <v>INDOOR</v>
      </c>
      <c r="R6" s="2" t="s">
        <v>179</v>
      </c>
      <c r="S6" s="41">
        <v>56916</v>
      </c>
    </row>
    <row r="7" spans="1:19" x14ac:dyDescent="0.25">
      <c r="A7" s="31">
        <v>6</v>
      </c>
      <c r="B7" s="3" t="str">
        <f>UPPER(CONCATENATE(C7,SPORTSMEN!D7," ",F7))</f>
        <v>MR.MORIAH  LYNCH</v>
      </c>
      <c r="C7" s="2" t="s">
        <v>24</v>
      </c>
      <c r="D7" s="2" t="s">
        <v>25</v>
      </c>
      <c r="E7" s="2"/>
      <c r="F7" s="2" t="s">
        <v>26</v>
      </c>
      <c r="G7" s="37">
        <v>33944</v>
      </c>
      <c r="H7" s="2" t="s">
        <v>27</v>
      </c>
      <c r="I7" s="2" t="s">
        <v>142</v>
      </c>
      <c r="J7" s="4" t="s">
        <v>141</v>
      </c>
      <c r="K7" s="4" t="str">
        <f>HLOOKUP(J7,LOCATION!$A$2:$M$3,2,)</f>
        <v>USA</v>
      </c>
      <c r="L7" s="4" t="str">
        <f>INDEX(LOCATION!$B$1:$M$3,1,MATCH(SPORTSMEN!K7,LOCATION!$B$3:$M$3,0))</f>
        <v>English</v>
      </c>
      <c r="M7" s="4" t="str">
        <f t="shared" si="0"/>
        <v>lynch.moriah @xyz.org</v>
      </c>
      <c r="N7" s="34">
        <v>83.2</v>
      </c>
      <c r="O7" s="2" t="s">
        <v>214</v>
      </c>
      <c r="P7" s="2" t="s">
        <v>212</v>
      </c>
      <c r="Q7" s="3" t="str">
        <f>LOOKUP(R7,SPORT!$B$2:$B$33,SPORT!$A$2:$A$33)</f>
        <v>OUTDOOR</v>
      </c>
      <c r="R7" s="2" t="s">
        <v>180</v>
      </c>
      <c r="S7" s="41">
        <v>51133</v>
      </c>
    </row>
    <row r="8" spans="1:19" x14ac:dyDescent="0.25">
      <c r="A8" s="31">
        <v>7</v>
      </c>
      <c r="B8" s="3" t="str">
        <f>UPPER(CONCATENATE(C8,SPORTSMEN!D8," ",F8))</f>
        <v>MS.AMIYA EICHMANN</v>
      </c>
      <c r="C8" s="2" t="s">
        <v>6</v>
      </c>
      <c r="D8" s="2" t="s">
        <v>28</v>
      </c>
      <c r="E8" s="2"/>
      <c r="F8" s="2" t="s">
        <v>29</v>
      </c>
      <c r="G8" s="37">
        <v>36370</v>
      </c>
      <c r="H8" s="2" t="s">
        <v>30</v>
      </c>
      <c r="I8" s="2" t="s">
        <v>138</v>
      </c>
      <c r="J8" s="4" t="s">
        <v>141</v>
      </c>
      <c r="K8" s="4" t="str">
        <f>HLOOKUP(J8,LOCATION!$A$2:$M$3,2,)</f>
        <v>USA</v>
      </c>
      <c r="L8" s="4" t="str">
        <f>INDEX(LOCATION!$B$1:$M$3,1,MATCH(SPORTSMEN!K8,LOCATION!$B$3:$M$3,0))</f>
        <v>English</v>
      </c>
      <c r="M8" s="4" t="str">
        <f t="shared" si="0"/>
        <v>eichmann.amiya@xyz.org</v>
      </c>
      <c r="N8" s="34">
        <v>61.1</v>
      </c>
      <c r="O8" s="2" t="s">
        <v>214</v>
      </c>
      <c r="P8" s="2" t="s">
        <v>215</v>
      </c>
      <c r="Q8" s="3" t="str">
        <f>LOOKUP(R8,SPORT!$B$2:$B$33,SPORT!$A$2:$A$33)</f>
        <v>INDOOR</v>
      </c>
      <c r="R8" s="2" t="s">
        <v>181</v>
      </c>
      <c r="S8" s="41">
        <v>65465</v>
      </c>
    </row>
    <row r="9" spans="1:19" x14ac:dyDescent="0.25">
      <c r="A9" s="31">
        <v>8</v>
      </c>
      <c r="B9" s="3" t="str">
        <f>UPPER(CONCATENATE(C9,SPORTSMEN!D9," ",F9))</f>
        <v>MR.PIERCE RAU</v>
      </c>
      <c r="C9" s="2" t="s">
        <v>24</v>
      </c>
      <c r="D9" s="2" t="s">
        <v>31</v>
      </c>
      <c r="E9" s="2"/>
      <c r="F9" s="2" t="s">
        <v>32</v>
      </c>
      <c r="G9" s="37">
        <v>23141</v>
      </c>
      <c r="H9" s="2" t="s">
        <v>20</v>
      </c>
      <c r="I9" s="2" t="s">
        <v>142</v>
      </c>
      <c r="J9" s="4" t="s">
        <v>141</v>
      </c>
      <c r="K9" s="4" t="str">
        <f>HLOOKUP(J9,LOCATION!$A$2:$M$3,2,)</f>
        <v>USA</v>
      </c>
      <c r="L9" s="4" t="str">
        <f>INDEX(LOCATION!$B$1:$M$3,1,MATCH(SPORTSMEN!K9,LOCATION!$B$3:$M$3,0))</f>
        <v>English</v>
      </c>
      <c r="M9" s="4" t="str">
        <f t="shared" si="0"/>
        <v>rau.pierce@xyz.org</v>
      </c>
      <c r="N9" s="34">
        <v>105.7</v>
      </c>
      <c r="O9" s="2" t="s">
        <v>213</v>
      </c>
      <c r="P9" s="2" t="s">
        <v>216</v>
      </c>
      <c r="Q9" s="3" t="str">
        <f>LOOKUP(R9,SPORT!$B$2:$B$33,SPORT!$A$2:$A$33)</f>
        <v>INDOOR</v>
      </c>
      <c r="R9" s="2" t="s">
        <v>182</v>
      </c>
      <c r="S9" s="41">
        <v>109885</v>
      </c>
    </row>
    <row r="10" spans="1:19" x14ac:dyDescent="0.25">
      <c r="A10" s="31">
        <v>9</v>
      </c>
      <c r="B10" s="3" t="str">
        <f>UPPER(CONCATENATE(C10,SPORTSMEN!D10," ",F10))</f>
        <v>MS.AMELIA STEVENS</v>
      </c>
      <c r="C10" s="2" t="s">
        <v>6</v>
      </c>
      <c r="D10" s="2" t="s">
        <v>33</v>
      </c>
      <c r="E10" s="2"/>
      <c r="F10" s="2" t="s">
        <v>34</v>
      </c>
      <c r="G10" s="37">
        <v>25965</v>
      </c>
      <c r="H10" s="2" t="s">
        <v>12</v>
      </c>
      <c r="I10" s="2" t="s">
        <v>138</v>
      </c>
      <c r="J10" s="4" t="s">
        <v>147</v>
      </c>
      <c r="K10" s="4" t="str">
        <f>HLOOKUP(J10,LOCATION!$A$2:$M$3,2,)</f>
        <v>UK</v>
      </c>
      <c r="L10" s="4" t="str">
        <f>INDEX(LOCATION!$B$1:$M$3,1,MATCH(SPORTSMEN!K10,LOCATION!$B$3:$M$3,0))</f>
        <v>English</v>
      </c>
      <c r="M10" s="4" t="str">
        <f t="shared" si="0"/>
        <v>stevens.amelia@xyz.org</v>
      </c>
      <c r="N10" s="34">
        <v>65.3</v>
      </c>
      <c r="O10" s="2" t="s">
        <v>214</v>
      </c>
      <c r="P10" s="2" t="s">
        <v>216</v>
      </c>
      <c r="Q10" s="3" t="str">
        <f>LOOKUP(R10,SPORT!$B$2:$B$33,SPORT!$A$2:$A$33)</f>
        <v>OUTDOOR</v>
      </c>
      <c r="R10" s="2" t="s">
        <v>183</v>
      </c>
      <c r="S10" s="41">
        <v>60061</v>
      </c>
    </row>
    <row r="11" spans="1:19" x14ac:dyDescent="0.25">
      <c r="A11" s="31">
        <v>10</v>
      </c>
      <c r="B11" s="3" t="str">
        <f>UPPER(CONCATENATE(C11,SPORTSMEN!D11," ",F11))</f>
        <v>MR.TOBY SIMPSON</v>
      </c>
      <c r="C11" s="2" t="s">
        <v>24</v>
      </c>
      <c r="D11" s="2" t="s">
        <v>35</v>
      </c>
      <c r="E11" s="2"/>
      <c r="F11" s="2" t="s">
        <v>36</v>
      </c>
      <c r="G11" s="37">
        <v>23732</v>
      </c>
      <c r="H11" s="2" t="s">
        <v>27</v>
      </c>
      <c r="I11" s="2" t="s">
        <v>142</v>
      </c>
      <c r="J11" s="4" t="s">
        <v>147</v>
      </c>
      <c r="K11" s="4" t="str">
        <f>HLOOKUP(J11,LOCATION!$A$2:$M$3,2,)</f>
        <v>UK</v>
      </c>
      <c r="L11" s="4" t="str">
        <f>INDEX(LOCATION!$B$1:$M$3,1,MATCH(SPORTSMEN!K11,LOCATION!$B$3:$M$3,0))</f>
        <v>English</v>
      </c>
      <c r="M11" s="4" t="str">
        <f t="shared" si="0"/>
        <v>simpson.toby@xyz.org</v>
      </c>
      <c r="N11" s="34">
        <v>62.9</v>
      </c>
      <c r="O11" s="2" t="s">
        <v>213</v>
      </c>
      <c r="P11" s="2" t="s">
        <v>217</v>
      </c>
      <c r="Q11" s="3" t="str">
        <f>LOOKUP(R11,SPORT!$B$2:$B$33,SPORT!$A$2:$A$33)</f>
        <v>INDOOR</v>
      </c>
      <c r="R11" s="2" t="s">
        <v>181</v>
      </c>
      <c r="S11" s="41">
        <v>32758</v>
      </c>
    </row>
    <row r="12" spans="1:19" x14ac:dyDescent="0.25">
      <c r="A12" s="31">
        <v>11</v>
      </c>
      <c r="B12" s="3" t="str">
        <f>UPPER(CONCATENATE(C12,SPORTSMEN!D12," ",F12))</f>
        <v>SIRETHAN MURPHY</v>
      </c>
      <c r="C12" s="2" t="s">
        <v>37</v>
      </c>
      <c r="D12" s="2" t="s">
        <v>38</v>
      </c>
      <c r="E12" s="2"/>
      <c r="F12" s="2" t="s">
        <v>39</v>
      </c>
      <c r="G12" s="37">
        <v>31733</v>
      </c>
      <c r="H12" s="2" t="s">
        <v>40</v>
      </c>
      <c r="I12" s="2" t="s">
        <v>142</v>
      </c>
      <c r="J12" s="4" t="s">
        <v>147</v>
      </c>
      <c r="K12" s="4" t="str">
        <f>HLOOKUP(J12,LOCATION!$A$2:$M$3,2,)</f>
        <v>UK</v>
      </c>
      <c r="L12" s="4" t="str">
        <f>INDEX(LOCATION!$B$1:$M$3,1,MATCH(SPORTSMEN!K12,LOCATION!$B$3:$M$3,0))</f>
        <v>English</v>
      </c>
      <c r="M12" s="4" t="str">
        <f t="shared" si="0"/>
        <v>murphy.ethan@xyz.org</v>
      </c>
      <c r="N12" s="34">
        <v>104.3</v>
      </c>
      <c r="O12" s="2" t="s">
        <v>211</v>
      </c>
      <c r="P12" s="2" t="s">
        <v>217</v>
      </c>
      <c r="Q12" s="3" t="str">
        <f>LOOKUP(R12,SPORT!$B$2:$B$33,SPORT!$A$2:$A$33)</f>
        <v>OUTDOOR</v>
      </c>
      <c r="R12" s="2" t="s">
        <v>184</v>
      </c>
      <c r="S12" s="41">
        <v>99613</v>
      </c>
    </row>
    <row r="13" spans="1:19" x14ac:dyDescent="0.25">
      <c r="A13" s="31">
        <v>12</v>
      </c>
      <c r="B13" s="3" t="str">
        <f>UPPER(CONCATENATE(C13,SPORTSMEN!D13," ",F13))</f>
        <v>MRS.ASHLEY WOOD</v>
      </c>
      <c r="C13" s="2" t="s">
        <v>41</v>
      </c>
      <c r="D13" s="2" t="s">
        <v>42</v>
      </c>
      <c r="E13" s="2"/>
      <c r="F13" s="2" t="s">
        <v>43</v>
      </c>
      <c r="G13" s="37">
        <v>28412</v>
      </c>
      <c r="H13" s="2" t="s">
        <v>9</v>
      </c>
      <c r="I13" s="2" t="s">
        <v>138</v>
      </c>
      <c r="J13" s="4" t="s">
        <v>147</v>
      </c>
      <c r="K13" s="4" t="str">
        <f>HLOOKUP(J13,LOCATION!$A$2:$M$3,2,)</f>
        <v>UK</v>
      </c>
      <c r="L13" s="4" t="str">
        <f>INDEX(LOCATION!$B$1:$M$3,1,MATCH(SPORTSMEN!K13,LOCATION!$B$3:$M$3,0))</f>
        <v>English</v>
      </c>
      <c r="M13" s="4" t="str">
        <f t="shared" si="0"/>
        <v>wood.ashley@xyz.org</v>
      </c>
      <c r="N13" s="34">
        <v>100.7</v>
      </c>
      <c r="O13" s="2" t="s">
        <v>211</v>
      </c>
      <c r="P13" s="2" t="s">
        <v>217</v>
      </c>
      <c r="Q13" s="3" t="str">
        <f>LOOKUP(R13,SPORT!$B$2:$B$33,SPORT!$A$2:$A$33)</f>
        <v>OUTDOOR</v>
      </c>
      <c r="R13" s="2" t="s">
        <v>185</v>
      </c>
      <c r="S13" s="41">
        <v>56595</v>
      </c>
    </row>
    <row r="14" spans="1:19" x14ac:dyDescent="0.25">
      <c r="A14" s="31">
        <v>13</v>
      </c>
      <c r="B14" s="3" t="str">
        <f>UPPER(CONCATENATE(C14,SPORTSMEN!D14," ",F14))</f>
        <v>MS.MEGAN SCOTT</v>
      </c>
      <c r="C14" s="2" t="s">
        <v>6</v>
      </c>
      <c r="D14" s="2" t="s">
        <v>44</v>
      </c>
      <c r="E14" s="2"/>
      <c r="F14" s="2" t="s">
        <v>45</v>
      </c>
      <c r="G14" s="37">
        <v>28168</v>
      </c>
      <c r="H14" s="2" t="s">
        <v>12</v>
      </c>
      <c r="I14" s="2" t="s">
        <v>138</v>
      </c>
      <c r="J14" s="4" t="s">
        <v>147</v>
      </c>
      <c r="K14" s="4" t="str">
        <f>HLOOKUP(J14,LOCATION!$A$2:$M$3,2,)</f>
        <v>UK</v>
      </c>
      <c r="L14" s="4" t="str">
        <f>INDEX(LOCATION!$B$1:$M$3,1,MATCH(SPORTSMEN!K14,LOCATION!$B$3:$M$3,0))</f>
        <v>English</v>
      </c>
      <c r="M14" s="4" t="str">
        <f t="shared" si="0"/>
        <v>scott.megan@xyz.org</v>
      </c>
      <c r="N14" s="34">
        <v>70.900000000000006</v>
      </c>
      <c r="O14" s="2" t="s">
        <v>209</v>
      </c>
      <c r="P14" s="2" t="s">
        <v>210</v>
      </c>
      <c r="Q14" s="3" t="str">
        <f>LOOKUP(R14,SPORT!$B$2:$B$33,SPORT!$A$2:$A$33)</f>
        <v>OUTDOOR</v>
      </c>
      <c r="R14" s="2" t="s">
        <v>186</v>
      </c>
      <c r="S14" s="41">
        <v>117408</v>
      </c>
    </row>
    <row r="15" spans="1:19" x14ac:dyDescent="0.25">
      <c r="A15" s="31">
        <v>14</v>
      </c>
      <c r="B15" s="3" t="str">
        <f>UPPER(CONCATENATE(C15,SPORTSMEN!D15," ",F15))</f>
        <v>HR.HELMUT WEINHAE</v>
      </c>
      <c r="C15" s="2" t="s">
        <v>46</v>
      </c>
      <c r="D15" s="2" t="s">
        <v>47</v>
      </c>
      <c r="E15" s="2"/>
      <c r="F15" s="2" t="s">
        <v>48</v>
      </c>
      <c r="G15" s="37">
        <v>21788</v>
      </c>
      <c r="H15" s="2" t="s">
        <v>49</v>
      </c>
      <c r="I15" s="2" t="s">
        <v>142</v>
      </c>
      <c r="J15" s="4" t="s">
        <v>150</v>
      </c>
      <c r="K15" s="4" t="str">
        <f>HLOOKUP(J15,LOCATION!$A$2:$M$3,2,)</f>
        <v>GERMANY</v>
      </c>
      <c r="L15" s="4" t="str">
        <f>INDEX(LOCATION!$B$1:$M$3,1,MATCH(SPORTSMEN!K15,LOCATION!$B$3:$M$3,0))</f>
        <v>German</v>
      </c>
      <c r="M15" s="4" t="str">
        <f t="shared" si="0"/>
        <v>weinhae.helmut@xyz.com</v>
      </c>
      <c r="N15" s="34">
        <v>68.3</v>
      </c>
      <c r="O15" s="2" t="s">
        <v>218</v>
      </c>
      <c r="P15" s="2" t="s">
        <v>216</v>
      </c>
      <c r="Q15" s="3" t="str">
        <f>LOOKUP(R15,SPORT!$B$2:$B$33,SPORT!$A$2:$A$33)</f>
        <v>OUTDOOR</v>
      </c>
      <c r="R15" s="2" t="s">
        <v>187</v>
      </c>
      <c r="S15" s="41">
        <v>64862</v>
      </c>
    </row>
    <row r="16" spans="1:19" x14ac:dyDescent="0.25">
      <c r="A16" s="31">
        <v>15</v>
      </c>
      <c r="B16" s="3" t="str">
        <f>UPPER(CONCATENATE(C16,SPORTSMEN!D16," ",F16))</f>
        <v>PROF.MILENA SCHOTIN</v>
      </c>
      <c r="C16" s="2" t="s">
        <v>50</v>
      </c>
      <c r="D16" s="2" t="s">
        <v>51</v>
      </c>
      <c r="E16" s="2"/>
      <c r="F16" s="2" t="s">
        <v>52</v>
      </c>
      <c r="G16" s="37">
        <v>23804</v>
      </c>
      <c r="H16" s="2" t="s">
        <v>53</v>
      </c>
      <c r="I16" s="2" t="s">
        <v>138</v>
      </c>
      <c r="J16" s="4" t="s">
        <v>150</v>
      </c>
      <c r="K16" s="4" t="str">
        <f>HLOOKUP(J16,LOCATION!$A$2:$M$3,2,)</f>
        <v>GERMANY</v>
      </c>
      <c r="L16" s="4" t="str">
        <f>INDEX(LOCATION!$B$1:$M$3,1,MATCH(SPORTSMEN!K16,LOCATION!$B$3:$M$3,0))</f>
        <v>German</v>
      </c>
      <c r="M16" s="4" t="str">
        <f t="shared" si="0"/>
        <v>schotin.milena@xyz.com</v>
      </c>
      <c r="N16" s="34">
        <v>105.3</v>
      </c>
      <c r="O16" s="2" t="s">
        <v>218</v>
      </c>
      <c r="P16" s="2" t="s">
        <v>217</v>
      </c>
      <c r="Q16" s="3" t="str">
        <f>LOOKUP(R16,SPORT!$B$2:$B$33,SPORT!$A$2:$A$33)</f>
        <v>INDOOR</v>
      </c>
      <c r="R16" s="2" t="s">
        <v>188</v>
      </c>
      <c r="S16" s="41">
        <v>10241</v>
      </c>
    </row>
    <row r="17" spans="1:19" x14ac:dyDescent="0.25">
      <c r="A17" s="31">
        <v>16</v>
      </c>
      <c r="B17" s="3" t="str">
        <f>UPPER(CONCATENATE(C17,SPORTSMEN!D17," ",F17))</f>
        <v>HR.LOTHAR BIRNBAUM</v>
      </c>
      <c r="C17" s="2" t="s">
        <v>46</v>
      </c>
      <c r="D17" s="2" t="s">
        <v>54</v>
      </c>
      <c r="E17" s="2"/>
      <c r="F17" s="2" t="s">
        <v>55</v>
      </c>
      <c r="G17" s="37">
        <v>25405</v>
      </c>
      <c r="H17" s="2" t="s">
        <v>17</v>
      </c>
      <c r="I17" s="2" t="s">
        <v>142</v>
      </c>
      <c r="J17" s="4" t="s">
        <v>150</v>
      </c>
      <c r="K17" s="4" t="str">
        <f>HLOOKUP(J17,LOCATION!$A$2:$M$3,2,)</f>
        <v>GERMANY</v>
      </c>
      <c r="L17" s="4" t="str">
        <f>INDEX(LOCATION!$B$1:$M$3,1,MATCH(SPORTSMEN!K17,LOCATION!$B$3:$M$3,0))</f>
        <v>German</v>
      </c>
      <c r="M17" s="4" t="str">
        <f t="shared" si="0"/>
        <v>birnbaum.lothar@xyz.com</v>
      </c>
      <c r="N17" s="34">
        <v>48.6</v>
      </c>
      <c r="O17" s="2" t="s">
        <v>214</v>
      </c>
      <c r="P17" s="2" t="s">
        <v>217</v>
      </c>
      <c r="Q17" s="3" t="str">
        <f>LOOKUP(R17,SPORT!$B$2:$B$33,SPORT!$A$2:$A$33)</f>
        <v>OUTDOOR</v>
      </c>
      <c r="R17" s="2" t="s">
        <v>178</v>
      </c>
      <c r="S17" s="41">
        <v>88762</v>
      </c>
    </row>
    <row r="18" spans="1:19" x14ac:dyDescent="0.25">
      <c r="A18" s="31">
        <v>17</v>
      </c>
      <c r="B18" s="3" t="str">
        <f>UPPER(CONCATENATE(C18,SPORTSMEN!D18," ",F18))</f>
        <v>HR.PIETRO STOLZE</v>
      </c>
      <c r="C18" s="2" t="s">
        <v>46</v>
      </c>
      <c r="D18" s="2" t="s">
        <v>56</v>
      </c>
      <c r="E18" s="2"/>
      <c r="F18" s="2" t="s">
        <v>57</v>
      </c>
      <c r="G18" s="37">
        <v>26582</v>
      </c>
      <c r="H18" s="2" t="s">
        <v>9</v>
      </c>
      <c r="I18" s="2" t="s">
        <v>142</v>
      </c>
      <c r="J18" s="4" t="s">
        <v>150</v>
      </c>
      <c r="K18" s="4" t="str">
        <f>HLOOKUP(J18,LOCATION!$A$2:$M$3,2,)</f>
        <v>GERMANY</v>
      </c>
      <c r="L18" s="4" t="str">
        <f>INDEX(LOCATION!$B$1:$M$3,1,MATCH(SPORTSMEN!K18,LOCATION!$B$3:$M$3,0))</f>
        <v>German</v>
      </c>
      <c r="M18" s="4" t="str">
        <f t="shared" si="0"/>
        <v>stolze.pietro@xyz.com</v>
      </c>
      <c r="N18" s="34">
        <v>105.9</v>
      </c>
      <c r="O18" s="2" t="s">
        <v>214</v>
      </c>
      <c r="P18" s="2" t="s">
        <v>210</v>
      </c>
      <c r="Q18" s="3" t="str">
        <f>LOOKUP(R18,SPORT!$B$2:$B$33,SPORT!$A$2:$A$33)</f>
        <v>INDOOR</v>
      </c>
      <c r="R18" s="2" t="s">
        <v>189</v>
      </c>
      <c r="S18" s="41">
        <v>80757</v>
      </c>
    </row>
    <row r="19" spans="1:19" x14ac:dyDescent="0.25">
      <c r="A19" s="31">
        <v>18</v>
      </c>
      <c r="B19" s="3" t="str">
        <f>UPPER(CONCATENATE(C19,SPORTSMEN!D19," ",F19))</f>
        <v>HR.RICHARD  TLUSTEK</v>
      </c>
      <c r="C19" s="2" t="s">
        <v>46</v>
      </c>
      <c r="D19" s="2" t="s">
        <v>58</v>
      </c>
      <c r="E19" s="2"/>
      <c r="F19" s="2" t="s">
        <v>59</v>
      </c>
      <c r="G19" s="37">
        <v>21793</v>
      </c>
      <c r="H19" s="2" t="s">
        <v>49</v>
      </c>
      <c r="I19" s="2" t="s">
        <v>142</v>
      </c>
      <c r="J19" s="4" t="s">
        <v>150</v>
      </c>
      <c r="K19" s="4" t="str">
        <f>HLOOKUP(J19,LOCATION!$A$2:$M$3,2,)</f>
        <v>GERMANY</v>
      </c>
      <c r="L19" s="4" t="str">
        <f>INDEX(LOCATION!$B$1:$M$3,1,MATCH(SPORTSMEN!K19,LOCATION!$B$3:$M$3,0))</f>
        <v>German</v>
      </c>
      <c r="M19" s="4" t="str">
        <f t="shared" si="0"/>
        <v>tlustek.richard @xyz.com</v>
      </c>
      <c r="N19" s="34">
        <v>71.099999999999994</v>
      </c>
      <c r="O19" s="2" t="s">
        <v>214</v>
      </c>
      <c r="P19" s="2" t="s">
        <v>210</v>
      </c>
      <c r="Q19" s="3" t="str">
        <f>LOOKUP(R19,SPORT!$B$2:$B$33,SPORT!$A$2:$A$33)</f>
        <v>OUTDOOR</v>
      </c>
      <c r="R19" s="2" t="s">
        <v>190</v>
      </c>
      <c r="S19" s="41">
        <v>88794</v>
      </c>
    </row>
    <row r="20" spans="1:19" x14ac:dyDescent="0.25">
      <c r="A20" s="31">
        <v>19</v>
      </c>
      <c r="B20" s="3" t="str">
        <f>UPPER(CONCATENATE(C20,SPORTSMEN!D20," ",F20))</f>
        <v>DR.EARNESTINE RAYNOR</v>
      </c>
      <c r="C20" s="2" t="s">
        <v>21</v>
      </c>
      <c r="D20" s="2" t="s">
        <v>60</v>
      </c>
      <c r="E20" s="2"/>
      <c r="F20" s="2" t="s">
        <v>61</v>
      </c>
      <c r="G20" s="37">
        <v>28262</v>
      </c>
      <c r="H20" s="2" t="s">
        <v>20</v>
      </c>
      <c r="I20" s="2" t="s">
        <v>138</v>
      </c>
      <c r="J20" s="4" t="s">
        <v>152</v>
      </c>
      <c r="K20" s="4" t="str">
        <f>HLOOKUP(J20,LOCATION!$A$2:$M$3,2,)</f>
        <v>AUSTRALIA</v>
      </c>
      <c r="L20" s="4" t="str">
        <f>INDEX(LOCATION!$B$1:$M$3,1,MATCH(SPORTSMEN!K20,LOCATION!$B$3:$M$3,0))</f>
        <v>English</v>
      </c>
      <c r="M20" s="4" t="str">
        <f t="shared" si="0"/>
        <v>raynor.earnestine@xyz.org</v>
      </c>
      <c r="N20" s="34">
        <v>70.3</v>
      </c>
      <c r="O20" s="2" t="s">
        <v>214</v>
      </c>
      <c r="P20" s="2" t="s">
        <v>216</v>
      </c>
      <c r="Q20" s="3" t="str">
        <f>LOOKUP(R20,SPORT!$B$2:$B$33,SPORT!$A$2:$A$33)</f>
        <v>OUTDOOR</v>
      </c>
      <c r="R20" s="2" t="s">
        <v>191</v>
      </c>
      <c r="S20" s="41">
        <v>63526</v>
      </c>
    </row>
    <row r="21" spans="1:19" x14ac:dyDescent="0.25">
      <c r="A21" s="31">
        <v>20</v>
      </c>
      <c r="B21" s="3" t="str">
        <f>UPPER(CONCATENATE(C21,SPORTSMEN!D21," ",F21))</f>
        <v>MR.JASON GAYLORD</v>
      </c>
      <c r="C21" s="2" t="s">
        <v>24</v>
      </c>
      <c r="D21" s="2" t="s">
        <v>62</v>
      </c>
      <c r="E21" s="2"/>
      <c r="F21" s="2" t="s">
        <v>63</v>
      </c>
      <c r="G21" s="37">
        <v>27767</v>
      </c>
      <c r="H21" s="2" t="s">
        <v>64</v>
      </c>
      <c r="I21" s="2" t="s">
        <v>142</v>
      </c>
      <c r="J21" s="4" t="s">
        <v>152</v>
      </c>
      <c r="K21" s="4" t="str">
        <f>HLOOKUP(J21,LOCATION!$A$2:$M$3,2,)</f>
        <v>AUSTRALIA</v>
      </c>
      <c r="L21" s="4" t="str">
        <f>INDEX(LOCATION!$B$1:$M$3,1,MATCH(SPORTSMEN!K21,LOCATION!$B$3:$M$3,0))</f>
        <v>English</v>
      </c>
      <c r="M21" s="4" t="str">
        <f t="shared" si="0"/>
        <v>gaylord.jason@xyz.org</v>
      </c>
      <c r="N21" s="34">
        <v>54.7</v>
      </c>
      <c r="O21" s="2" t="s">
        <v>211</v>
      </c>
      <c r="P21" s="2" t="s">
        <v>212</v>
      </c>
      <c r="Q21" s="3" t="str">
        <f>LOOKUP(R21,SPORT!$B$2:$B$33,SPORT!$A$2:$A$33)</f>
        <v>OUTDOOR</v>
      </c>
      <c r="R21" s="2" t="s">
        <v>192</v>
      </c>
      <c r="S21" s="41">
        <v>46352</v>
      </c>
    </row>
    <row r="22" spans="1:19" x14ac:dyDescent="0.25">
      <c r="A22" s="31">
        <v>21</v>
      </c>
      <c r="B22" s="3" t="str">
        <f>UPPER(CONCATENATE(C22,SPORTSMEN!D22," ",F22))</f>
        <v>MR.KENDRICK SAUER</v>
      </c>
      <c r="C22" s="2" t="s">
        <v>24</v>
      </c>
      <c r="D22" s="2" t="s">
        <v>65</v>
      </c>
      <c r="E22" s="2"/>
      <c r="F22" s="2" t="s">
        <v>66</v>
      </c>
      <c r="G22" s="37">
        <v>35268</v>
      </c>
      <c r="H22" s="2" t="s">
        <v>17</v>
      </c>
      <c r="I22" s="2" t="s">
        <v>142</v>
      </c>
      <c r="J22" s="4" t="s">
        <v>152</v>
      </c>
      <c r="K22" s="4" t="str">
        <f>HLOOKUP(J22,LOCATION!$A$2:$M$3,2,)</f>
        <v>AUSTRALIA</v>
      </c>
      <c r="L22" s="4" t="str">
        <f>INDEX(LOCATION!$B$1:$M$3,1,MATCH(SPORTSMEN!K22,LOCATION!$B$3:$M$3,0))</f>
        <v>English</v>
      </c>
      <c r="M22" s="4" t="str">
        <f t="shared" si="0"/>
        <v>sauer.kendrick@xyz.org</v>
      </c>
      <c r="N22" s="34">
        <v>100.9</v>
      </c>
      <c r="O22" s="2" t="s">
        <v>214</v>
      </c>
      <c r="P22" s="2" t="s">
        <v>215</v>
      </c>
      <c r="Q22" s="3" t="str">
        <f>LOOKUP(R22,SPORT!$B$2:$B$33,SPORT!$A$2:$A$33)</f>
        <v>INDOOR</v>
      </c>
      <c r="R22" s="2" t="s">
        <v>193</v>
      </c>
      <c r="S22" s="41">
        <v>106808</v>
      </c>
    </row>
    <row r="23" spans="1:19" x14ac:dyDescent="0.25">
      <c r="A23" s="31">
        <v>22</v>
      </c>
      <c r="B23" s="3" t="str">
        <f>UPPER(CONCATENATE(C23,SPORTSMEN!D23," ",F23))</f>
        <v>DR.ANNABELL OLSON</v>
      </c>
      <c r="C23" s="2" t="s">
        <v>21</v>
      </c>
      <c r="D23" s="2" t="s">
        <v>67</v>
      </c>
      <c r="E23" s="2"/>
      <c r="F23" s="2" t="s">
        <v>68</v>
      </c>
      <c r="G23" s="37">
        <v>23483</v>
      </c>
      <c r="H23" s="2" t="s">
        <v>69</v>
      </c>
      <c r="I23" s="2" t="s">
        <v>138</v>
      </c>
      <c r="J23" s="4" t="s">
        <v>152</v>
      </c>
      <c r="K23" s="4" t="str">
        <f>HLOOKUP(J23,LOCATION!$A$2:$M$3,2,)</f>
        <v>AUSTRALIA</v>
      </c>
      <c r="L23" s="4" t="str">
        <f>INDEX(LOCATION!$B$1:$M$3,1,MATCH(SPORTSMEN!K23,LOCATION!$B$3:$M$3,0))</f>
        <v>English</v>
      </c>
      <c r="M23" s="4" t="str">
        <f t="shared" si="0"/>
        <v>olson.annabell@xyz.org</v>
      </c>
      <c r="N23" s="34">
        <v>84.3</v>
      </c>
      <c r="O23" s="2" t="s">
        <v>209</v>
      </c>
      <c r="P23" s="2" t="s">
        <v>216</v>
      </c>
      <c r="Q23" s="3" t="str">
        <f>LOOKUP(R23,SPORT!$B$2:$B$33,SPORT!$A$2:$A$33)</f>
        <v>OUTDOOR</v>
      </c>
      <c r="R23" s="2" t="s">
        <v>194</v>
      </c>
      <c r="S23" s="41">
        <v>96468</v>
      </c>
    </row>
    <row r="24" spans="1:19" x14ac:dyDescent="0.25">
      <c r="A24" s="31">
        <v>23</v>
      </c>
      <c r="B24" s="3" t="str">
        <f>UPPER(CONCATENATE(C24,SPORTSMEN!D24," ",F24))</f>
        <v>DR.JENA UPTON</v>
      </c>
      <c r="C24" s="2" t="s">
        <v>21</v>
      </c>
      <c r="D24" s="2" t="s">
        <v>70</v>
      </c>
      <c r="E24" s="2"/>
      <c r="F24" s="2" t="s">
        <v>71</v>
      </c>
      <c r="G24" s="37">
        <v>20437</v>
      </c>
      <c r="H24" s="2" t="s">
        <v>27</v>
      </c>
      <c r="I24" s="2" t="s">
        <v>138</v>
      </c>
      <c r="J24" s="4" t="s">
        <v>152</v>
      </c>
      <c r="K24" s="4" t="str">
        <f>HLOOKUP(J24,LOCATION!$A$2:$M$3,2,)</f>
        <v>AUSTRALIA</v>
      </c>
      <c r="L24" s="4" t="str">
        <f>INDEX(LOCATION!$B$1:$M$3,1,MATCH(SPORTSMEN!K24,LOCATION!$B$3:$M$3,0))</f>
        <v>English</v>
      </c>
      <c r="M24" s="4" t="str">
        <f t="shared" si="0"/>
        <v>upton.jena@xyz.org</v>
      </c>
      <c r="N24" s="34">
        <v>66.8</v>
      </c>
      <c r="O24" s="2" t="s">
        <v>214</v>
      </c>
      <c r="P24" s="2" t="s">
        <v>217</v>
      </c>
      <c r="Q24" s="3" t="str">
        <f>LOOKUP(R24,SPORT!$B$2:$B$33,SPORT!$A$2:$A$33)</f>
        <v>OUTDOOR</v>
      </c>
      <c r="R24" s="2" t="s">
        <v>195</v>
      </c>
      <c r="S24" s="41">
        <v>16526</v>
      </c>
    </row>
    <row r="25" spans="1:19" x14ac:dyDescent="0.25">
      <c r="A25" s="31">
        <v>24</v>
      </c>
      <c r="B25" s="3" t="str">
        <f>UPPER(CONCATENATE(C25,SPORTSMEN!D25," ",F25))</f>
        <v>DR.SHANNY BINS</v>
      </c>
      <c r="C25" s="2" t="s">
        <v>21</v>
      </c>
      <c r="D25" s="2" t="s">
        <v>72</v>
      </c>
      <c r="E25" s="2"/>
      <c r="F25" s="2" t="s">
        <v>73</v>
      </c>
      <c r="G25" s="37">
        <v>36400</v>
      </c>
      <c r="H25" s="2" t="s">
        <v>49</v>
      </c>
      <c r="I25" s="2" t="s">
        <v>138</v>
      </c>
      <c r="J25" s="4" t="s">
        <v>152</v>
      </c>
      <c r="K25" s="4" t="str">
        <f>HLOOKUP(J25,LOCATION!$A$2:$M$3,2,)</f>
        <v>AUSTRALIA</v>
      </c>
      <c r="L25" s="4" t="str">
        <f>INDEX(LOCATION!$B$1:$M$3,1,MATCH(SPORTSMEN!K25,LOCATION!$B$3:$M$3,0))</f>
        <v>English</v>
      </c>
      <c r="M25" s="4" t="str">
        <f t="shared" si="0"/>
        <v>bins.shanny@xyz.org</v>
      </c>
      <c r="N25" s="34">
        <v>59.4</v>
      </c>
      <c r="O25" s="2" t="s">
        <v>213</v>
      </c>
      <c r="P25" s="2" t="s">
        <v>215</v>
      </c>
      <c r="Q25" s="3" t="str">
        <f>LOOKUP(R25,SPORT!$B$2:$B$33,SPORT!$A$2:$A$33)</f>
        <v>OUTDOOR</v>
      </c>
      <c r="R25" s="2" t="s">
        <v>196</v>
      </c>
      <c r="S25" s="41">
        <v>21891</v>
      </c>
    </row>
    <row r="26" spans="1:19" x14ac:dyDescent="0.25">
      <c r="A26" s="31">
        <v>25</v>
      </c>
      <c r="B26" s="3" t="str">
        <f>UPPER(CONCATENATE(C26,SPORTSMEN!D26," ",F26))</f>
        <v>DR.TIA ABSHIRE</v>
      </c>
      <c r="C26" s="2" t="s">
        <v>21</v>
      </c>
      <c r="D26" s="2" t="s">
        <v>74</v>
      </c>
      <c r="E26" s="2"/>
      <c r="F26" s="2" t="s">
        <v>75</v>
      </c>
      <c r="G26" s="37">
        <v>24309</v>
      </c>
      <c r="H26" s="2" t="s">
        <v>17</v>
      </c>
      <c r="I26" s="2" t="s">
        <v>138</v>
      </c>
      <c r="J26" s="4" t="s">
        <v>152</v>
      </c>
      <c r="K26" s="4" t="str">
        <f>HLOOKUP(J26,LOCATION!$A$2:$M$3,2,)</f>
        <v>AUSTRALIA</v>
      </c>
      <c r="L26" s="4" t="str">
        <f>INDEX(LOCATION!$B$1:$M$3,1,MATCH(SPORTSMEN!K26,LOCATION!$B$3:$M$3,0))</f>
        <v>English</v>
      </c>
      <c r="M26" s="4" t="str">
        <f t="shared" si="0"/>
        <v>abshire.tia@xyz.org</v>
      </c>
      <c r="N26" s="34">
        <v>77.8</v>
      </c>
      <c r="O26" s="2" t="s">
        <v>213</v>
      </c>
      <c r="P26" s="2" t="s">
        <v>216</v>
      </c>
      <c r="Q26" s="3" t="str">
        <f>LOOKUP(R26,SPORT!$B$2:$B$33,SPORT!$A$2:$A$33)</f>
        <v>INDOOR</v>
      </c>
      <c r="R26" s="2" t="s">
        <v>181</v>
      </c>
      <c r="S26" s="41">
        <v>62037</v>
      </c>
    </row>
    <row r="27" spans="1:19" x14ac:dyDescent="0.25">
      <c r="A27" s="31">
        <v>26</v>
      </c>
      <c r="B27" s="3" t="str">
        <f>UPPER(CONCATENATE(C27,SPORTSMEN!D27," ",F27))</f>
        <v>MS.ISABEL RUNOLFSDOTTIR</v>
      </c>
      <c r="C27" s="2" t="s">
        <v>6</v>
      </c>
      <c r="D27" s="2" t="s">
        <v>76</v>
      </c>
      <c r="E27" s="2"/>
      <c r="F27" s="2" t="s">
        <v>77</v>
      </c>
      <c r="G27" s="37">
        <v>28570</v>
      </c>
      <c r="H27" s="2" t="s">
        <v>69</v>
      </c>
      <c r="I27" s="2" t="s">
        <v>138</v>
      </c>
      <c r="J27" s="4" t="s">
        <v>152</v>
      </c>
      <c r="K27" s="4" t="str">
        <f>HLOOKUP(J27,LOCATION!$A$2:$M$3,2,)</f>
        <v>AUSTRALIA</v>
      </c>
      <c r="L27" s="4" t="str">
        <f>INDEX(LOCATION!$B$1:$M$3,1,MATCH(SPORTSMEN!K27,LOCATION!$B$3:$M$3,0))</f>
        <v>English</v>
      </c>
      <c r="M27" s="4" t="str">
        <f t="shared" si="0"/>
        <v>runolfsdottir.isabel@xyz.org</v>
      </c>
      <c r="N27" s="34">
        <v>85.9</v>
      </c>
      <c r="O27" s="2" t="s">
        <v>214</v>
      </c>
      <c r="P27" s="2" t="s">
        <v>219</v>
      </c>
      <c r="Q27" s="3" t="str">
        <f>LOOKUP(R27,SPORT!$B$2:$B$33,SPORT!$A$2:$A$33)</f>
        <v>INDOOR</v>
      </c>
      <c r="R27" s="2" t="s">
        <v>174</v>
      </c>
      <c r="S27" s="41">
        <v>89737</v>
      </c>
    </row>
    <row r="28" spans="1:19" x14ac:dyDescent="0.25">
      <c r="A28" s="31">
        <v>27</v>
      </c>
      <c r="B28" s="3" t="str">
        <f>UPPER(CONCATENATE(C28,SPORTSMEN!D28," ",F28))</f>
        <v>HR.BARNEY WESACK</v>
      </c>
      <c r="C28" s="2" t="s">
        <v>46</v>
      </c>
      <c r="D28" s="2" t="s">
        <v>78</v>
      </c>
      <c r="E28" s="2"/>
      <c r="F28" s="2" t="s">
        <v>79</v>
      </c>
      <c r="G28" s="37">
        <v>25767</v>
      </c>
      <c r="H28" s="2" t="s">
        <v>17</v>
      </c>
      <c r="I28" s="2" t="s">
        <v>142</v>
      </c>
      <c r="J28" s="4" t="s">
        <v>154</v>
      </c>
      <c r="K28" s="4" t="str">
        <f>HLOOKUP(J28,LOCATION!$A$2:$M$3,2,)</f>
        <v>AUSTRIA</v>
      </c>
      <c r="L28" s="4" t="str">
        <f>INDEX(LOCATION!$B$1:$M$3,1,MATCH(SPORTSMEN!K28,LOCATION!$B$3:$M$3,0))</f>
        <v>German</v>
      </c>
      <c r="M28" s="4" t="str">
        <f t="shared" si="0"/>
        <v>wesack.barney@xyz.com</v>
      </c>
      <c r="N28" s="34">
        <v>93.4</v>
      </c>
      <c r="O28" s="2" t="s">
        <v>213</v>
      </c>
      <c r="P28" s="2" t="s">
        <v>219</v>
      </c>
      <c r="Q28" s="3" t="str">
        <f>LOOKUP(R28,SPORT!$B$2:$B$33,SPORT!$A$2:$A$33)</f>
        <v>INDOOR</v>
      </c>
      <c r="R28" s="2" t="s">
        <v>197</v>
      </c>
      <c r="S28" s="41">
        <v>41039</v>
      </c>
    </row>
    <row r="29" spans="1:19" x14ac:dyDescent="0.25">
      <c r="A29" s="31">
        <v>28</v>
      </c>
      <c r="B29" s="3" t="str">
        <f>UPPER(CONCATENATE(C29,SPORTSMEN!D29," ",F29))</f>
        <v>HR.BARUCH KADE</v>
      </c>
      <c r="C29" s="2" t="s">
        <v>46</v>
      </c>
      <c r="D29" s="2" t="s">
        <v>80</v>
      </c>
      <c r="E29" s="2"/>
      <c r="F29" s="2" t="s">
        <v>81</v>
      </c>
      <c r="G29" s="37">
        <v>30020</v>
      </c>
      <c r="H29" s="2" t="s">
        <v>53</v>
      </c>
      <c r="I29" s="2" t="s">
        <v>142</v>
      </c>
      <c r="J29" s="4" t="s">
        <v>154</v>
      </c>
      <c r="K29" s="4" t="str">
        <f>HLOOKUP(J29,LOCATION!$A$2:$M$3,2,)</f>
        <v>AUSTRIA</v>
      </c>
      <c r="L29" s="4" t="str">
        <f>INDEX(LOCATION!$B$1:$M$3,1,MATCH(SPORTSMEN!K29,LOCATION!$B$3:$M$3,0))</f>
        <v>German</v>
      </c>
      <c r="M29" s="4" t="str">
        <f t="shared" si="0"/>
        <v>kade.baruch@xyz.com</v>
      </c>
      <c r="N29" s="34">
        <v>95.5</v>
      </c>
      <c r="O29" s="2" t="s">
        <v>218</v>
      </c>
      <c r="P29" s="2" t="s">
        <v>212</v>
      </c>
      <c r="Q29" s="3" t="str">
        <f>LOOKUP(R29,SPORT!$B$2:$B$33,SPORT!$A$2:$A$33)</f>
        <v>OUTDOOR</v>
      </c>
      <c r="R29" s="2" t="s">
        <v>186</v>
      </c>
      <c r="S29" s="41">
        <v>28458</v>
      </c>
    </row>
    <row r="30" spans="1:19" x14ac:dyDescent="0.25">
      <c r="A30" s="31">
        <v>29</v>
      </c>
      <c r="B30" s="3" t="str">
        <f>UPPER(CONCATENATE(C30,SPORTSMEN!D30," ",F30))</f>
        <v>PROF.LIESBETH ROSEMANN</v>
      </c>
      <c r="C30" s="2" t="s">
        <v>50</v>
      </c>
      <c r="D30" s="2" t="s">
        <v>82</v>
      </c>
      <c r="E30" s="2"/>
      <c r="F30" s="2" t="s">
        <v>83</v>
      </c>
      <c r="G30" s="37">
        <v>34361</v>
      </c>
      <c r="H30" s="2" t="s">
        <v>12</v>
      </c>
      <c r="I30" s="2" t="s">
        <v>138</v>
      </c>
      <c r="J30" s="4" t="s">
        <v>154</v>
      </c>
      <c r="K30" s="4" t="str">
        <f>HLOOKUP(J30,LOCATION!$A$2:$M$3,2,)</f>
        <v>AUSTRIA</v>
      </c>
      <c r="L30" s="4" t="str">
        <f>INDEX(LOCATION!$B$1:$M$3,1,MATCH(SPORTSMEN!K30,LOCATION!$B$3:$M$3,0))</f>
        <v>German</v>
      </c>
      <c r="M30" s="4" t="str">
        <f t="shared" si="0"/>
        <v>rosemann.liesbeth@xyz.com</v>
      </c>
      <c r="N30" s="34">
        <v>52.2</v>
      </c>
      <c r="O30" s="2" t="s">
        <v>214</v>
      </c>
      <c r="P30" s="2" t="s">
        <v>217</v>
      </c>
      <c r="Q30" s="3" t="str">
        <f>LOOKUP(R30,SPORT!$B$2:$B$33,SPORT!$A$2:$A$33)</f>
        <v>INDOOR</v>
      </c>
      <c r="R30" s="2" t="s">
        <v>181</v>
      </c>
      <c r="S30" s="41">
        <v>55007</v>
      </c>
    </row>
    <row r="31" spans="1:19" x14ac:dyDescent="0.25">
      <c r="A31" s="31">
        <v>30</v>
      </c>
      <c r="B31" s="3" t="str">
        <f>UPPER(CONCATENATE(C31,SPORTSMEN!D31," ",F31))</f>
        <v>MME.VALENTINE MOREAU</v>
      </c>
      <c r="C31" s="2" t="s">
        <v>84</v>
      </c>
      <c r="D31" s="2" t="s">
        <v>85</v>
      </c>
      <c r="E31" s="2"/>
      <c r="F31" s="2" t="s">
        <v>86</v>
      </c>
      <c r="G31" s="37">
        <v>29137</v>
      </c>
      <c r="H31" s="2" t="s">
        <v>9</v>
      </c>
      <c r="I31" s="2" t="s">
        <v>138</v>
      </c>
      <c r="J31" s="4" t="s">
        <v>157</v>
      </c>
      <c r="K31" s="4" t="str">
        <f>HLOOKUP(J31,LOCATION!$A$2:$M$3,2,)</f>
        <v>FRANCE</v>
      </c>
      <c r="L31" s="4" t="str">
        <f>INDEX(LOCATION!$B$1:$M$3,1,MATCH(SPORTSMEN!K31,LOCATION!$B$3:$M$3,0))</f>
        <v>French</v>
      </c>
      <c r="M31" s="4" t="str">
        <f t="shared" si="0"/>
        <v>moreau.valentine@xyz.com</v>
      </c>
      <c r="N31" s="34">
        <v>74.599999999999994</v>
      </c>
      <c r="O31" s="2" t="s">
        <v>214</v>
      </c>
      <c r="P31" s="2" t="s">
        <v>219</v>
      </c>
      <c r="Q31" s="3" t="str">
        <f>LOOKUP(R31,SPORT!$B$2:$B$33,SPORT!$A$2:$A$33)</f>
        <v>OUTDOOR</v>
      </c>
      <c r="R31" s="2" t="s">
        <v>198</v>
      </c>
      <c r="S31" s="41">
        <v>69041</v>
      </c>
    </row>
    <row r="32" spans="1:19" x14ac:dyDescent="0.25">
      <c r="A32" s="31">
        <v>31</v>
      </c>
      <c r="B32" s="3" t="str">
        <f>UPPER(CONCATENATE(C32,SPORTSMEN!D32," ",F32))</f>
        <v>MME.PAULETTE DURAND</v>
      </c>
      <c r="C32" s="2" t="s">
        <v>84</v>
      </c>
      <c r="D32" s="2" t="s">
        <v>87</v>
      </c>
      <c r="E32" s="2"/>
      <c r="F32" s="2" t="s">
        <v>88</v>
      </c>
      <c r="G32" s="37">
        <v>32867</v>
      </c>
      <c r="H32" s="2" t="s">
        <v>64</v>
      </c>
      <c r="I32" s="2" t="s">
        <v>138</v>
      </c>
      <c r="J32" s="4" t="s">
        <v>157</v>
      </c>
      <c r="K32" s="4" t="str">
        <f>HLOOKUP(J32,LOCATION!$A$2:$M$3,2,)</f>
        <v>FRANCE</v>
      </c>
      <c r="L32" s="4" t="str">
        <f>INDEX(LOCATION!$B$1:$M$3,1,MATCH(SPORTSMEN!K32,LOCATION!$B$3:$M$3,0))</f>
        <v>French</v>
      </c>
      <c r="M32" s="4" t="str">
        <f t="shared" si="0"/>
        <v>durand.paulette@xyz.com</v>
      </c>
      <c r="N32" s="34">
        <v>81.7</v>
      </c>
      <c r="O32" s="2" t="s">
        <v>213</v>
      </c>
      <c r="P32" s="2" t="s">
        <v>212</v>
      </c>
      <c r="Q32" s="3" t="str">
        <f>LOOKUP(R32,SPORT!$B$2:$B$33,SPORT!$A$2:$A$33)</f>
        <v>INDOOR</v>
      </c>
      <c r="R32" s="2" t="s">
        <v>197</v>
      </c>
      <c r="S32" s="41">
        <v>86262</v>
      </c>
    </row>
    <row r="33" spans="1:19" x14ac:dyDescent="0.25">
      <c r="A33" s="31">
        <v>32</v>
      </c>
      <c r="B33" s="3" t="str">
        <f>UPPER(CONCATENATE(C33,SPORTSMEN!D33," ",F33))</f>
        <v>MME.LAURE-ALIX CHEVALIER</v>
      </c>
      <c r="C33" s="2" t="s">
        <v>84</v>
      </c>
      <c r="D33" s="2" t="s">
        <v>89</v>
      </c>
      <c r="E33" s="2"/>
      <c r="F33" s="2" t="s">
        <v>90</v>
      </c>
      <c r="G33" s="37">
        <v>25925</v>
      </c>
      <c r="H33" s="2" t="s">
        <v>64</v>
      </c>
      <c r="I33" s="2" t="s">
        <v>138</v>
      </c>
      <c r="J33" s="4" t="s">
        <v>157</v>
      </c>
      <c r="K33" s="4" t="str">
        <f>HLOOKUP(J33,LOCATION!$A$2:$M$3,2,)</f>
        <v>FRANCE</v>
      </c>
      <c r="L33" s="4" t="str">
        <f>INDEX(LOCATION!$B$1:$M$3,1,MATCH(SPORTSMEN!K33,LOCATION!$B$3:$M$3,0))</f>
        <v>French</v>
      </c>
      <c r="M33" s="4" t="str">
        <f t="shared" si="0"/>
        <v>chevalier.laure-alix@xyz.com</v>
      </c>
      <c r="N33" s="34">
        <v>78.099999999999994</v>
      </c>
      <c r="O33" s="2" t="s">
        <v>214</v>
      </c>
      <c r="P33" s="2" t="s">
        <v>217</v>
      </c>
      <c r="Q33" s="3" t="str">
        <f>LOOKUP(R33,SPORT!$B$2:$B$33,SPORT!$A$2:$A$33)</f>
        <v>OUTDOOR</v>
      </c>
      <c r="R33" s="2" t="s">
        <v>195</v>
      </c>
      <c r="S33" s="41">
        <v>19234</v>
      </c>
    </row>
    <row r="34" spans="1:19" x14ac:dyDescent="0.25">
      <c r="A34" s="31">
        <v>33</v>
      </c>
      <c r="B34" s="3" t="str">
        <f>UPPER(CONCATENATE(C34,SPORTSMEN!D34," ",F34))</f>
        <v>M.CLAUDE TOUSSAINT</v>
      </c>
      <c r="C34" s="2" t="s">
        <v>91</v>
      </c>
      <c r="D34" s="2" t="s">
        <v>92</v>
      </c>
      <c r="E34" s="2"/>
      <c r="F34" s="2" t="s">
        <v>93</v>
      </c>
      <c r="G34" s="37">
        <v>29529</v>
      </c>
      <c r="H34" s="2" t="s">
        <v>40</v>
      </c>
      <c r="I34" s="2" t="s">
        <v>142</v>
      </c>
      <c r="J34" s="4" t="s">
        <v>157</v>
      </c>
      <c r="K34" s="4" t="str">
        <f>HLOOKUP(J34,LOCATION!$A$2:$M$3,2,)</f>
        <v>FRANCE</v>
      </c>
      <c r="L34" s="4" t="str">
        <f>INDEX(LOCATION!$B$1:$M$3,1,MATCH(SPORTSMEN!K34,LOCATION!$B$3:$M$3,0))</f>
        <v>French</v>
      </c>
      <c r="M34" s="4" t="str">
        <f t="shared" si="0"/>
        <v>toussaint.claude@xyz.com</v>
      </c>
      <c r="N34" s="34">
        <v>57.1</v>
      </c>
      <c r="O34" s="2" t="s">
        <v>209</v>
      </c>
      <c r="P34" s="2" t="s">
        <v>217</v>
      </c>
      <c r="Q34" s="3" t="str">
        <f>LOOKUP(R34,SPORT!$B$2:$B$33,SPORT!$A$2:$A$33)</f>
        <v>INDOOR</v>
      </c>
      <c r="R34" s="2" t="s">
        <v>199</v>
      </c>
      <c r="S34" s="41">
        <v>95123</v>
      </c>
    </row>
    <row r="35" spans="1:19" x14ac:dyDescent="0.25">
      <c r="A35" s="31">
        <v>34</v>
      </c>
      <c r="B35" s="3" t="str">
        <f>UPPER(CONCATENATE(C35,SPORTSMEN!D35," ",F35))</f>
        <v>M.VICTOR LENOIR</v>
      </c>
      <c r="C35" s="2" t="s">
        <v>91</v>
      </c>
      <c r="D35" s="2" t="s">
        <v>94</v>
      </c>
      <c r="E35" s="2"/>
      <c r="F35" s="2" t="s">
        <v>95</v>
      </c>
      <c r="G35" s="37">
        <v>29875</v>
      </c>
      <c r="H35" s="2" t="s">
        <v>9</v>
      </c>
      <c r="I35" s="2" t="s">
        <v>142</v>
      </c>
      <c r="J35" s="4" t="s">
        <v>157</v>
      </c>
      <c r="K35" s="4" t="str">
        <f>HLOOKUP(J35,LOCATION!$A$2:$M$3,2,)</f>
        <v>FRANCE</v>
      </c>
      <c r="L35" s="4" t="str">
        <f>INDEX(LOCATION!$B$1:$M$3,1,MATCH(SPORTSMEN!K35,LOCATION!$B$3:$M$3,0))</f>
        <v>French</v>
      </c>
      <c r="M35" s="4" t="str">
        <f t="shared" si="0"/>
        <v>lenoir.victor@xyz.com</v>
      </c>
      <c r="N35" s="34">
        <v>56</v>
      </c>
      <c r="O35" s="2" t="s">
        <v>214</v>
      </c>
      <c r="P35" s="2" t="s">
        <v>219</v>
      </c>
      <c r="Q35" s="3" t="str">
        <f>LOOKUP(R35,SPORT!$B$2:$B$33,SPORT!$A$2:$A$33)</f>
        <v>INDOOR</v>
      </c>
      <c r="R35" s="2" t="s">
        <v>193</v>
      </c>
      <c r="S35" s="41">
        <v>62761</v>
      </c>
    </row>
    <row r="36" spans="1:19" x14ac:dyDescent="0.25">
      <c r="A36" s="31">
        <v>35</v>
      </c>
      <c r="B36" s="3" t="str">
        <f>UPPER(CONCATENATE(C36,SPORTSMEN!D36," ",F36))</f>
        <v>M.ARTHUR LENOIR</v>
      </c>
      <c r="C36" s="2" t="s">
        <v>91</v>
      </c>
      <c r="D36" s="2" t="s">
        <v>96</v>
      </c>
      <c r="E36" s="2"/>
      <c r="F36" s="2" t="s">
        <v>95</v>
      </c>
      <c r="G36" s="37">
        <v>20300</v>
      </c>
      <c r="H36" s="2" t="s">
        <v>30</v>
      </c>
      <c r="I36" s="2" t="s">
        <v>142</v>
      </c>
      <c r="J36" s="4" t="s">
        <v>157</v>
      </c>
      <c r="K36" s="4" t="str">
        <f>HLOOKUP(J36,LOCATION!$A$2:$M$3,2,)</f>
        <v>FRANCE</v>
      </c>
      <c r="L36" s="4" t="str">
        <f>INDEX(LOCATION!$B$1:$M$3,1,MATCH(SPORTSMEN!K36,LOCATION!$B$3:$M$3,0))</f>
        <v>French</v>
      </c>
      <c r="M36" s="4" t="str">
        <f t="shared" si="0"/>
        <v>lenoir.arthur@xyz.com</v>
      </c>
      <c r="N36" s="34">
        <v>88.6</v>
      </c>
      <c r="O36" s="2" t="s">
        <v>213</v>
      </c>
      <c r="P36" s="2" t="s">
        <v>217</v>
      </c>
      <c r="Q36" s="3" t="str">
        <f>LOOKUP(R36,SPORT!$B$2:$B$33,SPORT!$A$2:$A$33)</f>
        <v>INDOOR</v>
      </c>
      <c r="R36" s="2" t="s">
        <v>200</v>
      </c>
      <c r="S36" s="41">
        <v>108431</v>
      </c>
    </row>
    <row r="37" spans="1:19" x14ac:dyDescent="0.25">
      <c r="A37" s="31">
        <v>36</v>
      </c>
      <c r="B37" s="3" t="str">
        <f>UPPER(CONCATENATE(C37,SPORTSMEN!D37," ",F37))</f>
        <v>M.BENJAMIN LEBRUN-BRUN</v>
      </c>
      <c r="C37" s="2" t="s">
        <v>91</v>
      </c>
      <c r="D37" s="2" t="s">
        <v>97</v>
      </c>
      <c r="E37" s="2"/>
      <c r="F37" s="2" t="s">
        <v>98</v>
      </c>
      <c r="G37" s="37">
        <v>27428</v>
      </c>
      <c r="H37" s="2" t="s">
        <v>12</v>
      </c>
      <c r="I37" s="2" t="s">
        <v>142</v>
      </c>
      <c r="J37" s="4" t="s">
        <v>157</v>
      </c>
      <c r="K37" s="4" t="str">
        <f>HLOOKUP(J37,LOCATION!$A$2:$M$3,2,)</f>
        <v>FRANCE</v>
      </c>
      <c r="L37" s="4" t="str">
        <f>INDEX(LOCATION!$B$1:$M$3,1,MATCH(SPORTSMEN!K37,LOCATION!$B$3:$M$3,0))</f>
        <v>French</v>
      </c>
      <c r="M37" s="4" t="str">
        <f t="shared" si="0"/>
        <v>lebrun-brun.benjamin@xyz.com</v>
      </c>
      <c r="N37" s="34">
        <v>78.2</v>
      </c>
      <c r="O37" s="2" t="s">
        <v>211</v>
      </c>
      <c r="P37" s="2" t="s">
        <v>212</v>
      </c>
      <c r="Q37" s="3" t="str">
        <f>LOOKUP(R37,SPORT!$B$2:$B$33,SPORT!$A$2:$A$33)</f>
        <v>INDOOR</v>
      </c>
      <c r="R37" s="2" t="s">
        <v>193</v>
      </c>
      <c r="S37" s="41">
        <v>66268</v>
      </c>
    </row>
    <row r="38" spans="1:19" x14ac:dyDescent="0.25">
      <c r="A38" s="31">
        <v>37</v>
      </c>
      <c r="B38" s="3" t="str">
        <f>UPPER(CONCATENATE(C38,SPORTSMEN!D38," ",F38))</f>
        <v>M.ANTOINE MAILLARD</v>
      </c>
      <c r="C38" s="2" t="s">
        <v>91</v>
      </c>
      <c r="D38" s="2" t="s">
        <v>99</v>
      </c>
      <c r="E38" s="2"/>
      <c r="F38" s="2" t="s">
        <v>100</v>
      </c>
      <c r="G38" s="37">
        <v>31585</v>
      </c>
      <c r="H38" s="2" t="s">
        <v>17</v>
      </c>
      <c r="I38" s="2" t="s">
        <v>142</v>
      </c>
      <c r="J38" s="4" t="s">
        <v>157</v>
      </c>
      <c r="K38" s="4" t="str">
        <f>HLOOKUP(J38,LOCATION!$A$2:$M$3,2,)</f>
        <v>FRANCE</v>
      </c>
      <c r="L38" s="4" t="str">
        <f>INDEX(LOCATION!$B$1:$M$3,1,MATCH(SPORTSMEN!K38,LOCATION!$B$3:$M$3,0))</f>
        <v>French</v>
      </c>
      <c r="M38" s="4" t="str">
        <f t="shared" si="0"/>
        <v>maillard.antoine@xyz.com</v>
      </c>
      <c r="N38" s="34">
        <v>95.8</v>
      </c>
      <c r="O38" s="2" t="s">
        <v>214</v>
      </c>
      <c r="P38" s="2" t="s">
        <v>215</v>
      </c>
      <c r="Q38" s="3" t="str">
        <f>LOOKUP(R38,SPORT!$B$2:$B$33,SPORT!$A$2:$A$33)</f>
        <v>OUTDOOR</v>
      </c>
      <c r="R38" s="2" t="s">
        <v>201</v>
      </c>
      <c r="S38" s="41">
        <v>33970</v>
      </c>
    </row>
    <row r="39" spans="1:19" x14ac:dyDescent="0.25">
      <c r="A39" s="31">
        <v>38</v>
      </c>
      <c r="B39" s="3" t="str">
        <f>UPPER(CONCATENATE(C39,SPORTSMEN!D39," ",F39))</f>
        <v>M.BERNARD HOARAU-GUYON</v>
      </c>
      <c r="C39" s="2" t="s">
        <v>91</v>
      </c>
      <c r="D39" s="2" t="s">
        <v>101</v>
      </c>
      <c r="E39" s="2"/>
      <c r="F39" s="2" t="s">
        <v>102</v>
      </c>
      <c r="G39" s="37">
        <v>30327</v>
      </c>
      <c r="H39" s="2" t="s">
        <v>64</v>
      </c>
      <c r="I39" s="2" t="s">
        <v>142</v>
      </c>
      <c r="J39" s="4" t="s">
        <v>157</v>
      </c>
      <c r="K39" s="4" t="str">
        <f>HLOOKUP(J39,LOCATION!$A$2:$M$3,2,)</f>
        <v>FRANCE</v>
      </c>
      <c r="L39" s="4" t="str">
        <f>INDEX(LOCATION!$B$1:$M$3,1,MATCH(SPORTSMEN!K39,LOCATION!$B$3:$M$3,0))</f>
        <v>French</v>
      </c>
      <c r="M39" s="4" t="str">
        <f t="shared" si="0"/>
        <v>hoarau-guyon.bernard@xyz.com</v>
      </c>
      <c r="N39" s="34">
        <v>59.7</v>
      </c>
      <c r="O39" s="2" t="s">
        <v>218</v>
      </c>
      <c r="P39" s="2" t="s">
        <v>212</v>
      </c>
      <c r="Q39" s="3" t="str">
        <f>LOOKUP(R39,SPORT!$B$2:$B$33,SPORT!$A$2:$A$33)</f>
        <v>INDOOR</v>
      </c>
      <c r="R39" s="2" t="s">
        <v>174</v>
      </c>
      <c r="S39" s="41">
        <v>71352</v>
      </c>
    </row>
    <row r="40" spans="1:19" x14ac:dyDescent="0.25">
      <c r="A40" s="31">
        <v>39</v>
      </c>
      <c r="B40" s="3" t="str">
        <f>UPPER(CONCATENATE(C40,SPORTSMEN!D40," ",F40))</f>
        <v>SR.HIDALGO TERCERO</v>
      </c>
      <c r="C40" s="2" t="s">
        <v>13</v>
      </c>
      <c r="D40" s="2" t="s">
        <v>103</v>
      </c>
      <c r="E40" s="2" t="s">
        <v>104</v>
      </c>
      <c r="F40" s="2" t="s">
        <v>105</v>
      </c>
      <c r="G40" s="37">
        <v>31016</v>
      </c>
      <c r="H40" s="2" t="s">
        <v>27</v>
      </c>
      <c r="I40" s="2" t="s">
        <v>142</v>
      </c>
      <c r="J40" s="4" t="s">
        <v>160</v>
      </c>
      <c r="K40" s="4" t="str">
        <f>HLOOKUP(J40,LOCATION!$A$2:$M$3,2,)</f>
        <v>ARGENTINA</v>
      </c>
      <c r="L40" s="4" t="str">
        <f>INDEX(LOCATION!$B$1:$M$3,1,MATCH(SPORTSMEN!K40,LOCATION!$B$3:$M$3,0))</f>
        <v>Spanish</v>
      </c>
      <c r="M40" s="4" t="str">
        <f t="shared" si="0"/>
        <v>tercero.hidalgo@xyz.com</v>
      </c>
      <c r="N40" s="34">
        <v>77.7</v>
      </c>
      <c r="O40" s="2" t="s">
        <v>218</v>
      </c>
      <c r="P40" s="2" t="s">
        <v>215</v>
      </c>
      <c r="Q40" s="3" t="str">
        <f>LOOKUP(R40,SPORT!$B$2:$B$33,SPORT!$A$2:$A$33)</f>
        <v>OUTDOOR</v>
      </c>
      <c r="R40" s="2" t="s">
        <v>196</v>
      </c>
      <c r="S40" s="41">
        <v>116376</v>
      </c>
    </row>
    <row r="41" spans="1:19" x14ac:dyDescent="0.25">
      <c r="A41" s="31">
        <v>40</v>
      </c>
      <c r="B41" s="3" t="str">
        <f>UPPER(CONCATENATE(C41,SPORTSMEN!D41," ",F41))</f>
        <v>SR.HADALGO POLANCO</v>
      </c>
      <c r="C41" s="2" t="s">
        <v>13</v>
      </c>
      <c r="D41" s="2" t="s">
        <v>106</v>
      </c>
      <c r="E41" s="2"/>
      <c r="F41" s="2" t="s">
        <v>107</v>
      </c>
      <c r="G41" s="37">
        <v>32314</v>
      </c>
      <c r="H41" s="2" t="s">
        <v>108</v>
      </c>
      <c r="I41" s="2" t="s">
        <v>142</v>
      </c>
      <c r="J41" s="4" t="s">
        <v>160</v>
      </c>
      <c r="K41" s="4" t="str">
        <f>HLOOKUP(J41,LOCATION!$A$2:$M$3,2,)</f>
        <v>ARGENTINA</v>
      </c>
      <c r="L41" s="4" t="str">
        <f>INDEX(LOCATION!$B$1:$M$3,1,MATCH(SPORTSMEN!K41,LOCATION!$B$3:$M$3,0))</f>
        <v>Spanish</v>
      </c>
      <c r="M41" s="4" t="str">
        <f t="shared" si="0"/>
        <v>polanco.hadalgo@xyz.com</v>
      </c>
      <c r="N41" s="34">
        <v>98</v>
      </c>
      <c r="O41" s="2" t="s">
        <v>214</v>
      </c>
      <c r="P41" s="2" t="s">
        <v>210</v>
      </c>
      <c r="Q41" s="3" t="str">
        <f>LOOKUP(R41,SPORT!$B$2:$B$33,SPORT!$A$2:$A$33)</f>
        <v>OUTDOOR</v>
      </c>
      <c r="R41" s="2" t="s">
        <v>195</v>
      </c>
      <c r="S41" s="41">
        <v>114144</v>
      </c>
    </row>
    <row r="42" spans="1:19" x14ac:dyDescent="0.25">
      <c r="A42" s="31">
        <v>41</v>
      </c>
      <c r="B42" s="3" t="str">
        <f>UPPER(CONCATENATE(C42,SPORTSMEN!D42," ",F42))</f>
        <v>SRA.LAURA OLIVIERA</v>
      </c>
      <c r="C42" s="2" t="s">
        <v>109</v>
      </c>
      <c r="D42" s="2" t="s">
        <v>110</v>
      </c>
      <c r="E42" s="2"/>
      <c r="F42" s="2" t="s">
        <v>111</v>
      </c>
      <c r="G42" s="37">
        <v>27076</v>
      </c>
      <c r="H42" s="2" t="s">
        <v>12</v>
      </c>
      <c r="I42" s="2" t="s">
        <v>138</v>
      </c>
      <c r="J42" s="4" t="s">
        <v>160</v>
      </c>
      <c r="K42" s="4" t="str">
        <f>HLOOKUP(J42,LOCATION!$A$2:$M$3,2,)</f>
        <v>ARGENTINA</v>
      </c>
      <c r="L42" s="4" t="str">
        <f>INDEX(LOCATION!$B$1:$M$3,1,MATCH(SPORTSMEN!K42,LOCATION!$B$3:$M$3,0))</f>
        <v>Spanish</v>
      </c>
      <c r="M42" s="4" t="str">
        <f t="shared" si="0"/>
        <v>oliviera.laura@xyz.com</v>
      </c>
      <c r="N42" s="34">
        <v>51.9</v>
      </c>
      <c r="O42" s="2" t="s">
        <v>213</v>
      </c>
      <c r="P42" s="2" t="s">
        <v>212</v>
      </c>
      <c r="Q42" s="3" t="str">
        <f>LOOKUP(R42,SPORT!$B$2:$B$33,SPORT!$A$2:$A$33)</f>
        <v>OUTDOOR</v>
      </c>
      <c r="R42" s="2" t="s">
        <v>202</v>
      </c>
      <c r="S42" s="41">
        <v>79872</v>
      </c>
    </row>
    <row r="43" spans="1:19" x14ac:dyDescent="0.25">
      <c r="A43" s="31">
        <v>42</v>
      </c>
      <c r="B43" s="3" t="str">
        <f>UPPER(CONCATENATE(C43,SPORTSMEN!D43," ",F43))</f>
        <v>SRA.AINHOA GARZA</v>
      </c>
      <c r="C43" s="2" t="s">
        <v>109</v>
      </c>
      <c r="D43" s="2" t="s">
        <v>112</v>
      </c>
      <c r="E43" s="2"/>
      <c r="F43" s="2" t="s">
        <v>113</v>
      </c>
      <c r="G43" s="37">
        <v>32941</v>
      </c>
      <c r="H43" s="2" t="s">
        <v>53</v>
      </c>
      <c r="I43" s="2" t="s">
        <v>138</v>
      </c>
      <c r="J43" s="4" t="s">
        <v>162</v>
      </c>
      <c r="K43" s="4" t="str">
        <f>HLOOKUP(J43,LOCATION!$A$2:$M$3,2,)</f>
        <v>SPAIN</v>
      </c>
      <c r="L43" s="4" t="str">
        <f>INDEX(LOCATION!$B$1:$M$3,1,MATCH(SPORTSMEN!K43,LOCATION!$B$3:$M$3,0))</f>
        <v>Spanish</v>
      </c>
      <c r="M43" s="4" t="str">
        <f t="shared" si="0"/>
        <v>garza.ainhoa@xyz.com</v>
      </c>
      <c r="N43" s="34">
        <v>55.6</v>
      </c>
      <c r="O43" s="2" t="s">
        <v>211</v>
      </c>
      <c r="P43" s="2" t="s">
        <v>217</v>
      </c>
      <c r="Q43" s="3" t="str">
        <f>LOOKUP(R43,SPORT!$B$2:$B$33,SPORT!$A$2:$A$33)</f>
        <v>INDOOR</v>
      </c>
      <c r="R43" s="2" t="s">
        <v>203</v>
      </c>
      <c r="S43" s="41">
        <v>101969</v>
      </c>
    </row>
    <row r="44" spans="1:19" x14ac:dyDescent="0.25">
      <c r="A44" s="31">
        <v>43</v>
      </c>
      <c r="B44" s="3" t="str">
        <f>UPPER(CONCATENATE(C44,SPORTSMEN!D44," ",F44))</f>
        <v>SRA.ISABEL BANDA</v>
      </c>
      <c r="C44" s="2" t="s">
        <v>109</v>
      </c>
      <c r="D44" s="2" t="s">
        <v>76</v>
      </c>
      <c r="E44" s="2"/>
      <c r="F44" s="2" t="s">
        <v>114</v>
      </c>
      <c r="G44" s="37">
        <v>21927</v>
      </c>
      <c r="H44" s="2" t="s">
        <v>64</v>
      </c>
      <c r="I44" s="2" t="s">
        <v>138</v>
      </c>
      <c r="J44" s="4" t="s">
        <v>162</v>
      </c>
      <c r="K44" s="4" t="str">
        <f>HLOOKUP(J44,LOCATION!$A$2:$M$3,2,)</f>
        <v>SPAIN</v>
      </c>
      <c r="L44" s="4" t="str">
        <f>INDEX(LOCATION!$B$1:$M$3,1,MATCH(SPORTSMEN!K44,LOCATION!$B$3:$M$3,0))</f>
        <v>Spanish</v>
      </c>
      <c r="M44" s="4" t="str">
        <f t="shared" si="0"/>
        <v>banda.isabel@xyz.com</v>
      </c>
      <c r="N44" s="34">
        <v>102.3</v>
      </c>
      <c r="O44" s="2" t="s">
        <v>213</v>
      </c>
      <c r="P44" s="2" t="s">
        <v>217</v>
      </c>
      <c r="Q44" s="3" t="str">
        <f>LOOKUP(R44,SPORT!$B$2:$B$33,SPORT!$A$2:$A$33)</f>
        <v>OUTDOOR</v>
      </c>
      <c r="R44" s="2" t="s">
        <v>196</v>
      </c>
      <c r="S44" s="41">
        <v>50659</v>
      </c>
    </row>
    <row r="45" spans="1:19" x14ac:dyDescent="0.25">
      <c r="A45" s="31">
        <v>44</v>
      </c>
      <c r="B45" s="3" t="str">
        <f>UPPER(CONCATENATE(C45,SPORTSMEN!D45," ",F45))</f>
        <v>SRA.CAROLOTA MATEOS</v>
      </c>
      <c r="C45" s="2" t="s">
        <v>109</v>
      </c>
      <c r="D45" s="2" t="s">
        <v>115</v>
      </c>
      <c r="E45" s="2"/>
      <c r="F45" s="2" t="s">
        <v>116</v>
      </c>
      <c r="G45" s="37">
        <v>23952</v>
      </c>
      <c r="H45" s="2" t="s">
        <v>30</v>
      </c>
      <c r="I45" s="2" t="s">
        <v>138</v>
      </c>
      <c r="J45" s="4" t="s">
        <v>162</v>
      </c>
      <c r="K45" s="4" t="str">
        <f>HLOOKUP(J45,LOCATION!$A$2:$M$3,2,)</f>
        <v>SPAIN</v>
      </c>
      <c r="L45" s="4" t="str">
        <f>INDEX(LOCATION!$B$1:$M$3,1,MATCH(SPORTSMEN!K45,LOCATION!$B$3:$M$3,0))</f>
        <v>Spanish</v>
      </c>
      <c r="M45" s="4" t="str">
        <f t="shared" si="0"/>
        <v>mateos.carolota@xyz.com</v>
      </c>
      <c r="N45" s="34">
        <v>58.8</v>
      </c>
      <c r="O45" s="2" t="s">
        <v>218</v>
      </c>
      <c r="P45" s="2" t="s">
        <v>212</v>
      </c>
      <c r="Q45" s="3" t="str">
        <f>LOOKUP(R45,SPORT!$B$2:$B$33,SPORT!$A$2:$A$33)</f>
        <v>OUTDOOR</v>
      </c>
      <c r="R45" s="2" t="s">
        <v>202</v>
      </c>
      <c r="S45" s="41">
        <v>58215</v>
      </c>
    </row>
    <row r="46" spans="1:19" x14ac:dyDescent="0.25">
      <c r="A46" s="31">
        <v>45</v>
      </c>
      <c r="B46" s="3" t="str">
        <f>UPPER(CONCATENATE(C46,SPORTSMEN!D46," ",F46))</f>
        <v>MW.ELIZE PRINS</v>
      </c>
      <c r="C46" s="2" t="s">
        <v>117</v>
      </c>
      <c r="D46" s="2" t="s">
        <v>118</v>
      </c>
      <c r="E46" s="2"/>
      <c r="F46" s="2" t="s">
        <v>119</v>
      </c>
      <c r="G46" s="37">
        <v>22044</v>
      </c>
      <c r="H46" s="2" t="s">
        <v>20</v>
      </c>
      <c r="I46" s="2" t="s">
        <v>138</v>
      </c>
      <c r="J46" s="4" t="s">
        <v>165</v>
      </c>
      <c r="K46" s="4" t="str">
        <f>HLOOKUP(J46,LOCATION!$A$2:$M$3,2,)</f>
        <v>NETHERLANDS</v>
      </c>
      <c r="L46" s="4" t="str">
        <f>INDEX(LOCATION!$B$1:$M$3,1,MATCH(SPORTSMEN!K46,LOCATION!$B$3:$M$3,0))</f>
        <v>Dutch</v>
      </c>
      <c r="M46" s="4" t="str">
        <f t="shared" si="0"/>
        <v>prins.elize@xyz.com</v>
      </c>
      <c r="N46" s="34">
        <v>63.8</v>
      </c>
      <c r="O46" s="2" t="s">
        <v>214</v>
      </c>
      <c r="P46" s="2" t="s">
        <v>217</v>
      </c>
      <c r="Q46" s="3" t="str">
        <f>LOOKUP(R46,SPORT!$B$2:$B$33,SPORT!$A$2:$A$33)</f>
        <v>INDOOR</v>
      </c>
      <c r="R46" s="2" t="s">
        <v>204</v>
      </c>
      <c r="S46" s="41">
        <v>39935</v>
      </c>
    </row>
    <row r="47" spans="1:19" x14ac:dyDescent="0.25">
      <c r="A47" s="31">
        <v>46</v>
      </c>
      <c r="B47" s="3" t="str">
        <f>UPPER(CONCATENATE(C47,SPORTSMEN!D47," ",F47))</f>
        <v>DHR.RYAN PHAM</v>
      </c>
      <c r="C47" s="2" t="s">
        <v>120</v>
      </c>
      <c r="D47" s="2" t="s">
        <v>121</v>
      </c>
      <c r="E47" s="2"/>
      <c r="F47" s="2" t="s">
        <v>122</v>
      </c>
      <c r="G47" s="37">
        <v>26940</v>
      </c>
      <c r="H47" s="2" t="s">
        <v>9</v>
      </c>
      <c r="I47" s="2" t="s">
        <v>142</v>
      </c>
      <c r="J47" s="4" t="s">
        <v>165</v>
      </c>
      <c r="K47" s="4" t="str">
        <f>HLOOKUP(J47,LOCATION!$A$2:$M$3,2,)</f>
        <v>NETHERLANDS</v>
      </c>
      <c r="L47" s="4" t="str">
        <f>INDEX(LOCATION!$B$1:$M$3,1,MATCH(SPORTSMEN!K47,LOCATION!$B$3:$M$3,0))</f>
        <v>Dutch</v>
      </c>
      <c r="M47" s="4" t="str">
        <f t="shared" si="0"/>
        <v>pham.ryan@xyz.com</v>
      </c>
      <c r="N47" s="34">
        <v>98.6</v>
      </c>
      <c r="O47" s="2" t="s">
        <v>213</v>
      </c>
      <c r="P47" s="2" t="s">
        <v>219</v>
      </c>
      <c r="Q47" s="3" t="str">
        <f>LOOKUP(R47,SPORT!$B$2:$B$33,SPORT!$A$2:$A$33)</f>
        <v>OUTDOOR</v>
      </c>
      <c r="R47" s="2" t="s">
        <v>195</v>
      </c>
      <c r="S47" s="41">
        <v>44865</v>
      </c>
    </row>
    <row r="48" spans="1:19" x14ac:dyDescent="0.25">
      <c r="A48" s="31">
        <v>47</v>
      </c>
      <c r="B48" s="3" t="str">
        <f>UPPER(CONCATENATE(C48,SPORTSMEN!D48," ",F48))</f>
        <v>MWELISE ROTTEVEEL</v>
      </c>
      <c r="C48" s="2" t="s">
        <v>123</v>
      </c>
      <c r="D48" s="2" t="s">
        <v>124</v>
      </c>
      <c r="E48" s="2"/>
      <c r="F48" s="2" t="s">
        <v>125</v>
      </c>
      <c r="G48" s="37">
        <v>24936</v>
      </c>
      <c r="H48" s="2" t="s">
        <v>69</v>
      </c>
      <c r="I48" s="2" t="s">
        <v>138</v>
      </c>
      <c r="J48" s="4" t="s">
        <v>165</v>
      </c>
      <c r="K48" s="4" t="str">
        <f>HLOOKUP(J48,LOCATION!$A$2:$M$3,2,)</f>
        <v>NETHERLANDS</v>
      </c>
      <c r="L48" s="4" t="str">
        <f>INDEX(LOCATION!$B$1:$M$3,1,MATCH(SPORTSMEN!K48,LOCATION!$B$3:$M$3,0))</f>
        <v>Dutch</v>
      </c>
      <c r="M48" s="4" t="str">
        <f t="shared" si="0"/>
        <v>rotteveel.elise@xyz.com</v>
      </c>
      <c r="N48" s="34">
        <v>61.8</v>
      </c>
      <c r="O48" s="2" t="s">
        <v>218</v>
      </c>
      <c r="P48" s="2" t="s">
        <v>212</v>
      </c>
      <c r="Q48" s="3" t="str">
        <f>LOOKUP(R48,SPORT!$B$2:$B$33,SPORT!$A$2:$A$33)</f>
        <v>OUTDOOR</v>
      </c>
      <c r="R48" s="2" t="s">
        <v>195</v>
      </c>
      <c r="S48" s="41">
        <v>90478</v>
      </c>
    </row>
    <row r="49" spans="1:19" x14ac:dyDescent="0.25">
      <c r="A49" s="31">
        <v>48</v>
      </c>
      <c r="B49" s="3" t="str">
        <f>UPPER(CONCATENATE(C49,SPORTSMEN!D49," ",F49))</f>
        <v>FRU.MIRJAM SODERBERG</v>
      </c>
      <c r="C49" s="2" t="s">
        <v>126</v>
      </c>
      <c r="D49" s="2" t="s">
        <v>127</v>
      </c>
      <c r="E49" s="2"/>
      <c r="F49" s="2" t="s">
        <v>128</v>
      </c>
      <c r="G49" s="37">
        <v>35567</v>
      </c>
      <c r="H49" s="2" t="s">
        <v>20</v>
      </c>
      <c r="I49" s="2" t="s">
        <v>138</v>
      </c>
      <c r="J49" s="4" t="s">
        <v>168</v>
      </c>
      <c r="K49" s="4" t="str">
        <f>HLOOKUP(J49,LOCATION!$A$2:$M$3,2,)</f>
        <v>SWEDEN</v>
      </c>
      <c r="L49" s="4" t="str">
        <f>INDEX(LOCATION!$B$1:$M$3,1,MATCH(SPORTSMEN!K49,LOCATION!$B$3:$M$3,0))</f>
        <v>Swedish</v>
      </c>
      <c r="M49" s="4" t="str">
        <f t="shared" si="0"/>
        <v>soderberg.mirjam@xyz.com</v>
      </c>
      <c r="N49" s="34">
        <v>50</v>
      </c>
      <c r="O49" s="2" t="s">
        <v>213</v>
      </c>
      <c r="P49" s="2" t="s">
        <v>217</v>
      </c>
      <c r="Q49" s="3" t="str">
        <f>LOOKUP(R49,SPORT!$B$2:$B$33,SPORT!$A$2:$A$33)</f>
        <v>OUTDOOR</v>
      </c>
      <c r="R49" s="2" t="s">
        <v>177</v>
      </c>
      <c r="S49" s="41">
        <v>38965</v>
      </c>
    </row>
    <row r="50" spans="1:19" x14ac:dyDescent="0.25">
      <c r="A50" s="31">
        <v>49</v>
      </c>
      <c r="B50" s="3" t="str">
        <f>UPPER(CONCATENATE(C50,SPORTSMEN!D50," ",F50))</f>
        <v>H.BERNDT PALSSON</v>
      </c>
      <c r="C50" s="2" t="s">
        <v>129</v>
      </c>
      <c r="D50" s="2" t="s">
        <v>130</v>
      </c>
      <c r="E50" s="2"/>
      <c r="F50" s="2" t="s">
        <v>131</v>
      </c>
      <c r="G50" s="37">
        <v>31832</v>
      </c>
      <c r="H50" s="2" t="s">
        <v>53</v>
      </c>
      <c r="I50" s="2" t="s">
        <v>142</v>
      </c>
      <c r="J50" s="4" t="s">
        <v>168</v>
      </c>
      <c r="K50" s="4" t="str">
        <f>HLOOKUP(J50,LOCATION!$A$2:$M$3,2,)</f>
        <v>SWEDEN</v>
      </c>
      <c r="L50" s="4" t="str">
        <f>INDEX(LOCATION!$B$1:$M$3,1,MATCH(SPORTSMEN!K50,LOCATION!$B$3:$M$3,0))</f>
        <v>Swedish</v>
      </c>
      <c r="M50" s="4" t="str">
        <f t="shared" si="0"/>
        <v>palsson.berndt@xyz.com</v>
      </c>
      <c r="N50" s="34">
        <v>45.9</v>
      </c>
      <c r="O50" s="2" t="s">
        <v>214</v>
      </c>
      <c r="P50" s="2" t="s">
        <v>210</v>
      </c>
      <c r="Q50" s="3" t="str">
        <f>LOOKUP(R50,SPORT!$B$2:$B$33,SPORT!$A$2:$A$33)</f>
        <v>OUTDOOR</v>
      </c>
      <c r="R50" s="2" t="s">
        <v>205</v>
      </c>
      <c r="S50" s="41">
        <v>35387</v>
      </c>
    </row>
    <row r="51" spans="1:19" x14ac:dyDescent="0.25">
      <c r="A51" s="31">
        <v>50</v>
      </c>
      <c r="B51" s="3" t="str">
        <f>UPPER(CONCATENATE(C51,SPORTSMEN!D51," ",F51))</f>
        <v>SR.ADRIANO SOBRINHO</v>
      </c>
      <c r="C51" s="2" t="s">
        <v>13</v>
      </c>
      <c r="D51" s="2" t="s">
        <v>132</v>
      </c>
      <c r="E51" s="2" t="s">
        <v>133</v>
      </c>
      <c r="F51" s="2" t="s">
        <v>134</v>
      </c>
      <c r="G51" s="37">
        <v>34178</v>
      </c>
      <c r="H51" s="2" t="s">
        <v>30</v>
      </c>
      <c r="I51" s="2" t="s">
        <v>142</v>
      </c>
      <c r="J51" s="4" t="s">
        <v>169</v>
      </c>
      <c r="K51" s="4" t="str">
        <f>HLOOKUP(J51,LOCATION!$A$2:$M$3,2,)</f>
        <v>BRAZIL</v>
      </c>
      <c r="L51" s="4" t="str">
        <f>INDEX(LOCATION!$B$1:$M$3,1,MATCH(SPORTSMEN!K51,LOCATION!$B$3:$M$3,0))</f>
        <v>Portuguese</v>
      </c>
      <c r="M51" s="4" t="str">
        <f t="shared" si="0"/>
        <v>sobrinho.adriano@xyz.com</v>
      </c>
      <c r="N51" s="34">
        <v>92.5</v>
      </c>
      <c r="O51" s="2" t="s">
        <v>209</v>
      </c>
      <c r="P51" s="2" t="s">
        <v>216</v>
      </c>
      <c r="Q51" s="3" t="str">
        <f>LOOKUP(R51,SPORT!$B$2:$B$33,SPORT!$A$2:$A$33)</f>
        <v>INDOOR</v>
      </c>
      <c r="R51" s="2" t="s">
        <v>206</v>
      </c>
      <c r="S51" s="41">
        <v>20532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D10" sqref="D10"/>
    </sheetView>
  </sheetViews>
  <sheetFormatPr defaultRowHeight="15" x14ac:dyDescent="0.25"/>
  <cols>
    <col min="1" max="1" width="15.5703125" bestFit="1" customWidth="1"/>
    <col min="2" max="2" width="24" bestFit="1" customWidth="1"/>
  </cols>
  <sheetData>
    <row r="1" spans="1:2" x14ac:dyDescent="0.25">
      <c r="A1" s="27" t="s">
        <v>171</v>
      </c>
      <c r="B1" s="27" t="s">
        <v>172</v>
      </c>
    </row>
    <row r="2" spans="1:2" x14ac:dyDescent="0.25">
      <c r="A2" s="28" t="s">
        <v>173</v>
      </c>
      <c r="B2" s="28" t="s">
        <v>174</v>
      </c>
    </row>
    <row r="3" spans="1:2" x14ac:dyDescent="0.25">
      <c r="A3" s="29" t="s">
        <v>173</v>
      </c>
      <c r="B3" s="29" t="s">
        <v>175</v>
      </c>
    </row>
    <row r="4" spans="1:2" x14ac:dyDescent="0.25">
      <c r="A4" s="29" t="s">
        <v>176</v>
      </c>
      <c r="B4" s="29" t="s">
        <v>177</v>
      </c>
    </row>
    <row r="5" spans="1:2" x14ac:dyDescent="0.25">
      <c r="A5" s="29" t="s">
        <v>176</v>
      </c>
      <c r="B5" s="29" t="s">
        <v>178</v>
      </c>
    </row>
    <row r="6" spans="1:2" x14ac:dyDescent="0.25">
      <c r="A6" s="29" t="s">
        <v>173</v>
      </c>
      <c r="B6" s="29" t="s">
        <v>179</v>
      </c>
    </row>
    <row r="7" spans="1:2" x14ac:dyDescent="0.25">
      <c r="A7" s="29" t="s">
        <v>173</v>
      </c>
      <c r="B7" s="29" t="s">
        <v>180</v>
      </c>
    </row>
    <row r="8" spans="1:2" x14ac:dyDescent="0.25">
      <c r="A8" s="29" t="s">
        <v>176</v>
      </c>
      <c r="B8" s="29" t="s">
        <v>181</v>
      </c>
    </row>
    <row r="9" spans="1:2" x14ac:dyDescent="0.25">
      <c r="A9" s="29" t="s">
        <v>173</v>
      </c>
      <c r="B9" s="29" t="s">
        <v>182</v>
      </c>
    </row>
    <row r="10" spans="1:2" x14ac:dyDescent="0.25">
      <c r="A10" s="29" t="s">
        <v>173</v>
      </c>
      <c r="B10" s="29" t="s">
        <v>183</v>
      </c>
    </row>
    <row r="11" spans="1:2" x14ac:dyDescent="0.25">
      <c r="A11" s="29" t="s">
        <v>176</v>
      </c>
      <c r="B11" s="29" t="s">
        <v>184</v>
      </c>
    </row>
    <row r="12" spans="1:2" x14ac:dyDescent="0.25">
      <c r="A12" s="29" t="s">
        <v>176</v>
      </c>
      <c r="B12" s="29" t="s">
        <v>185</v>
      </c>
    </row>
    <row r="13" spans="1:2" x14ac:dyDescent="0.25">
      <c r="A13" s="29" t="s">
        <v>176</v>
      </c>
      <c r="B13" s="29" t="s">
        <v>186</v>
      </c>
    </row>
    <row r="14" spans="1:2" x14ac:dyDescent="0.25">
      <c r="A14" s="29" t="s">
        <v>176</v>
      </c>
      <c r="B14" s="29" t="s">
        <v>187</v>
      </c>
    </row>
    <row r="15" spans="1:2" x14ac:dyDescent="0.25">
      <c r="A15" s="29" t="s">
        <v>173</v>
      </c>
      <c r="B15" s="29" t="s">
        <v>188</v>
      </c>
    </row>
    <row r="16" spans="1:2" x14ac:dyDescent="0.25">
      <c r="A16" s="29" t="s">
        <v>173</v>
      </c>
      <c r="B16" s="29" t="s">
        <v>189</v>
      </c>
    </row>
    <row r="17" spans="1:2" x14ac:dyDescent="0.25">
      <c r="A17" s="29" t="s">
        <v>176</v>
      </c>
      <c r="B17" s="29" t="s">
        <v>190</v>
      </c>
    </row>
    <row r="18" spans="1:2" x14ac:dyDescent="0.25">
      <c r="A18" s="29" t="s">
        <v>173</v>
      </c>
      <c r="B18" s="29" t="s">
        <v>191</v>
      </c>
    </row>
    <row r="19" spans="1:2" x14ac:dyDescent="0.25">
      <c r="A19" s="29" t="s">
        <v>173</v>
      </c>
      <c r="B19" s="29" t="s">
        <v>192</v>
      </c>
    </row>
    <row r="20" spans="1:2" x14ac:dyDescent="0.25">
      <c r="A20" s="29" t="s">
        <v>176</v>
      </c>
      <c r="B20" s="29" t="s">
        <v>193</v>
      </c>
    </row>
    <row r="21" spans="1:2" x14ac:dyDescent="0.25">
      <c r="A21" s="29" t="s">
        <v>176</v>
      </c>
      <c r="B21" s="29" t="s">
        <v>194</v>
      </c>
    </row>
    <row r="22" spans="1:2" x14ac:dyDescent="0.25">
      <c r="A22" s="29" t="s">
        <v>176</v>
      </c>
      <c r="B22" s="29" t="s">
        <v>195</v>
      </c>
    </row>
    <row r="23" spans="1:2" x14ac:dyDescent="0.25">
      <c r="A23" s="29" t="s">
        <v>176</v>
      </c>
      <c r="B23" s="29" t="s">
        <v>196</v>
      </c>
    </row>
    <row r="24" spans="1:2" x14ac:dyDescent="0.25">
      <c r="A24" s="29" t="s">
        <v>173</v>
      </c>
      <c r="B24" s="29" t="s">
        <v>197</v>
      </c>
    </row>
    <row r="25" spans="1:2" x14ac:dyDescent="0.25">
      <c r="A25" s="29" t="s">
        <v>176</v>
      </c>
      <c r="B25" s="29" t="s">
        <v>198</v>
      </c>
    </row>
    <row r="26" spans="1:2" x14ac:dyDescent="0.25">
      <c r="A26" s="29" t="s">
        <v>173</v>
      </c>
      <c r="B26" s="29" t="s">
        <v>199</v>
      </c>
    </row>
    <row r="27" spans="1:2" x14ac:dyDescent="0.25">
      <c r="A27" s="29" t="s">
        <v>176</v>
      </c>
      <c r="B27" s="29" t="s">
        <v>200</v>
      </c>
    </row>
    <row r="28" spans="1:2" x14ac:dyDescent="0.25">
      <c r="A28" s="29" t="s">
        <v>176</v>
      </c>
      <c r="B28" s="29" t="s">
        <v>201</v>
      </c>
    </row>
    <row r="29" spans="1:2" x14ac:dyDescent="0.25">
      <c r="A29" s="29" t="s">
        <v>176</v>
      </c>
      <c r="B29" s="29" t="s">
        <v>202</v>
      </c>
    </row>
    <row r="30" spans="1:2" x14ac:dyDescent="0.25">
      <c r="A30" s="29" t="s">
        <v>173</v>
      </c>
      <c r="B30" s="29" t="s">
        <v>203</v>
      </c>
    </row>
    <row r="31" spans="1:2" x14ac:dyDescent="0.25">
      <c r="A31" s="29" t="s">
        <v>173</v>
      </c>
      <c r="B31" s="29" t="s">
        <v>204</v>
      </c>
    </row>
    <row r="32" spans="1:2" x14ac:dyDescent="0.25">
      <c r="A32" s="29" t="s">
        <v>176</v>
      </c>
      <c r="B32" s="29" t="s">
        <v>205</v>
      </c>
    </row>
    <row r="33" spans="1:2" x14ac:dyDescent="0.25">
      <c r="A33" s="29" t="s">
        <v>173</v>
      </c>
      <c r="B33" s="29"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F18" sqref="F18"/>
    </sheetView>
  </sheetViews>
  <sheetFormatPr defaultRowHeight="15" x14ac:dyDescent="0.25"/>
  <cols>
    <col min="1" max="13" width="13.7109375" style="1" customWidth="1"/>
  </cols>
  <sheetData>
    <row r="1" spans="1:13" x14ac:dyDescent="0.25">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utkarsha khot</cp:lastModifiedBy>
  <dcterms:created xsi:type="dcterms:W3CDTF">2019-05-28T07:07:38Z</dcterms:created>
  <dcterms:modified xsi:type="dcterms:W3CDTF">2024-01-22T13:15:56Z</dcterms:modified>
</cp:coreProperties>
</file>