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adjc/git/powerblade/eagle/powerblade/"/>
    </mc:Choice>
  </mc:AlternateContent>
  <xr:revisionPtr revIDLastSave="0" documentId="8_{1276B717-4BC4-FD46-A97B-5D2A37971264}" xr6:coauthVersionLast="36" xr6:coauthVersionMax="36" xr10:uidLastSave="{00000000-0000-0000-0000-000000000000}"/>
  <bookViews>
    <workbookView xWindow="480" yWindow="460" windowWidth="3312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owerblade_3v3_bom" localSheetId="0">Sheet1!$B$3:$I$57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6" i="1" l="1"/>
  <c r="R68" i="1" s="1"/>
  <c r="P19" i="1"/>
  <c r="Q19" i="1" s="1"/>
  <c r="P9" i="1"/>
  <c r="P17" i="1"/>
  <c r="Q17" i="1" s="1"/>
  <c r="P13" i="1"/>
  <c r="P14" i="1"/>
  <c r="P7" i="1"/>
  <c r="P12" i="1"/>
  <c r="Q12" i="1" s="1"/>
  <c r="P11" i="1"/>
  <c r="P10" i="1"/>
  <c r="Q10" i="1" s="1"/>
  <c r="P5" i="1"/>
  <c r="P18" i="1"/>
  <c r="Q18" i="1" s="1"/>
  <c r="P15" i="1"/>
  <c r="Q15" i="1" s="1"/>
  <c r="P8" i="1"/>
  <c r="Q8" i="1" s="1"/>
  <c r="P6" i="1"/>
  <c r="P16" i="1"/>
  <c r="Q16" i="1" s="1"/>
  <c r="P20" i="1"/>
  <c r="P21" i="1"/>
  <c r="Q21" i="1" s="1"/>
  <c r="P23" i="1"/>
  <c r="Q23" i="1" s="1"/>
  <c r="P24" i="1"/>
  <c r="P25" i="1"/>
  <c r="Q25" i="1" s="1"/>
  <c r="P26" i="1"/>
  <c r="P27" i="1"/>
  <c r="Q27" i="1" s="1"/>
  <c r="P28" i="1"/>
  <c r="Q28" i="1" s="1"/>
  <c r="P44" i="1"/>
  <c r="P32" i="1"/>
  <c r="P49" i="1"/>
  <c r="Q49" i="1" s="1"/>
  <c r="P31" i="1"/>
  <c r="P33" i="1"/>
  <c r="P30" i="1"/>
  <c r="P40" i="1"/>
  <c r="P34" i="1"/>
  <c r="P29" i="1"/>
  <c r="P41" i="1"/>
  <c r="P38" i="1"/>
  <c r="P47" i="1"/>
  <c r="P39" i="1"/>
  <c r="P37" i="1"/>
  <c r="P36" i="1"/>
  <c r="P46" i="1"/>
  <c r="P45" i="1"/>
  <c r="P43" i="1"/>
  <c r="P42" i="1"/>
  <c r="P35" i="1"/>
  <c r="P48" i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P22" i="1"/>
  <c r="Q22" i="1" s="1"/>
  <c r="P4" i="1"/>
  <c r="Q4" i="1" s="1"/>
  <c r="N19" i="1"/>
  <c r="N9" i="1"/>
  <c r="N17" i="1"/>
  <c r="N13" i="1"/>
  <c r="N14" i="1"/>
  <c r="N7" i="1"/>
  <c r="N12" i="1"/>
  <c r="N11" i="1"/>
  <c r="N10" i="1"/>
  <c r="N5" i="1"/>
  <c r="N18" i="1"/>
  <c r="N15" i="1"/>
  <c r="N8" i="1"/>
  <c r="N6" i="1"/>
  <c r="N16" i="1"/>
  <c r="N20" i="1"/>
  <c r="N21" i="1"/>
  <c r="N23" i="1"/>
  <c r="N24" i="1"/>
  <c r="N25" i="1"/>
  <c r="N26" i="1"/>
  <c r="N27" i="1"/>
  <c r="N28" i="1"/>
  <c r="N44" i="1"/>
  <c r="N32" i="1"/>
  <c r="N49" i="1"/>
  <c r="N31" i="1"/>
  <c r="N33" i="1"/>
  <c r="N30" i="1"/>
  <c r="N40" i="1"/>
  <c r="N34" i="1"/>
  <c r="N29" i="1"/>
  <c r="N41" i="1"/>
  <c r="N38" i="1"/>
  <c r="N47" i="1"/>
  <c r="N39" i="1"/>
  <c r="N37" i="1"/>
  <c r="N36" i="1"/>
  <c r="N46" i="1"/>
  <c r="N45" i="1"/>
  <c r="N43" i="1"/>
  <c r="N42" i="1"/>
  <c r="N35" i="1"/>
  <c r="N48" i="1"/>
  <c r="N50" i="1"/>
  <c r="N51" i="1"/>
  <c r="N52" i="1"/>
  <c r="N53" i="1"/>
  <c r="N54" i="1"/>
  <c r="N55" i="1"/>
  <c r="N56" i="1"/>
  <c r="N57" i="1"/>
  <c r="N58" i="1"/>
  <c r="N22" i="1"/>
  <c r="N4" i="1"/>
  <c r="Q7" i="1" l="1"/>
  <c r="Q39" i="1"/>
  <c r="Q6" i="1"/>
  <c r="Q48" i="1"/>
  <c r="Q33" i="1"/>
  <c r="Q35" i="1"/>
  <c r="Q47" i="1"/>
  <c r="Q31" i="1"/>
  <c r="Q24" i="1"/>
  <c r="Q44" i="1"/>
  <c r="Q11" i="1"/>
  <c r="Q45" i="1"/>
  <c r="Q29" i="1"/>
  <c r="Q5" i="1"/>
  <c r="Q9" i="1"/>
  <c r="Q58" i="1"/>
  <c r="Q37" i="1"/>
  <c r="Q30" i="1"/>
  <c r="Q26" i="1"/>
  <c r="Q46" i="1"/>
  <c r="Q34" i="1"/>
  <c r="N64" i="1"/>
  <c r="N66" i="1" s="1"/>
  <c r="N68" i="1" s="1"/>
  <c r="Q42" i="1"/>
  <c r="Q38" i="1"/>
  <c r="Q14" i="1"/>
  <c r="Q36" i="1"/>
  <c r="Q40" i="1"/>
  <c r="Q20" i="1"/>
  <c r="Q43" i="1"/>
  <c r="Q41" i="1"/>
  <c r="Q32" i="1"/>
  <c r="Q13" i="1"/>
  <c r="P64" i="1"/>
  <c r="P66" i="1" s="1"/>
  <c r="P68" i="1" s="1"/>
  <c r="J44" i="1"/>
  <c r="J32" i="1"/>
  <c r="J49" i="1"/>
  <c r="J31" i="1"/>
  <c r="J33" i="1"/>
  <c r="J30" i="1"/>
  <c r="J40" i="1"/>
  <c r="J34" i="1"/>
  <c r="J29" i="1"/>
  <c r="J41" i="1"/>
  <c r="J38" i="1"/>
  <c r="J47" i="1"/>
  <c r="J39" i="1"/>
  <c r="J37" i="1"/>
  <c r="J36" i="1"/>
  <c r="J46" i="1"/>
  <c r="J45" i="1"/>
  <c r="J43" i="1"/>
  <c r="J42" i="1"/>
  <c r="J35" i="1"/>
  <c r="J48" i="1"/>
  <c r="J50" i="1"/>
  <c r="J51" i="1"/>
  <c r="J52" i="1"/>
  <c r="J53" i="1"/>
  <c r="J54" i="1"/>
  <c r="J55" i="1"/>
  <c r="J56" i="1"/>
  <c r="J57" i="1"/>
  <c r="J58" i="1"/>
  <c r="J22" i="1"/>
  <c r="J10" i="1"/>
  <c r="J5" i="1"/>
  <c r="J8" i="1"/>
  <c r="J6" i="1"/>
  <c r="J14" i="1"/>
  <c r="J19" i="1"/>
  <c r="J9" i="1"/>
  <c r="J4" i="1"/>
  <c r="Q64" i="1" l="1"/>
  <c r="Q66" i="1" s="1"/>
  <c r="Q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werblade_3v3_bom" type="6" refreshedVersion="4" background="1" saveData="1">
    <textPr sourceFile="C:\Users\sdebruin\repo\powerblade\eagle\powerblade\powerblade_3v3_bom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<sst xmlns="http://schemas.openxmlformats.org/spreadsheetml/2006/main" count="422" uniqueCount="248">
  <si>
    <t>Part</t>
  </si>
  <si>
    <t>Value</t>
  </si>
  <si>
    <t>Device</t>
  </si>
  <si>
    <t>Package</t>
  </si>
  <si>
    <t>Description</t>
  </si>
  <si>
    <t>B1</t>
  </si>
  <si>
    <t>BAL-NRF01D3</t>
  </si>
  <si>
    <t>50 ohm nominal input / conjugate match balun to nRF51422-QFAA,</t>
  </si>
  <si>
    <t>497-13637-1-ND</t>
  </si>
  <si>
    <t>C1</t>
  </si>
  <si>
    <t>33uF</t>
  </si>
  <si>
    <t>CPOL-US0805_SM</t>
  </si>
  <si>
    <t>CPOL0805_SM</t>
  </si>
  <si>
    <t>POLARIZED CAPACITOR, American symbol</t>
  </si>
  <si>
    <t>478-8650-1-ND</t>
  </si>
  <si>
    <t>0.1uF</t>
  </si>
  <si>
    <t>C-EUC0402</t>
  </si>
  <si>
    <t>C0402</t>
  </si>
  <si>
    <t>CAPACITOR, European symbol</t>
  </si>
  <si>
    <t>490-10777-1-ND</t>
  </si>
  <si>
    <t>22uF</t>
  </si>
  <si>
    <t>C-EUC0603_SM</t>
  </si>
  <si>
    <t>C0603_SM</t>
  </si>
  <si>
    <t>445-9077-1-ND</t>
  </si>
  <si>
    <t>22pF</t>
  </si>
  <si>
    <t>445-1239-1-ND</t>
  </si>
  <si>
    <t>C0603_TN</t>
  </si>
  <si>
    <t>8pF</t>
  </si>
  <si>
    <t>445-4890-1-ND</t>
  </si>
  <si>
    <t>4.7uF</t>
  </si>
  <si>
    <t>445-8023-1-ND</t>
  </si>
  <si>
    <t>1nF</t>
  </si>
  <si>
    <t>CAPACITOR</t>
  </si>
  <si>
    <t>0402_CAP</t>
  </si>
  <si>
    <t>0402 Capacitor</t>
  </si>
  <si>
    <t>490-1303-1-ND</t>
  </si>
  <si>
    <t>10uF</t>
  </si>
  <si>
    <t>445-6853-1-ND</t>
  </si>
  <si>
    <t>470nF</t>
  </si>
  <si>
    <t>445-4989-1-ND</t>
  </si>
  <si>
    <t>1uF</t>
  </si>
  <si>
    <t>1276-1513-1-ND</t>
  </si>
  <si>
    <t>12pF</t>
  </si>
  <si>
    <t>490-6197-1-ND</t>
  </si>
  <si>
    <t>C21</t>
  </si>
  <si>
    <t>47nF</t>
  </si>
  <si>
    <t>445-1264-1-ND</t>
  </si>
  <si>
    <t>2.2nF</t>
  </si>
  <si>
    <t>490-5419-1-ND</t>
  </si>
  <si>
    <t>0.8pF</t>
  </si>
  <si>
    <t>490-6269-1-ND</t>
  </si>
  <si>
    <t>1.5uF</t>
  </si>
  <si>
    <t>445-13815-1-ND</t>
  </si>
  <si>
    <t>D1</t>
  </si>
  <si>
    <t>ZENERBZT52</t>
  </si>
  <si>
    <t>BZT52</t>
  </si>
  <si>
    <t xml:space="preserve">BZT52C10T-7DICT-ND </t>
  </si>
  <si>
    <t>D2</t>
  </si>
  <si>
    <t>DIODE</t>
  </si>
  <si>
    <t>BAS521</t>
  </si>
  <si>
    <t>BAS521-7DICT-ND</t>
  </si>
  <si>
    <t>J1</t>
  </si>
  <si>
    <t>L1</t>
  </si>
  <si>
    <t>10uH</t>
  </si>
  <si>
    <t>L-USL0805</t>
  </si>
  <si>
    <t>L0805</t>
  </si>
  <si>
    <t>INDUCTOR, American symbol</t>
  </si>
  <si>
    <t>490-4990-1-ND</t>
  </si>
  <si>
    <t>L2</t>
  </si>
  <si>
    <t>15nH</t>
  </si>
  <si>
    <t>INDUCTOR0402</t>
  </si>
  <si>
    <t>587-1521-1-ND</t>
  </si>
  <si>
    <t>L3</t>
  </si>
  <si>
    <t>732-3452-1-ND</t>
  </si>
  <si>
    <t>L4</t>
  </si>
  <si>
    <t>L-USL0603_TN</t>
  </si>
  <si>
    <t>490-4025-1-ND</t>
  </si>
  <si>
    <t>Q1</t>
  </si>
  <si>
    <t>NTS4173</t>
  </si>
  <si>
    <t>SC-70-3</t>
  </si>
  <si>
    <t>NTS4173PT1GOSCT-ND</t>
  </si>
  <si>
    <t>2SK1829</t>
  </si>
  <si>
    <t>2SK1829TE85LFCT-ND</t>
  </si>
  <si>
    <t>R2</t>
  </si>
  <si>
    <t>3k</t>
  </si>
  <si>
    <t>R-US_R0402_SM</t>
  </si>
  <si>
    <t>R0402_SM</t>
  </si>
  <si>
    <t>RESISTOR, American symbol</t>
  </si>
  <si>
    <t>P3.00KLCT-ND</t>
  </si>
  <si>
    <t>R3</t>
  </si>
  <si>
    <t>69.8k</t>
  </si>
  <si>
    <t>R-US_R1210</t>
  </si>
  <si>
    <t>R1210</t>
  </si>
  <si>
    <t>P69.8KAACT-ND</t>
  </si>
  <si>
    <t>R4</t>
  </si>
  <si>
    <t>12k</t>
  </si>
  <si>
    <t>RESISTOR</t>
  </si>
  <si>
    <t>0402_RES</t>
  </si>
  <si>
    <t>Resistor</t>
  </si>
  <si>
    <t>RHM12.0KCDCT-ND</t>
  </si>
  <si>
    <t>R-US_R0402</t>
  </si>
  <si>
    <t>R0402</t>
  </si>
  <si>
    <t>P665KLCT-ND</t>
  </si>
  <si>
    <t>R7</t>
  </si>
  <si>
    <t>560k</t>
  </si>
  <si>
    <t>P560KLCT-ND</t>
  </si>
  <si>
    <t>R8</t>
  </si>
  <si>
    <t>220k</t>
  </si>
  <si>
    <t>P220KJCT-ND</t>
  </si>
  <si>
    <t>R9</t>
  </si>
  <si>
    <t>180k</t>
  </si>
  <si>
    <t>P180KLCT-ND</t>
  </si>
  <si>
    <t>330k</t>
  </si>
  <si>
    <t>P330KLCT-ND</t>
  </si>
  <si>
    <t>R14</t>
  </si>
  <si>
    <t>P200LCT-ND</t>
  </si>
  <si>
    <t>1M 1%</t>
  </si>
  <si>
    <t>P1.00MLCT-ND</t>
  </si>
  <si>
    <t>75 1%</t>
  </si>
  <si>
    <t>P75.0LCT-ND</t>
  </si>
  <si>
    <t>1k 1%</t>
  </si>
  <si>
    <t>P1.00KLCT-ND</t>
  </si>
  <si>
    <t>R18</t>
  </si>
  <si>
    <t>4.99 1%</t>
  </si>
  <si>
    <t>RMCF0402FT4R99CT-ND</t>
  </si>
  <si>
    <t>47k</t>
  </si>
  <si>
    <t>P47KJCT-ND</t>
  </si>
  <si>
    <t>1 1%</t>
  </si>
  <si>
    <t>R-US_R0603_SM</t>
  </si>
  <si>
    <t>R0603_SM</t>
  </si>
  <si>
    <t>P1.0AJCT-ND</t>
  </si>
  <si>
    <t>20k</t>
  </si>
  <si>
    <t>P20.0KLCT-ND</t>
  </si>
  <si>
    <t>887k 1%</t>
  </si>
  <si>
    <t>P887KLCT-ND</t>
  </si>
  <si>
    <t>30k 1%</t>
  </si>
  <si>
    <t>P30.0KLCT-ND</t>
  </si>
  <si>
    <t>16k 1%</t>
  </si>
  <si>
    <t>P16.0KLCT-ND</t>
  </si>
  <si>
    <t>4.99k 1%</t>
  </si>
  <si>
    <t>P4.99KLCT-ND</t>
  </si>
  <si>
    <t>953k 1%</t>
  </si>
  <si>
    <t>P953KLCT-ND</t>
  </si>
  <si>
    <t>U1</t>
  </si>
  <si>
    <t>TPS62122</t>
  </si>
  <si>
    <t>WDFN-6</t>
  </si>
  <si>
    <t>296-27695-1-ND</t>
  </si>
  <si>
    <t>U2</t>
  </si>
  <si>
    <t>SC70-5</t>
  </si>
  <si>
    <t>296-19547-1-ND</t>
  </si>
  <si>
    <t>U3</t>
  </si>
  <si>
    <t>MSP430FR5738</t>
  </si>
  <si>
    <t>VQFN-24</t>
  </si>
  <si>
    <t>296-29232-1-ND</t>
  </si>
  <si>
    <t>U4</t>
  </si>
  <si>
    <t>NRF51822QF</t>
  </si>
  <si>
    <t>QFN-48-6MM</t>
  </si>
  <si>
    <t>Multiprotocol Bluetooth® 4.0 low energy/2.4 GHz RF SoC</t>
  </si>
  <si>
    <t>1490-1032-1-ND</t>
  </si>
  <si>
    <t>U6</t>
  </si>
  <si>
    <t>MAX9910</t>
  </si>
  <si>
    <t>296-25252-1-ND</t>
  </si>
  <si>
    <t>OPA2369</t>
  </si>
  <si>
    <t>SOT-23-8</t>
  </si>
  <si>
    <t>296-22671-1-ND</t>
  </si>
  <si>
    <t>X1</t>
  </si>
  <si>
    <t>16MHz</t>
  </si>
  <si>
    <t>TXC-8Y</t>
  </si>
  <si>
    <t>2mmx1.6mm SMD Crystal</t>
  </si>
  <si>
    <t>887-2003-1-ND</t>
  </si>
  <si>
    <t>32.768kHz</t>
  </si>
  <si>
    <t>CRYSTAL_0805</t>
  </si>
  <si>
    <t>535-12373-1-ND</t>
  </si>
  <si>
    <t>Y1</t>
  </si>
  <si>
    <t>UREACH_XTEND</t>
  </si>
  <si>
    <t>FR05-S1-N-0-110</t>
  </si>
  <si>
    <t>665k</t>
  </si>
  <si>
    <t>Quantity</t>
  </si>
  <si>
    <t>Distributor</t>
  </si>
  <si>
    <t>Dist Part #</t>
  </si>
  <si>
    <t>Type</t>
  </si>
  <si>
    <t>fine pitch</t>
  </si>
  <si>
    <t>smt</t>
  </si>
  <si>
    <t>OPA333</t>
  </si>
  <si>
    <t>Board Summary for Quote</t>
  </si>
  <si>
    <t>Total Unique Parts</t>
  </si>
  <si>
    <t>SMT placements per board</t>
  </si>
  <si>
    <t>Fine pitch per board</t>
  </si>
  <si>
    <t>Thru-hole  per board</t>
  </si>
  <si>
    <t>BGA</t>
  </si>
  <si>
    <t>BGA per board</t>
  </si>
  <si>
    <t>Ultra Low Profile Spring Pin</t>
  </si>
  <si>
    <t>ED1649-ND</t>
  </si>
  <si>
    <t>445-13864-1-ND</t>
  </si>
  <si>
    <t>490-6196-1-ND</t>
  </si>
  <si>
    <t>445-13820-1-ND</t>
  </si>
  <si>
    <t>535-12249-1-ND</t>
  </si>
  <si>
    <t>Alternate</t>
  </si>
  <si>
    <t>Each 750</t>
  </si>
  <si>
    <t>Total 750</t>
  </si>
  <si>
    <t>Each 1000</t>
  </si>
  <si>
    <t>Total 1000</t>
  </si>
  <si>
    <t>Alternate2</t>
  </si>
  <si>
    <t>490-4761-6-ND</t>
  </si>
  <si>
    <t>587-2477-6-ND</t>
  </si>
  <si>
    <t>490-8078-6-ND</t>
  </si>
  <si>
    <t>399-7761-6-ND</t>
  </si>
  <si>
    <t>399-1033-6-ND</t>
  </si>
  <si>
    <t>720-1609-6-ND</t>
  </si>
  <si>
    <t>490-10984-6-ND</t>
  </si>
  <si>
    <t>311-12.0KLRDKR-ND</t>
  </si>
  <si>
    <t>Q2</t>
  </si>
  <si>
    <t>785-1085-6-ND</t>
  </si>
  <si>
    <t>1727-1288-6-ND</t>
  </si>
  <si>
    <t>y</t>
  </si>
  <si>
    <t>Mouser</t>
  </si>
  <si>
    <t>710-744760410A</t>
  </si>
  <si>
    <t>1276-1509-6-ND</t>
  </si>
  <si>
    <t>587-1455-6-ND</t>
  </si>
  <si>
    <t>490-10987-6-ND</t>
  </si>
  <si>
    <t>C27</t>
  </si>
  <si>
    <t>C7, C8</t>
  </si>
  <si>
    <t>C24</t>
  </si>
  <si>
    <t>C19</t>
  </si>
  <si>
    <t>C20</t>
  </si>
  <si>
    <t>C4, C5</t>
  </si>
  <si>
    <t>C11, C12, C13, C14, C15, C16, C17, C18</t>
  </si>
  <si>
    <t>C10</t>
  </si>
  <si>
    <t>C9</t>
  </si>
  <si>
    <t>C25, C26</t>
  </si>
  <si>
    <t>C6</t>
  </si>
  <si>
    <t>C2, C3</t>
  </si>
  <si>
    <t>C22, C23</t>
  </si>
  <si>
    <t>R25, R26, R27, R28</t>
  </si>
  <si>
    <t>R16, R17</t>
  </si>
  <si>
    <t>R5</t>
  </si>
  <si>
    <t>R12</t>
  </si>
  <si>
    <t>R6</t>
  </si>
  <si>
    <t>R1</t>
  </si>
  <si>
    <t>R13</t>
  </si>
  <si>
    <t>R10</t>
  </si>
  <si>
    <t>R22</t>
  </si>
  <si>
    <t>R11</t>
  </si>
  <si>
    <t>R19, R20, R21</t>
  </si>
  <si>
    <t>R15</t>
  </si>
  <si>
    <t>R23, R24</t>
  </si>
  <si>
    <t>U5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</si>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</sst>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erblade_3v3_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68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25.5" bestFit="1" customWidth="1"/>
    <col min="3" max="4" width="19.1640625" bestFit="1" customWidth="1"/>
    <col min="5" max="5" width="21.5" bestFit="1" customWidth="1"/>
    <col min="6" max="6" width="12.33203125" customWidth="1"/>
    <col min="7" max="7" width="6.6640625" customWidth="1"/>
    <col min="8" max="8" width="22.1640625" customWidth="1"/>
    <col min="9" max="9" width="9.1640625" customWidth="1"/>
    <col min="10" max="10" width="20" bestFit="1" customWidth="1"/>
    <col min="11" max="12" width="20" customWidth="1"/>
    <col min="16" max="16" width="9.33203125" bestFit="1" customWidth="1"/>
  </cols>
  <sheetData>
    <row r="3" spans="1:18" x14ac:dyDescent="0.2">
      <c r="A3" t="s">
        <v>177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178</v>
      </c>
      <c r="H3" t="s">
        <v>179</v>
      </c>
      <c r="I3" t="s">
        <v>180</v>
      </c>
      <c r="J3" t="s">
        <v>197</v>
      </c>
      <c r="K3" t="s">
        <v>202</v>
      </c>
      <c r="L3" t="s">
        <v>215</v>
      </c>
      <c r="M3" t="s">
        <v>198</v>
      </c>
      <c r="N3" t="s">
        <v>199</v>
      </c>
      <c r="O3" t="s">
        <v>200</v>
      </c>
      <c r="P3" t="s">
        <v>201</v>
      </c>
    </row>
    <row r="4" spans="1:18" x14ac:dyDescent="0.2">
      <c r="A4">
        <v>1</v>
      </c>
      <c r="B4" t="s">
        <v>5</v>
      </c>
      <c r="C4" t="s">
        <v>6</v>
      </c>
      <c r="D4" t="s">
        <v>6</v>
      </c>
      <c r="E4" t="s">
        <v>6</v>
      </c>
      <c r="F4" t="s">
        <v>7</v>
      </c>
      <c r="H4" t="s">
        <v>8</v>
      </c>
      <c r="I4" t="s">
        <v>189</v>
      </c>
      <c r="J4" t="str">
        <f>H4</f>
        <v>497-13637-1-ND</v>
      </c>
      <c r="M4">
        <v>0.42132999999999998</v>
      </c>
      <c r="N4">
        <f t="shared" ref="N4:N35" si="0">M4*A4</f>
        <v>0.42132999999999998</v>
      </c>
      <c r="O4">
        <v>0.3296</v>
      </c>
      <c r="P4">
        <f t="shared" ref="P4:P35" si="1">O4*A4</f>
        <v>0.3296</v>
      </c>
      <c r="Q4">
        <f t="shared" ref="Q4:Q35" si="2">IF(P4&gt;0,P4,N4)</f>
        <v>0.3296</v>
      </c>
    </row>
    <row r="5" spans="1:18" x14ac:dyDescent="0.2">
      <c r="A5">
        <v>1</v>
      </c>
      <c r="B5" t="s">
        <v>9</v>
      </c>
      <c r="C5" s="7" t="s">
        <v>49</v>
      </c>
      <c r="D5" t="s">
        <v>32</v>
      </c>
      <c r="E5" t="s">
        <v>33</v>
      </c>
      <c r="F5" t="s">
        <v>34</v>
      </c>
      <c r="H5" t="s">
        <v>50</v>
      </c>
      <c r="I5" t="s">
        <v>182</v>
      </c>
      <c r="J5" t="str">
        <f>H5</f>
        <v>490-6269-1-ND</v>
      </c>
      <c r="M5">
        <v>3.9039999999999998E-2</v>
      </c>
      <c r="N5">
        <f t="shared" si="0"/>
        <v>3.9039999999999998E-2</v>
      </c>
      <c r="P5">
        <f t="shared" si="1"/>
        <v>0</v>
      </c>
      <c r="Q5">
        <f t="shared" si="2"/>
        <v>3.9039999999999998E-2</v>
      </c>
    </row>
    <row r="6" spans="1:18" x14ac:dyDescent="0.2">
      <c r="A6">
        <v>2</v>
      </c>
      <c r="B6" t="s">
        <v>231</v>
      </c>
      <c r="C6" s="7" t="s">
        <v>27</v>
      </c>
      <c r="D6" t="s">
        <v>16</v>
      </c>
      <c r="E6" t="s">
        <v>17</v>
      </c>
      <c r="F6" t="s">
        <v>18</v>
      </c>
      <c r="H6" t="s">
        <v>28</v>
      </c>
      <c r="I6" t="s">
        <v>182</v>
      </c>
      <c r="J6" t="str">
        <f>H6</f>
        <v>445-4890-1-ND</v>
      </c>
      <c r="M6">
        <v>1.8110000000000001E-2</v>
      </c>
      <c r="N6">
        <f t="shared" si="0"/>
        <v>3.6220000000000002E-2</v>
      </c>
      <c r="P6">
        <f t="shared" si="1"/>
        <v>0</v>
      </c>
      <c r="Q6">
        <f t="shared" si="2"/>
        <v>3.6220000000000002E-2</v>
      </c>
    </row>
    <row r="7" spans="1:18" x14ac:dyDescent="0.2">
      <c r="A7">
        <v>2</v>
      </c>
      <c r="B7" t="s">
        <v>225</v>
      </c>
      <c r="C7" s="7" t="s">
        <v>42</v>
      </c>
      <c r="D7" t="s">
        <v>32</v>
      </c>
      <c r="E7" t="s">
        <v>33</v>
      </c>
      <c r="F7" t="s">
        <v>34</v>
      </c>
      <c r="H7" t="s">
        <v>43</v>
      </c>
      <c r="I7" t="s">
        <v>182</v>
      </c>
      <c r="J7" t="s">
        <v>194</v>
      </c>
      <c r="K7" t="s">
        <v>205</v>
      </c>
      <c r="M7">
        <v>5.5300000000000002E-2</v>
      </c>
      <c r="N7">
        <f t="shared" si="0"/>
        <v>0.1106</v>
      </c>
      <c r="P7">
        <f t="shared" si="1"/>
        <v>0</v>
      </c>
      <c r="Q7">
        <f t="shared" si="2"/>
        <v>0.1106</v>
      </c>
    </row>
    <row r="8" spans="1:18" x14ac:dyDescent="0.2">
      <c r="A8">
        <v>1</v>
      </c>
      <c r="B8" t="s">
        <v>230</v>
      </c>
      <c r="C8" s="7" t="s">
        <v>24</v>
      </c>
      <c r="D8" t="s">
        <v>16</v>
      </c>
      <c r="E8" t="s">
        <v>17</v>
      </c>
      <c r="F8" t="s">
        <v>18</v>
      </c>
      <c r="H8" s="6" t="s">
        <v>25</v>
      </c>
      <c r="I8" t="s">
        <v>182</v>
      </c>
      <c r="J8" s="6" t="str">
        <f>H8</f>
        <v>445-1239-1-ND</v>
      </c>
      <c r="K8" t="s">
        <v>208</v>
      </c>
      <c r="M8">
        <v>0.37364999999999998</v>
      </c>
      <c r="N8">
        <f t="shared" si="0"/>
        <v>0.37364999999999998</v>
      </c>
      <c r="O8">
        <v>0.32072000000000001</v>
      </c>
      <c r="P8">
        <f t="shared" si="1"/>
        <v>0.32072000000000001</v>
      </c>
      <c r="Q8">
        <f t="shared" si="2"/>
        <v>0.32072000000000001</v>
      </c>
      <c r="R8" t="s">
        <v>214</v>
      </c>
    </row>
    <row r="9" spans="1:18" x14ac:dyDescent="0.2">
      <c r="A9">
        <v>2</v>
      </c>
      <c r="B9" t="s">
        <v>221</v>
      </c>
      <c r="C9" s="7" t="s">
        <v>31</v>
      </c>
      <c r="D9" t="s">
        <v>32</v>
      </c>
      <c r="E9" t="s">
        <v>33</v>
      </c>
      <c r="F9" t="s">
        <v>34</v>
      </c>
      <c r="H9" t="s">
        <v>35</v>
      </c>
      <c r="I9" t="s">
        <v>182</v>
      </c>
      <c r="J9" s="6" t="str">
        <f>H9</f>
        <v>490-1303-1-ND</v>
      </c>
      <c r="K9" t="s">
        <v>203</v>
      </c>
      <c r="M9">
        <v>1.6060000000000001E-2</v>
      </c>
      <c r="N9">
        <f t="shared" si="0"/>
        <v>3.2120000000000003E-2</v>
      </c>
      <c r="P9">
        <f t="shared" si="1"/>
        <v>0</v>
      </c>
      <c r="Q9">
        <f t="shared" si="2"/>
        <v>3.2120000000000003E-2</v>
      </c>
      <c r="R9" t="s">
        <v>214</v>
      </c>
    </row>
    <row r="10" spans="1:18" x14ac:dyDescent="0.2">
      <c r="A10">
        <v>1</v>
      </c>
      <c r="B10" t="s">
        <v>228</v>
      </c>
      <c r="C10" s="7" t="s">
        <v>47</v>
      </c>
      <c r="D10" t="s">
        <v>32</v>
      </c>
      <c r="E10" t="s">
        <v>33</v>
      </c>
      <c r="F10" t="s">
        <v>34</v>
      </c>
      <c r="H10" t="s">
        <v>48</v>
      </c>
      <c r="I10" t="s">
        <v>182</v>
      </c>
      <c r="J10" s="6" t="str">
        <f>H10</f>
        <v>490-5419-1-ND</v>
      </c>
      <c r="K10" t="s">
        <v>207</v>
      </c>
      <c r="M10">
        <v>0.18593000000000001</v>
      </c>
      <c r="N10">
        <f t="shared" si="0"/>
        <v>0.18593000000000001</v>
      </c>
      <c r="O10">
        <v>2.955E-2</v>
      </c>
      <c r="P10">
        <f t="shared" si="1"/>
        <v>2.955E-2</v>
      </c>
      <c r="Q10">
        <f t="shared" si="2"/>
        <v>2.955E-2</v>
      </c>
    </row>
    <row r="11" spans="1:18" x14ac:dyDescent="0.2">
      <c r="A11">
        <v>1</v>
      </c>
      <c r="B11" t="s">
        <v>227</v>
      </c>
      <c r="C11" s="7" t="s">
        <v>45</v>
      </c>
      <c r="D11" t="s">
        <v>32</v>
      </c>
      <c r="E11" t="s">
        <v>33</v>
      </c>
      <c r="F11" t="s">
        <v>34</v>
      </c>
      <c r="H11" t="s">
        <v>46</v>
      </c>
      <c r="I11" t="s">
        <v>182</v>
      </c>
      <c r="M11">
        <v>0.03</v>
      </c>
      <c r="N11">
        <f t="shared" si="0"/>
        <v>0.03</v>
      </c>
      <c r="P11">
        <f t="shared" si="1"/>
        <v>0</v>
      </c>
      <c r="Q11">
        <f t="shared" si="2"/>
        <v>0.03</v>
      </c>
    </row>
    <row r="12" spans="1:18" x14ac:dyDescent="0.2">
      <c r="A12">
        <v>1</v>
      </c>
      <c r="B12" t="s">
        <v>226</v>
      </c>
      <c r="C12" s="7" t="s">
        <v>15</v>
      </c>
      <c r="D12" t="s">
        <v>16</v>
      </c>
      <c r="E12" t="s">
        <v>17</v>
      </c>
      <c r="F12" t="s">
        <v>18</v>
      </c>
      <c r="H12" t="s">
        <v>19</v>
      </c>
      <c r="I12" t="s">
        <v>182</v>
      </c>
      <c r="J12" t="s">
        <v>206</v>
      </c>
      <c r="K12" t="s">
        <v>217</v>
      </c>
      <c r="M12">
        <v>0.18593000000000001</v>
      </c>
      <c r="N12">
        <f t="shared" si="0"/>
        <v>0.18593000000000001</v>
      </c>
      <c r="O12" s="5">
        <v>0.10920000000000001</v>
      </c>
      <c r="P12">
        <f t="shared" si="1"/>
        <v>0.10920000000000001</v>
      </c>
      <c r="Q12">
        <f t="shared" si="2"/>
        <v>0.10920000000000001</v>
      </c>
    </row>
    <row r="13" spans="1:18" x14ac:dyDescent="0.2">
      <c r="A13">
        <v>1</v>
      </c>
      <c r="B13" t="s">
        <v>223</v>
      </c>
      <c r="C13" s="7" t="s">
        <v>38</v>
      </c>
      <c r="D13" t="s">
        <v>16</v>
      </c>
      <c r="E13" t="s">
        <v>17</v>
      </c>
      <c r="F13" t="s">
        <v>18</v>
      </c>
      <c r="H13" t="s">
        <v>39</v>
      </c>
      <c r="I13" t="s">
        <v>182</v>
      </c>
      <c r="J13" t="s">
        <v>193</v>
      </c>
      <c r="K13" t="s">
        <v>218</v>
      </c>
      <c r="M13">
        <v>5.9810000000000002E-2</v>
      </c>
      <c r="N13">
        <f t="shared" si="0"/>
        <v>5.9810000000000002E-2</v>
      </c>
      <c r="P13">
        <f t="shared" si="1"/>
        <v>0</v>
      </c>
      <c r="Q13">
        <f t="shared" si="2"/>
        <v>5.9810000000000002E-2</v>
      </c>
    </row>
    <row r="14" spans="1:18" x14ac:dyDescent="0.2">
      <c r="A14">
        <v>1</v>
      </c>
      <c r="B14" s="7" t="s">
        <v>224</v>
      </c>
      <c r="C14" s="7" t="s">
        <v>40</v>
      </c>
      <c r="D14" t="s">
        <v>32</v>
      </c>
      <c r="E14" t="s">
        <v>33</v>
      </c>
      <c r="F14" t="s">
        <v>34</v>
      </c>
      <c r="H14" t="s">
        <v>41</v>
      </c>
      <c r="I14" t="s">
        <v>182</v>
      </c>
      <c r="J14" t="str">
        <f>H14</f>
        <v>1276-1513-1-ND</v>
      </c>
      <c r="K14" t="s">
        <v>204</v>
      </c>
      <c r="M14">
        <v>5.9810000000000002E-2</v>
      </c>
      <c r="N14">
        <f t="shared" si="0"/>
        <v>5.9810000000000002E-2</v>
      </c>
      <c r="P14">
        <f t="shared" si="1"/>
        <v>0</v>
      </c>
      <c r="Q14">
        <f t="shared" si="2"/>
        <v>5.9810000000000002E-2</v>
      </c>
      <c r="R14" t="s">
        <v>214</v>
      </c>
    </row>
    <row r="15" spans="1:18" x14ac:dyDescent="0.2">
      <c r="A15">
        <v>1</v>
      </c>
      <c r="B15" t="s">
        <v>44</v>
      </c>
      <c r="C15" s="7" t="s">
        <v>51</v>
      </c>
      <c r="D15" t="s">
        <v>16</v>
      </c>
      <c r="E15" t="s">
        <v>17</v>
      </c>
      <c r="F15" t="s">
        <v>18</v>
      </c>
      <c r="H15" t="s">
        <v>52</v>
      </c>
      <c r="I15" t="s">
        <v>182</v>
      </c>
      <c r="M15">
        <v>0.11284</v>
      </c>
      <c r="N15">
        <f t="shared" si="0"/>
        <v>0.11284</v>
      </c>
      <c r="O15">
        <v>9.7559999999999994E-2</v>
      </c>
      <c r="P15">
        <f t="shared" si="1"/>
        <v>9.7559999999999994E-2</v>
      </c>
      <c r="Q15">
        <f t="shared" si="2"/>
        <v>9.7559999999999994E-2</v>
      </c>
    </row>
    <row r="16" spans="1:18" x14ac:dyDescent="0.2">
      <c r="A16">
        <v>1</v>
      </c>
      <c r="B16" t="s">
        <v>232</v>
      </c>
      <c r="C16" s="7" t="s">
        <v>29</v>
      </c>
      <c r="D16" t="s">
        <v>16</v>
      </c>
      <c r="E16" t="s">
        <v>17</v>
      </c>
      <c r="F16" t="s">
        <v>18</v>
      </c>
      <c r="H16" t="s">
        <v>30</v>
      </c>
      <c r="I16" t="s">
        <v>182</v>
      </c>
      <c r="J16" t="s">
        <v>195</v>
      </c>
      <c r="K16" t="s">
        <v>209</v>
      </c>
      <c r="M16">
        <v>0.13028999999999999</v>
      </c>
      <c r="N16">
        <f t="shared" si="0"/>
        <v>0.13028999999999999</v>
      </c>
      <c r="O16">
        <v>0.10915</v>
      </c>
      <c r="P16">
        <f t="shared" si="1"/>
        <v>0.10915</v>
      </c>
      <c r="Q16">
        <f t="shared" si="2"/>
        <v>0.10915</v>
      </c>
    </row>
    <row r="17" spans="1:18" x14ac:dyDescent="0.2">
      <c r="A17">
        <v>1</v>
      </c>
      <c r="B17" t="s">
        <v>222</v>
      </c>
      <c r="C17" s="7" t="s">
        <v>36</v>
      </c>
      <c r="D17" t="s">
        <v>21</v>
      </c>
      <c r="E17" t="s">
        <v>22</v>
      </c>
      <c r="F17" t="s">
        <v>18</v>
      </c>
      <c r="H17" t="s">
        <v>37</v>
      </c>
      <c r="I17" t="s">
        <v>182</v>
      </c>
      <c r="J17" t="s">
        <v>219</v>
      </c>
      <c r="M17">
        <v>0.15487999999999999</v>
      </c>
      <c r="N17">
        <f t="shared" si="0"/>
        <v>0.15487999999999999</v>
      </c>
      <c r="O17">
        <v>0.12991</v>
      </c>
      <c r="P17">
        <f t="shared" si="1"/>
        <v>0.12991</v>
      </c>
      <c r="Q17">
        <f t="shared" si="2"/>
        <v>0.12991</v>
      </c>
      <c r="R17" t="s">
        <v>214</v>
      </c>
    </row>
    <row r="18" spans="1:18" x14ac:dyDescent="0.2">
      <c r="A18">
        <v>2</v>
      </c>
      <c r="B18" t="s">
        <v>229</v>
      </c>
      <c r="C18" s="7" t="s">
        <v>20</v>
      </c>
      <c r="D18" t="s">
        <v>21</v>
      </c>
      <c r="E18" t="s">
        <v>22</v>
      </c>
      <c r="F18" t="s">
        <v>18</v>
      </c>
      <c r="H18" t="s">
        <v>23</v>
      </c>
      <c r="I18" t="s">
        <v>182</v>
      </c>
      <c r="M18">
        <v>0.17573</v>
      </c>
      <c r="N18">
        <f t="shared" si="0"/>
        <v>0.35145999999999999</v>
      </c>
      <c r="O18">
        <v>0.17455999999999999</v>
      </c>
      <c r="P18">
        <f t="shared" si="1"/>
        <v>0.34911999999999999</v>
      </c>
      <c r="Q18">
        <f t="shared" si="2"/>
        <v>0.34911999999999999</v>
      </c>
      <c r="R18" t="s">
        <v>214</v>
      </c>
    </row>
    <row r="19" spans="1:18" x14ac:dyDescent="0.2">
      <c r="A19">
        <v>1</v>
      </c>
      <c r="B19" t="s">
        <v>220</v>
      </c>
      <c r="C19" s="7" t="s">
        <v>10</v>
      </c>
      <c r="D19" t="s">
        <v>11</v>
      </c>
      <c r="E19" t="s">
        <v>12</v>
      </c>
      <c r="F19" t="s">
        <v>13</v>
      </c>
      <c r="H19" t="s">
        <v>14</v>
      </c>
      <c r="I19" t="s">
        <v>182</v>
      </c>
      <c r="J19" t="str">
        <f>H19</f>
        <v>478-8650-1-ND</v>
      </c>
      <c r="M19">
        <v>0.45773000000000003</v>
      </c>
      <c r="N19">
        <f t="shared" si="0"/>
        <v>0.45773000000000003</v>
      </c>
      <c r="O19">
        <v>0.20355000000000001</v>
      </c>
      <c r="P19">
        <f t="shared" si="1"/>
        <v>0.20355000000000001</v>
      </c>
      <c r="Q19">
        <f t="shared" si="2"/>
        <v>0.20355000000000001</v>
      </c>
    </row>
    <row r="20" spans="1:18" x14ac:dyDescent="0.2">
      <c r="A20">
        <v>1</v>
      </c>
      <c r="B20" t="s">
        <v>53</v>
      </c>
      <c r="C20" t="s">
        <v>54</v>
      </c>
      <c r="D20" t="s">
        <v>54</v>
      </c>
      <c r="E20" t="s">
        <v>55</v>
      </c>
      <c r="H20" t="s">
        <v>56</v>
      </c>
      <c r="I20" t="s">
        <v>182</v>
      </c>
      <c r="M20">
        <v>8.2290000000000002E-2</v>
      </c>
      <c r="N20">
        <f t="shared" si="0"/>
        <v>8.2290000000000002E-2</v>
      </c>
      <c r="P20">
        <f t="shared" si="1"/>
        <v>0</v>
      </c>
      <c r="Q20">
        <f t="shared" si="2"/>
        <v>8.2290000000000002E-2</v>
      </c>
      <c r="R20" t="s">
        <v>214</v>
      </c>
    </row>
    <row r="21" spans="1:18" x14ac:dyDescent="0.2">
      <c r="A21">
        <v>1</v>
      </c>
      <c r="B21" t="s">
        <v>57</v>
      </c>
      <c r="C21" t="s">
        <v>58</v>
      </c>
      <c r="D21" t="s">
        <v>58</v>
      </c>
      <c r="E21" t="s">
        <v>59</v>
      </c>
      <c r="H21" t="s">
        <v>60</v>
      </c>
      <c r="I21" t="s">
        <v>182</v>
      </c>
      <c r="M21">
        <v>0.12404999999999999</v>
      </c>
      <c r="N21">
        <f t="shared" si="0"/>
        <v>0.12404999999999999</v>
      </c>
      <c r="O21">
        <v>8.5010000000000002E-2</v>
      </c>
      <c r="P21">
        <f t="shared" si="1"/>
        <v>8.5010000000000002E-2</v>
      </c>
      <c r="Q21">
        <f t="shared" si="2"/>
        <v>8.5010000000000002E-2</v>
      </c>
      <c r="R21" t="s">
        <v>214</v>
      </c>
    </row>
    <row r="22" spans="1:18" x14ac:dyDescent="0.2">
      <c r="A22">
        <v>4</v>
      </c>
      <c r="B22" t="s">
        <v>61</v>
      </c>
      <c r="C22" t="s">
        <v>191</v>
      </c>
      <c r="D22" t="s">
        <v>191</v>
      </c>
      <c r="E22" t="s">
        <v>191</v>
      </c>
      <c r="H22" t="s">
        <v>192</v>
      </c>
      <c r="I22" t="s">
        <v>182</v>
      </c>
      <c r="J22" t="str">
        <f>H22</f>
        <v>ED1649-ND</v>
      </c>
      <c r="M22">
        <v>0.20355000000000001</v>
      </c>
      <c r="N22">
        <f t="shared" si="0"/>
        <v>0.81420000000000003</v>
      </c>
      <c r="O22">
        <v>0.20355000000000001</v>
      </c>
      <c r="P22">
        <f t="shared" si="1"/>
        <v>0.81420000000000003</v>
      </c>
      <c r="Q22">
        <f t="shared" si="2"/>
        <v>0.81420000000000003</v>
      </c>
      <c r="R22" t="s">
        <v>214</v>
      </c>
    </row>
    <row r="23" spans="1:18" x14ac:dyDescent="0.2">
      <c r="A23">
        <v>1</v>
      </c>
      <c r="B23" t="s">
        <v>62</v>
      </c>
      <c r="C23" t="s">
        <v>63</v>
      </c>
      <c r="D23" t="s">
        <v>64</v>
      </c>
      <c r="E23" t="s">
        <v>65</v>
      </c>
      <c r="F23" t="s">
        <v>66</v>
      </c>
      <c r="H23" t="s">
        <v>67</v>
      </c>
      <c r="I23" t="s">
        <v>182</v>
      </c>
      <c r="M23">
        <v>0.23416999999999999</v>
      </c>
      <c r="N23">
        <f t="shared" si="0"/>
        <v>0.23416999999999999</v>
      </c>
      <c r="O23">
        <v>0.17921999999999999</v>
      </c>
      <c r="P23">
        <f t="shared" si="1"/>
        <v>0.17921999999999999</v>
      </c>
      <c r="Q23">
        <f t="shared" si="2"/>
        <v>0.17921999999999999</v>
      </c>
      <c r="R23" t="s">
        <v>214</v>
      </c>
    </row>
    <row r="24" spans="1:18" x14ac:dyDescent="0.2">
      <c r="A24">
        <v>1</v>
      </c>
      <c r="B24" t="s">
        <v>68</v>
      </c>
      <c r="C24" t="s">
        <v>69</v>
      </c>
      <c r="D24" t="s">
        <v>70</v>
      </c>
      <c r="E24" t="s">
        <v>33</v>
      </c>
      <c r="H24" t="s">
        <v>71</v>
      </c>
      <c r="I24" t="s">
        <v>182</v>
      </c>
      <c r="M24">
        <v>2.5159999999999998E-2</v>
      </c>
      <c r="N24">
        <f t="shared" si="0"/>
        <v>2.5159999999999998E-2</v>
      </c>
      <c r="P24">
        <f t="shared" si="1"/>
        <v>0</v>
      </c>
      <c r="Q24">
        <f t="shared" si="2"/>
        <v>2.5159999999999998E-2</v>
      </c>
      <c r="R24" t="s">
        <v>214</v>
      </c>
    </row>
    <row r="25" spans="1:18" x14ac:dyDescent="0.2">
      <c r="A25">
        <v>1</v>
      </c>
      <c r="B25" t="s">
        <v>72</v>
      </c>
      <c r="D25" t="s">
        <v>64</v>
      </c>
      <c r="E25" t="s">
        <v>65</v>
      </c>
      <c r="F25" t="s">
        <v>66</v>
      </c>
      <c r="H25" t="s">
        <v>73</v>
      </c>
      <c r="I25" t="s">
        <v>182</v>
      </c>
      <c r="L25" t="s">
        <v>216</v>
      </c>
      <c r="M25">
        <v>0.34433000000000002</v>
      </c>
      <c r="N25">
        <f t="shared" si="0"/>
        <v>0.34433000000000002</v>
      </c>
      <c r="O25">
        <v>0.313</v>
      </c>
      <c r="P25">
        <f t="shared" si="1"/>
        <v>0.313</v>
      </c>
      <c r="Q25">
        <f t="shared" si="2"/>
        <v>0.313</v>
      </c>
      <c r="R25" t="s">
        <v>214</v>
      </c>
    </row>
    <row r="26" spans="1:18" x14ac:dyDescent="0.2">
      <c r="A26">
        <v>1</v>
      </c>
      <c r="B26" t="s">
        <v>74</v>
      </c>
      <c r="C26" t="s">
        <v>63</v>
      </c>
      <c r="D26" t="s">
        <v>75</v>
      </c>
      <c r="E26" t="s">
        <v>26</v>
      </c>
      <c r="F26" t="s">
        <v>66</v>
      </c>
      <c r="H26" t="s">
        <v>76</v>
      </c>
      <c r="I26" t="s">
        <v>182</v>
      </c>
      <c r="J26" t="s">
        <v>196</v>
      </c>
      <c r="M26">
        <v>8.3799999999999999E-2</v>
      </c>
      <c r="N26">
        <f t="shared" si="0"/>
        <v>8.3799999999999999E-2</v>
      </c>
      <c r="P26">
        <f t="shared" si="1"/>
        <v>0</v>
      </c>
      <c r="Q26">
        <f t="shared" si="2"/>
        <v>8.3799999999999999E-2</v>
      </c>
      <c r="R26" t="s">
        <v>214</v>
      </c>
    </row>
    <row r="27" spans="1:18" x14ac:dyDescent="0.2">
      <c r="A27">
        <v>1</v>
      </c>
      <c r="B27" t="s">
        <v>77</v>
      </c>
      <c r="C27" t="s">
        <v>78</v>
      </c>
      <c r="D27" t="s">
        <v>78</v>
      </c>
      <c r="E27" t="s">
        <v>79</v>
      </c>
      <c r="H27" s="6" t="s">
        <v>80</v>
      </c>
      <c r="I27" t="s">
        <v>182</v>
      </c>
      <c r="J27" t="s">
        <v>212</v>
      </c>
      <c r="M27">
        <v>0.18643999999999999</v>
      </c>
      <c r="N27">
        <f t="shared" si="0"/>
        <v>0.18643999999999999</v>
      </c>
      <c r="O27">
        <v>0.14323</v>
      </c>
      <c r="P27">
        <f t="shared" si="1"/>
        <v>0.14323</v>
      </c>
      <c r="Q27">
        <f t="shared" si="2"/>
        <v>0.14323</v>
      </c>
      <c r="R27" t="s">
        <v>214</v>
      </c>
    </row>
    <row r="28" spans="1:18" x14ac:dyDescent="0.2">
      <c r="A28">
        <v>1</v>
      </c>
      <c r="B28" t="s">
        <v>211</v>
      </c>
      <c r="C28" t="s">
        <v>81</v>
      </c>
      <c r="D28" t="s">
        <v>81</v>
      </c>
      <c r="E28" t="s">
        <v>79</v>
      </c>
      <c r="H28" s="6" t="s">
        <v>82</v>
      </c>
      <c r="I28" t="s">
        <v>182</v>
      </c>
      <c r="J28" t="s">
        <v>213</v>
      </c>
      <c r="M28">
        <v>0.16331999999999999</v>
      </c>
      <c r="N28">
        <f t="shared" si="0"/>
        <v>0.16331999999999999</v>
      </c>
      <c r="O28">
        <v>0.12545000000000001</v>
      </c>
      <c r="P28">
        <f t="shared" si="1"/>
        <v>0.12545000000000001</v>
      </c>
      <c r="Q28">
        <f t="shared" si="2"/>
        <v>0.12545000000000001</v>
      </c>
    </row>
    <row r="29" spans="1:18" x14ac:dyDescent="0.2">
      <c r="A29">
        <v>1</v>
      </c>
      <c r="B29" t="s">
        <v>238</v>
      </c>
      <c r="C29" s="7" t="s">
        <v>127</v>
      </c>
      <c r="D29" t="s">
        <v>128</v>
      </c>
      <c r="E29" t="s">
        <v>129</v>
      </c>
      <c r="F29" t="s">
        <v>87</v>
      </c>
      <c r="H29" t="s">
        <v>130</v>
      </c>
      <c r="I29" t="s">
        <v>182</v>
      </c>
      <c r="J29" t="str">
        <f t="shared" ref="J29:J58" si="3">H29</f>
        <v>P1.0AJCT-ND</v>
      </c>
      <c r="M29">
        <v>4.5370000000000001E-2</v>
      </c>
      <c r="N29">
        <f t="shared" si="0"/>
        <v>4.5370000000000001E-2</v>
      </c>
      <c r="P29">
        <f t="shared" si="1"/>
        <v>0</v>
      </c>
      <c r="Q29">
        <f t="shared" si="2"/>
        <v>4.5370000000000001E-2</v>
      </c>
    </row>
    <row r="30" spans="1:18" x14ac:dyDescent="0.2">
      <c r="A30">
        <v>1</v>
      </c>
      <c r="B30" t="s">
        <v>83</v>
      </c>
      <c r="C30" s="7" t="s">
        <v>123</v>
      </c>
      <c r="D30" t="s">
        <v>100</v>
      </c>
      <c r="E30" t="s">
        <v>101</v>
      </c>
      <c r="F30" t="s">
        <v>87</v>
      </c>
      <c r="H30" t="s">
        <v>124</v>
      </c>
      <c r="I30" t="s">
        <v>182</v>
      </c>
      <c r="J30" t="str">
        <f t="shared" si="3"/>
        <v>RMCF0402FT4R99CT-ND</v>
      </c>
      <c r="M30">
        <v>6.7999999999999996E-3</v>
      </c>
      <c r="N30">
        <f t="shared" si="0"/>
        <v>6.7999999999999996E-3</v>
      </c>
      <c r="P30">
        <f t="shared" si="1"/>
        <v>0</v>
      </c>
      <c r="Q30">
        <f t="shared" si="2"/>
        <v>6.7999999999999996E-3</v>
      </c>
    </row>
    <row r="31" spans="1:18" x14ac:dyDescent="0.2">
      <c r="A31">
        <v>1</v>
      </c>
      <c r="B31" t="s">
        <v>89</v>
      </c>
      <c r="C31" t="s">
        <v>118</v>
      </c>
      <c r="D31" t="s">
        <v>100</v>
      </c>
      <c r="E31" t="s">
        <v>101</v>
      </c>
      <c r="F31" t="s">
        <v>87</v>
      </c>
      <c r="H31" t="s">
        <v>119</v>
      </c>
      <c r="I31" t="s">
        <v>182</v>
      </c>
      <c r="J31" t="str">
        <f t="shared" si="3"/>
        <v>P75.0LCT-ND</v>
      </c>
      <c r="M31">
        <v>2.6929999999999999E-2</v>
      </c>
      <c r="N31">
        <f t="shared" si="0"/>
        <v>2.6929999999999999E-2</v>
      </c>
      <c r="P31">
        <f t="shared" si="1"/>
        <v>0</v>
      </c>
      <c r="Q31">
        <f t="shared" si="2"/>
        <v>2.6929999999999999E-2</v>
      </c>
    </row>
    <row r="32" spans="1:18" x14ac:dyDescent="0.2">
      <c r="A32">
        <v>1</v>
      </c>
      <c r="B32" t="s">
        <v>94</v>
      </c>
      <c r="C32" s="8">
        <v>200</v>
      </c>
      <c r="D32" t="s">
        <v>100</v>
      </c>
      <c r="E32" t="s">
        <v>101</v>
      </c>
      <c r="F32" t="s">
        <v>87</v>
      </c>
      <c r="H32" t="s">
        <v>115</v>
      </c>
      <c r="I32" t="s">
        <v>182</v>
      </c>
      <c r="J32" t="str">
        <f t="shared" si="3"/>
        <v>P200LCT-ND</v>
      </c>
      <c r="M32">
        <v>2.6929999999999999E-2</v>
      </c>
      <c r="N32">
        <f t="shared" si="0"/>
        <v>2.6929999999999999E-2</v>
      </c>
      <c r="P32">
        <f t="shared" si="1"/>
        <v>0</v>
      </c>
      <c r="Q32">
        <f t="shared" si="2"/>
        <v>2.6929999999999999E-2</v>
      </c>
    </row>
    <row r="33" spans="1:17" x14ac:dyDescent="0.2">
      <c r="A33">
        <v>1</v>
      </c>
      <c r="B33" t="s">
        <v>235</v>
      </c>
      <c r="C33" s="7" t="s">
        <v>120</v>
      </c>
      <c r="D33" t="s">
        <v>100</v>
      </c>
      <c r="E33" t="s">
        <v>101</v>
      </c>
      <c r="F33" t="s">
        <v>87</v>
      </c>
      <c r="H33" t="s">
        <v>121</v>
      </c>
      <c r="I33" t="s">
        <v>182</v>
      </c>
      <c r="J33" t="str">
        <f t="shared" si="3"/>
        <v>P1.00KLCT-ND</v>
      </c>
      <c r="M33">
        <v>2.6929999999999999E-2</v>
      </c>
      <c r="N33">
        <f t="shared" si="0"/>
        <v>2.6929999999999999E-2</v>
      </c>
      <c r="P33">
        <f t="shared" si="1"/>
        <v>0</v>
      </c>
      <c r="Q33">
        <f t="shared" si="2"/>
        <v>2.6929999999999999E-2</v>
      </c>
    </row>
    <row r="34" spans="1:17" x14ac:dyDescent="0.2">
      <c r="A34">
        <v>1</v>
      </c>
      <c r="B34" t="s">
        <v>237</v>
      </c>
      <c r="C34" s="7" t="s">
        <v>84</v>
      </c>
      <c r="D34" t="s">
        <v>85</v>
      </c>
      <c r="E34" t="s">
        <v>86</v>
      </c>
      <c r="F34" t="s">
        <v>87</v>
      </c>
      <c r="H34" t="s">
        <v>88</v>
      </c>
      <c r="I34" t="s">
        <v>182</v>
      </c>
      <c r="J34" t="str">
        <f t="shared" si="3"/>
        <v>P3.00KLCT-ND</v>
      </c>
      <c r="M34">
        <v>2.6929999999999999E-2</v>
      </c>
      <c r="N34">
        <f t="shared" si="0"/>
        <v>2.6929999999999999E-2</v>
      </c>
      <c r="P34">
        <f t="shared" si="1"/>
        <v>0</v>
      </c>
      <c r="Q34">
        <f t="shared" si="2"/>
        <v>2.6929999999999999E-2</v>
      </c>
    </row>
    <row r="35" spans="1:17" x14ac:dyDescent="0.2">
      <c r="A35">
        <v>1</v>
      </c>
      <c r="B35" t="s">
        <v>103</v>
      </c>
      <c r="C35" t="s">
        <v>139</v>
      </c>
      <c r="D35" t="s">
        <v>100</v>
      </c>
      <c r="E35" t="s">
        <v>101</v>
      </c>
      <c r="F35" t="s">
        <v>87</v>
      </c>
      <c r="H35" t="s">
        <v>140</v>
      </c>
      <c r="I35" t="s">
        <v>182</v>
      </c>
      <c r="J35" t="str">
        <f t="shared" si="3"/>
        <v>P4.99KLCT-ND</v>
      </c>
      <c r="M35">
        <v>2.6929999999999999E-2</v>
      </c>
      <c r="N35">
        <f t="shared" si="0"/>
        <v>2.6929999999999999E-2</v>
      </c>
      <c r="P35">
        <f t="shared" si="1"/>
        <v>0</v>
      </c>
      <c r="Q35">
        <f t="shared" si="2"/>
        <v>2.6929999999999999E-2</v>
      </c>
    </row>
    <row r="36" spans="1:17" x14ac:dyDescent="0.2">
      <c r="A36">
        <v>1</v>
      </c>
      <c r="B36" t="s">
        <v>106</v>
      </c>
      <c r="C36" t="s">
        <v>95</v>
      </c>
      <c r="D36" t="s">
        <v>96</v>
      </c>
      <c r="E36" t="s">
        <v>97</v>
      </c>
      <c r="F36" t="s">
        <v>98</v>
      </c>
      <c r="H36" t="s">
        <v>99</v>
      </c>
      <c r="I36" t="s">
        <v>182</v>
      </c>
      <c r="J36" t="str">
        <f t="shared" si="3"/>
        <v>RHM12.0KCDCT-ND</v>
      </c>
      <c r="K36" t="s">
        <v>210</v>
      </c>
      <c r="M36">
        <v>1.473E-2</v>
      </c>
      <c r="N36">
        <f t="shared" ref="N36:N67" si="4">M36*A36</f>
        <v>1.473E-2</v>
      </c>
      <c r="P36">
        <f t="shared" ref="P36:P67" si="5">O36*A36</f>
        <v>0</v>
      </c>
      <c r="Q36">
        <f t="shared" ref="Q36:Q67" si="6">IF(P36&gt;0,P36,N36)</f>
        <v>1.473E-2</v>
      </c>
    </row>
    <row r="37" spans="1:17" x14ac:dyDescent="0.2">
      <c r="A37">
        <v>1</v>
      </c>
      <c r="B37" t="s">
        <v>109</v>
      </c>
      <c r="C37" t="s">
        <v>137</v>
      </c>
      <c r="D37" t="s">
        <v>100</v>
      </c>
      <c r="E37" t="s">
        <v>101</v>
      </c>
      <c r="F37" t="s">
        <v>87</v>
      </c>
      <c r="H37" t="s">
        <v>138</v>
      </c>
      <c r="I37" t="s">
        <v>182</v>
      </c>
      <c r="J37" t="str">
        <f t="shared" si="3"/>
        <v>P16.0KLCT-ND</v>
      </c>
      <c r="M37">
        <v>2.6929999999999999E-2</v>
      </c>
      <c r="N37">
        <f t="shared" si="4"/>
        <v>2.6929999999999999E-2</v>
      </c>
      <c r="P37">
        <f t="shared" si="5"/>
        <v>0</v>
      </c>
      <c r="Q37">
        <f t="shared" si="6"/>
        <v>2.6929999999999999E-2</v>
      </c>
    </row>
    <row r="38" spans="1:17" x14ac:dyDescent="0.2">
      <c r="A38">
        <v>1</v>
      </c>
      <c r="B38" t="s">
        <v>240</v>
      </c>
      <c r="C38" t="s">
        <v>131</v>
      </c>
      <c r="D38" t="s">
        <v>100</v>
      </c>
      <c r="E38" t="s">
        <v>101</v>
      </c>
      <c r="F38" t="s">
        <v>87</v>
      </c>
      <c r="H38" t="s">
        <v>132</v>
      </c>
      <c r="I38" t="s">
        <v>182</v>
      </c>
      <c r="J38" t="str">
        <f t="shared" si="3"/>
        <v>P20.0KLCT-ND</v>
      </c>
      <c r="M38">
        <v>2.6929999999999999E-2</v>
      </c>
      <c r="N38">
        <f t="shared" si="4"/>
        <v>2.6929999999999999E-2</v>
      </c>
      <c r="P38">
        <f t="shared" si="5"/>
        <v>0</v>
      </c>
      <c r="Q38">
        <f t="shared" si="6"/>
        <v>2.6929999999999999E-2</v>
      </c>
    </row>
    <row r="39" spans="1:17" x14ac:dyDescent="0.2">
      <c r="A39">
        <v>1</v>
      </c>
      <c r="B39" t="s">
        <v>242</v>
      </c>
      <c r="C39" t="s">
        <v>135</v>
      </c>
      <c r="D39" t="s">
        <v>100</v>
      </c>
      <c r="E39" t="s">
        <v>101</v>
      </c>
      <c r="F39" t="s">
        <v>87</v>
      </c>
      <c r="H39" t="s">
        <v>136</v>
      </c>
      <c r="I39" t="s">
        <v>182</v>
      </c>
      <c r="J39" t="str">
        <f t="shared" si="3"/>
        <v>P30.0KLCT-ND</v>
      </c>
      <c r="M39">
        <v>2.6929999999999999E-2</v>
      </c>
      <c r="N39">
        <f t="shared" si="4"/>
        <v>2.6929999999999999E-2</v>
      </c>
      <c r="P39">
        <f t="shared" si="5"/>
        <v>0</v>
      </c>
      <c r="Q39">
        <f t="shared" si="6"/>
        <v>2.6929999999999999E-2</v>
      </c>
    </row>
    <row r="40" spans="1:17" x14ac:dyDescent="0.2">
      <c r="A40">
        <v>1</v>
      </c>
      <c r="B40" t="s">
        <v>236</v>
      </c>
      <c r="C40" t="s">
        <v>125</v>
      </c>
      <c r="D40" t="s">
        <v>100</v>
      </c>
      <c r="E40" t="s">
        <v>101</v>
      </c>
      <c r="F40" t="s">
        <v>87</v>
      </c>
      <c r="H40" t="s">
        <v>126</v>
      </c>
      <c r="I40" t="s">
        <v>182</v>
      </c>
      <c r="J40" t="str">
        <f t="shared" si="3"/>
        <v>P47KJCT-ND</v>
      </c>
      <c r="M40">
        <v>2.104E-2</v>
      </c>
      <c r="N40">
        <f t="shared" si="4"/>
        <v>2.104E-2</v>
      </c>
      <c r="P40">
        <f t="shared" si="5"/>
        <v>0</v>
      </c>
      <c r="Q40">
        <f t="shared" si="6"/>
        <v>2.104E-2</v>
      </c>
    </row>
    <row r="41" spans="1:17" x14ac:dyDescent="0.2">
      <c r="A41">
        <v>1</v>
      </c>
      <c r="B41" t="s">
        <v>239</v>
      </c>
      <c r="C41" t="s">
        <v>90</v>
      </c>
      <c r="D41" t="s">
        <v>91</v>
      </c>
      <c r="E41" t="s">
        <v>92</v>
      </c>
      <c r="F41" t="s">
        <v>87</v>
      </c>
      <c r="H41" t="s">
        <v>93</v>
      </c>
      <c r="I41" t="s">
        <v>182</v>
      </c>
      <c r="J41" t="str">
        <f t="shared" si="3"/>
        <v>P69.8KAACT-ND</v>
      </c>
      <c r="M41">
        <v>0.11244</v>
      </c>
      <c r="N41">
        <f t="shared" si="4"/>
        <v>0.11244</v>
      </c>
      <c r="P41">
        <f t="shared" si="5"/>
        <v>0</v>
      </c>
      <c r="Q41">
        <f t="shared" si="6"/>
        <v>0.11244</v>
      </c>
    </row>
    <row r="42" spans="1:17" x14ac:dyDescent="0.2">
      <c r="A42">
        <v>1</v>
      </c>
      <c r="B42" t="s">
        <v>114</v>
      </c>
      <c r="C42" t="s">
        <v>110</v>
      </c>
      <c r="D42" t="s">
        <v>100</v>
      </c>
      <c r="E42" t="s">
        <v>101</v>
      </c>
      <c r="F42" t="s">
        <v>87</v>
      </c>
      <c r="H42" t="s">
        <v>111</v>
      </c>
      <c r="I42" t="s">
        <v>182</v>
      </c>
      <c r="J42" t="str">
        <f t="shared" si="3"/>
        <v>P180KLCT-ND</v>
      </c>
      <c r="M42">
        <v>2.6929999999999999E-2</v>
      </c>
      <c r="N42">
        <f t="shared" si="4"/>
        <v>2.6929999999999999E-2</v>
      </c>
      <c r="P42">
        <f t="shared" si="5"/>
        <v>0</v>
      </c>
      <c r="Q42">
        <f t="shared" si="6"/>
        <v>2.6929999999999999E-2</v>
      </c>
    </row>
    <row r="43" spans="1:17" x14ac:dyDescent="0.2">
      <c r="A43">
        <v>1</v>
      </c>
      <c r="B43" t="s">
        <v>244</v>
      </c>
      <c r="C43" t="s">
        <v>107</v>
      </c>
      <c r="D43" t="s">
        <v>85</v>
      </c>
      <c r="E43" t="s">
        <v>86</v>
      </c>
      <c r="F43" t="s">
        <v>87</v>
      </c>
      <c r="H43" t="s">
        <v>108</v>
      </c>
      <c r="I43" t="s">
        <v>182</v>
      </c>
      <c r="J43" t="str">
        <f t="shared" si="3"/>
        <v>P220KJCT-ND</v>
      </c>
      <c r="M43">
        <v>2.104E-2</v>
      </c>
      <c r="N43">
        <f t="shared" si="4"/>
        <v>2.104E-2</v>
      </c>
      <c r="P43">
        <f t="shared" si="5"/>
        <v>0</v>
      </c>
      <c r="Q43">
        <f t="shared" si="6"/>
        <v>2.104E-2</v>
      </c>
    </row>
    <row r="44" spans="1:17" x14ac:dyDescent="0.2">
      <c r="A44">
        <v>2</v>
      </c>
      <c r="B44" t="s">
        <v>234</v>
      </c>
      <c r="C44" t="s">
        <v>112</v>
      </c>
      <c r="D44" t="s">
        <v>100</v>
      </c>
      <c r="E44" t="s">
        <v>101</v>
      </c>
      <c r="F44" t="s">
        <v>87</v>
      </c>
      <c r="H44" t="s">
        <v>113</v>
      </c>
      <c r="I44" t="s">
        <v>182</v>
      </c>
      <c r="J44" t="str">
        <f t="shared" si="3"/>
        <v>P330KLCT-ND</v>
      </c>
      <c r="M44">
        <v>1.2579999999999999E-2</v>
      </c>
      <c r="N44">
        <f t="shared" si="4"/>
        <v>2.5159999999999998E-2</v>
      </c>
      <c r="P44">
        <f t="shared" si="5"/>
        <v>0</v>
      </c>
      <c r="Q44">
        <f t="shared" si="6"/>
        <v>2.5159999999999998E-2</v>
      </c>
    </row>
    <row r="45" spans="1:17" x14ac:dyDescent="0.2">
      <c r="A45">
        <v>1</v>
      </c>
      <c r="B45" t="s">
        <v>122</v>
      </c>
      <c r="C45" t="s">
        <v>104</v>
      </c>
      <c r="D45" t="s">
        <v>100</v>
      </c>
      <c r="E45" t="s">
        <v>101</v>
      </c>
      <c r="F45" t="s">
        <v>87</v>
      </c>
      <c r="H45" t="s">
        <v>105</v>
      </c>
      <c r="I45" t="s">
        <v>182</v>
      </c>
      <c r="J45" t="str">
        <f t="shared" si="3"/>
        <v>P560KLCT-ND</v>
      </c>
      <c r="M45">
        <v>2.6929999999999999E-2</v>
      </c>
      <c r="N45">
        <f t="shared" si="4"/>
        <v>2.6929999999999999E-2</v>
      </c>
      <c r="P45">
        <f t="shared" si="5"/>
        <v>0</v>
      </c>
      <c r="Q45">
        <f t="shared" si="6"/>
        <v>2.6929999999999999E-2</v>
      </c>
    </row>
    <row r="46" spans="1:17" x14ac:dyDescent="0.2">
      <c r="A46">
        <v>3</v>
      </c>
      <c r="B46" t="s">
        <v>243</v>
      </c>
      <c r="C46" t="s">
        <v>176</v>
      </c>
      <c r="D46" t="s">
        <v>100</v>
      </c>
      <c r="E46" t="s">
        <v>101</v>
      </c>
      <c r="F46" t="s">
        <v>87</v>
      </c>
      <c r="H46" t="s">
        <v>102</v>
      </c>
      <c r="I46" t="s">
        <v>182</v>
      </c>
      <c r="J46" t="str">
        <f t="shared" si="3"/>
        <v>P665KLCT-ND</v>
      </c>
      <c r="M46">
        <v>1.102E-2</v>
      </c>
      <c r="N46">
        <f t="shared" si="4"/>
        <v>3.3059999999999999E-2</v>
      </c>
      <c r="P46">
        <f t="shared" si="5"/>
        <v>0</v>
      </c>
      <c r="Q46">
        <f t="shared" si="6"/>
        <v>3.3059999999999999E-2</v>
      </c>
    </row>
    <row r="47" spans="1:17" x14ac:dyDescent="0.2">
      <c r="A47">
        <v>1</v>
      </c>
      <c r="B47" t="s">
        <v>241</v>
      </c>
      <c r="C47" t="s">
        <v>133</v>
      </c>
      <c r="D47" t="s">
        <v>100</v>
      </c>
      <c r="E47" t="s">
        <v>101</v>
      </c>
      <c r="F47" t="s">
        <v>87</v>
      </c>
      <c r="H47" t="s">
        <v>134</v>
      </c>
      <c r="I47" t="s">
        <v>182</v>
      </c>
      <c r="J47" t="str">
        <f t="shared" si="3"/>
        <v>P887KLCT-ND</v>
      </c>
      <c r="M47">
        <v>2.6929999999999999E-2</v>
      </c>
      <c r="N47">
        <f t="shared" si="4"/>
        <v>2.6929999999999999E-2</v>
      </c>
      <c r="P47">
        <f t="shared" si="5"/>
        <v>0</v>
      </c>
      <c r="Q47">
        <f t="shared" si="6"/>
        <v>2.6929999999999999E-2</v>
      </c>
    </row>
    <row r="48" spans="1:17" x14ac:dyDescent="0.2">
      <c r="A48">
        <v>2</v>
      </c>
      <c r="B48" t="s">
        <v>245</v>
      </c>
      <c r="C48" t="s">
        <v>141</v>
      </c>
      <c r="D48" t="s">
        <v>100</v>
      </c>
      <c r="E48" t="s">
        <v>101</v>
      </c>
      <c r="F48" t="s">
        <v>87</v>
      </c>
      <c r="H48" t="s">
        <v>142</v>
      </c>
      <c r="I48" t="s">
        <v>182</v>
      </c>
      <c r="J48" t="str">
        <f t="shared" si="3"/>
        <v>P953KLCT-ND</v>
      </c>
      <c r="M48">
        <v>1.2579999999999999E-2</v>
      </c>
      <c r="N48">
        <f t="shared" si="4"/>
        <v>2.5159999999999998E-2</v>
      </c>
      <c r="P48">
        <f t="shared" si="5"/>
        <v>0</v>
      </c>
      <c r="Q48">
        <f t="shared" si="6"/>
        <v>2.5159999999999998E-2</v>
      </c>
    </row>
    <row r="49" spans="1:18" x14ac:dyDescent="0.2">
      <c r="A49">
        <v>4</v>
      </c>
      <c r="B49" t="s">
        <v>233</v>
      </c>
      <c r="C49" t="s">
        <v>116</v>
      </c>
      <c r="D49" t="s">
        <v>100</v>
      </c>
      <c r="E49" t="s">
        <v>101</v>
      </c>
      <c r="F49" t="s">
        <v>87</v>
      </c>
      <c r="H49" t="s">
        <v>117</v>
      </c>
      <c r="I49" t="s">
        <v>182</v>
      </c>
      <c r="J49" t="str">
        <f t="shared" si="3"/>
        <v>P1.00MLCT-ND</v>
      </c>
      <c r="M49">
        <v>9.1900000000000003E-3</v>
      </c>
      <c r="N49">
        <f t="shared" si="4"/>
        <v>3.6760000000000001E-2</v>
      </c>
      <c r="O49">
        <v>9.1900000000000003E-3</v>
      </c>
      <c r="P49">
        <f t="shared" si="5"/>
        <v>3.6760000000000001E-2</v>
      </c>
      <c r="Q49">
        <f t="shared" si="6"/>
        <v>3.6760000000000001E-2</v>
      </c>
    </row>
    <row r="50" spans="1:18" x14ac:dyDescent="0.2">
      <c r="A50">
        <v>1</v>
      </c>
      <c r="B50" t="s">
        <v>143</v>
      </c>
      <c r="C50" t="s">
        <v>144</v>
      </c>
      <c r="D50" t="s">
        <v>144</v>
      </c>
      <c r="E50" t="s">
        <v>145</v>
      </c>
      <c r="H50" t="s">
        <v>146</v>
      </c>
      <c r="I50" t="s">
        <v>181</v>
      </c>
      <c r="J50" t="str">
        <f t="shared" si="3"/>
        <v>296-27695-1-ND</v>
      </c>
      <c r="M50">
        <v>0.81952999999999998</v>
      </c>
      <c r="N50">
        <f t="shared" si="4"/>
        <v>0.81952999999999998</v>
      </c>
      <c r="O50">
        <v>0.64663000000000004</v>
      </c>
      <c r="P50">
        <f t="shared" si="5"/>
        <v>0.64663000000000004</v>
      </c>
      <c r="Q50">
        <f t="shared" si="6"/>
        <v>0.64663000000000004</v>
      </c>
    </row>
    <row r="51" spans="1:18" x14ac:dyDescent="0.2">
      <c r="A51">
        <v>1</v>
      </c>
      <c r="B51" t="s">
        <v>147</v>
      </c>
      <c r="C51" t="s">
        <v>183</v>
      </c>
      <c r="D51" t="s">
        <v>183</v>
      </c>
      <c r="E51" t="s">
        <v>148</v>
      </c>
      <c r="H51" t="s">
        <v>149</v>
      </c>
      <c r="I51" t="s">
        <v>182</v>
      </c>
      <c r="J51" t="str">
        <f t="shared" si="3"/>
        <v>296-19547-1-ND</v>
      </c>
      <c r="M51">
        <v>1.6835</v>
      </c>
      <c r="N51">
        <f t="shared" si="4"/>
        <v>1.6835</v>
      </c>
      <c r="O51">
        <v>1.3949</v>
      </c>
      <c r="P51">
        <f t="shared" si="5"/>
        <v>1.3949</v>
      </c>
      <c r="Q51">
        <f t="shared" si="6"/>
        <v>1.3949</v>
      </c>
    </row>
    <row r="52" spans="1:18" x14ac:dyDescent="0.2">
      <c r="A52">
        <v>1</v>
      </c>
      <c r="B52" t="s">
        <v>150</v>
      </c>
      <c r="C52" t="s">
        <v>151</v>
      </c>
      <c r="D52" t="s">
        <v>151</v>
      </c>
      <c r="E52" t="s">
        <v>152</v>
      </c>
      <c r="H52" t="s">
        <v>153</v>
      </c>
      <c r="I52" t="s">
        <v>181</v>
      </c>
      <c r="J52" t="str">
        <f t="shared" si="3"/>
        <v>296-29232-1-ND</v>
      </c>
      <c r="M52">
        <v>1.8807799999999999</v>
      </c>
      <c r="N52">
        <f t="shared" si="4"/>
        <v>1.8807799999999999</v>
      </c>
      <c r="O52">
        <v>1.5862000000000001</v>
      </c>
      <c r="P52">
        <f t="shared" si="5"/>
        <v>1.5862000000000001</v>
      </c>
      <c r="Q52">
        <f t="shared" si="6"/>
        <v>1.5862000000000001</v>
      </c>
    </row>
    <row r="53" spans="1:18" x14ac:dyDescent="0.2">
      <c r="A53">
        <v>1</v>
      </c>
      <c r="B53" t="s">
        <v>154</v>
      </c>
      <c r="C53" t="s">
        <v>155</v>
      </c>
      <c r="D53" t="s">
        <v>155</v>
      </c>
      <c r="E53" t="s">
        <v>156</v>
      </c>
      <c r="F53" t="s">
        <v>157</v>
      </c>
      <c r="H53" t="s">
        <v>158</v>
      </c>
      <c r="I53" t="s">
        <v>181</v>
      </c>
      <c r="J53" t="str">
        <f t="shared" si="3"/>
        <v>1490-1032-1-ND</v>
      </c>
      <c r="M53">
        <v>2.3972500000000001</v>
      </c>
      <c r="N53">
        <f t="shared" si="4"/>
        <v>2.3972500000000001</v>
      </c>
      <c r="O53">
        <v>1.9179999999999999</v>
      </c>
      <c r="P53">
        <f t="shared" si="5"/>
        <v>1.9179999999999999</v>
      </c>
      <c r="Q53">
        <f t="shared" si="6"/>
        <v>1.9179999999999999</v>
      </c>
    </row>
    <row r="54" spans="1:18" x14ac:dyDescent="0.2">
      <c r="A54">
        <v>1</v>
      </c>
      <c r="B54" t="s">
        <v>246</v>
      </c>
      <c r="C54" t="s">
        <v>160</v>
      </c>
      <c r="D54" t="s">
        <v>160</v>
      </c>
      <c r="E54" t="s">
        <v>148</v>
      </c>
      <c r="H54" t="s">
        <v>161</v>
      </c>
      <c r="I54" t="s">
        <v>182</v>
      </c>
      <c r="J54" t="str">
        <f t="shared" si="3"/>
        <v>296-25252-1-ND</v>
      </c>
      <c r="M54">
        <v>1.3125</v>
      </c>
      <c r="N54">
        <f t="shared" si="4"/>
        <v>1.3125</v>
      </c>
      <c r="O54">
        <v>1.0874999999999999</v>
      </c>
      <c r="P54">
        <f t="shared" si="5"/>
        <v>1.0874999999999999</v>
      </c>
      <c r="Q54">
        <f t="shared" si="6"/>
        <v>1.0874999999999999</v>
      </c>
    </row>
    <row r="55" spans="1:18" x14ac:dyDescent="0.2">
      <c r="A55">
        <v>1</v>
      </c>
      <c r="B55" t="s">
        <v>159</v>
      </c>
      <c r="C55" t="s">
        <v>162</v>
      </c>
      <c r="D55" t="s">
        <v>162</v>
      </c>
      <c r="E55" t="s">
        <v>163</v>
      </c>
      <c r="H55" t="s">
        <v>164</v>
      </c>
      <c r="I55" t="s">
        <v>182</v>
      </c>
      <c r="J55" t="str">
        <f t="shared" si="3"/>
        <v>296-22671-1-ND</v>
      </c>
      <c r="M55">
        <v>1.43692</v>
      </c>
      <c r="N55">
        <f t="shared" si="4"/>
        <v>1.43692</v>
      </c>
      <c r="O55">
        <v>1.1898500000000001</v>
      </c>
      <c r="P55">
        <f t="shared" si="5"/>
        <v>1.1898500000000001</v>
      </c>
      <c r="Q55">
        <f t="shared" si="6"/>
        <v>1.1898500000000001</v>
      </c>
    </row>
    <row r="56" spans="1:18" x14ac:dyDescent="0.2">
      <c r="A56">
        <v>1</v>
      </c>
      <c r="B56" t="s">
        <v>165</v>
      </c>
      <c r="C56" t="s">
        <v>166</v>
      </c>
      <c r="D56" t="s">
        <v>167</v>
      </c>
      <c r="E56" t="s">
        <v>167</v>
      </c>
      <c r="F56" t="s">
        <v>168</v>
      </c>
      <c r="H56" t="s">
        <v>169</v>
      </c>
      <c r="I56" t="s">
        <v>182</v>
      </c>
      <c r="J56" t="str">
        <f t="shared" si="3"/>
        <v>887-2003-1-ND</v>
      </c>
      <c r="M56">
        <v>0.60333000000000003</v>
      </c>
      <c r="N56">
        <f t="shared" si="4"/>
        <v>0.60333000000000003</v>
      </c>
      <c r="O56">
        <v>0.502</v>
      </c>
      <c r="P56">
        <f t="shared" si="5"/>
        <v>0.502</v>
      </c>
      <c r="Q56">
        <f t="shared" si="6"/>
        <v>0.502</v>
      </c>
    </row>
    <row r="57" spans="1:18" x14ac:dyDescent="0.2">
      <c r="A57">
        <v>1</v>
      </c>
      <c r="B57" t="s">
        <v>247</v>
      </c>
      <c r="C57" t="s">
        <v>170</v>
      </c>
      <c r="D57" t="s">
        <v>171</v>
      </c>
      <c r="E57">
        <v>805</v>
      </c>
      <c r="H57" t="s">
        <v>172</v>
      </c>
      <c r="I57" t="s">
        <v>182</v>
      </c>
      <c r="J57" t="str">
        <f t="shared" si="3"/>
        <v>535-12373-1-ND</v>
      </c>
      <c r="M57">
        <v>0.54591999999999996</v>
      </c>
      <c r="N57">
        <f t="shared" si="4"/>
        <v>0.54591999999999996</v>
      </c>
      <c r="O57">
        <v>0.45415</v>
      </c>
      <c r="P57">
        <f t="shared" si="5"/>
        <v>0.45415</v>
      </c>
      <c r="Q57">
        <f t="shared" si="6"/>
        <v>0.45415</v>
      </c>
    </row>
    <row r="58" spans="1:18" x14ac:dyDescent="0.2">
      <c r="A58">
        <v>1</v>
      </c>
      <c r="B58" t="s">
        <v>173</v>
      </c>
      <c r="C58" t="s">
        <v>174</v>
      </c>
      <c r="D58" t="s">
        <v>174</v>
      </c>
      <c r="E58" t="s">
        <v>174</v>
      </c>
      <c r="H58" t="s">
        <v>175</v>
      </c>
      <c r="I58" t="s">
        <v>182</v>
      </c>
      <c r="J58" t="str">
        <f t="shared" si="3"/>
        <v>FR05-S1-N-0-110</v>
      </c>
      <c r="M58">
        <v>0.5</v>
      </c>
      <c r="N58">
        <f t="shared" si="4"/>
        <v>0.5</v>
      </c>
      <c r="P58">
        <f t="shared" si="5"/>
        <v>0</v>
      </c>
      <c r="Q58">
        <f t="shared" si="6"/>
        <v>0.5</v>
      </c>
    </row>
    <row r="61" spans="1:18" x14ac:dyDescent="0.2">
      <c r="G61" s="9" t="s">
        <v>184</v>
      </c>
      <c r="H61" s="10"/>
    </row>
    <row r="62" spans="1:18" x14ac:dyDescent="0.2">
      <c r="G62" s="1" t="s">
        <v>185</v>
      </c>
      <c r="H62" s="2">
        <v>56</v>
      </c>
    </row>
    <row r="63" spans="1:18" x14ac:dyDescent="0.2">
      <c r="G63" s="1" t="s">
        <v>186</v>
      </c>
      <c r="H63" s="2">
        <v>69</v>
      </c>
    </row>
    <row r="64" spans="1:18" x14ac:dyDescent="0.2">
      <c r="G64" s="1" t="s">
        <v>188</v>
      </c>
      <c r="H64" s="2">
        <v>0</v>
      </c>
      <c r="N64">
        <f>SUM(N4:N58)</f>
        <v>16.61692</v>
      </c>
      <c r="P64">
        <f>SUM(P4:P58)</f>
        <v>12.15446</v>
      </c>
      <c r="Q64">
        <f>SUM(Q4:Q58)</f>
        <v>13.814340000000001</v>
      </c>
      <c r="R64">
        <v>14.5</v>
      </c>
    </row>
    <row r="65" spans="3:18" x14ac:dyDescent="0.2">
      <c r="G65" s="1" t="s">
        <v>187</v>
      </c>
      <c r="H65" s="2">
        <v>3</v>
      </c>
      <c r="N65">
        <v>750</v>
      </c>
      <c r="P65">
        <v>1000</v>
      </c>
      <c r="Q65">
        <v>1000</v>
      </c>
      <c r="R65">
        <v>1001</v>
      </c>
    </row>
    <row r="66" spans="3:18" x14ac:dyDescent="0.2">
      <c r="C66" s="7"/>
      <c r="G66" s="3" t="s">
        <v>190</v>
      </c>
      <c r="H66" s="4">
        <v>1</v>
      </c>
      <c r="N66">
        <f>N64*N65</f>
        <v>12462.69</v>
      </c>
      <c r="P66">
        <f t="shared" ref="P66:R66" si="7">P64*P65</f>
        <v>12154.460000000001</v>
      </c>
      <c r="Q66">
        <f t="shared" si="7"/>
        <v>13814.340000000002</v>
      </c>
      <c r="R66">
        <f t="shared" si="7"/>
        <v>14514.5</v>
      </c>
    </row>
    <row r="67" spans="3:18" x14ac:dyDescent="0.2">
      <c r="C67" s="7"/>
    </row>
    <row r="68" spans="3:18" x14ac:dyDescent="0.2">
      <c r="K68">
        <v>25000</v>
      </c>
      <c r="N68">
        <f>K68-N66</f>
        <v>12537.31</v>
      </c>
      <c r="P68">
        <f>K68-P66</f>
        <v>12845.539999999999</v>
      </c>
      <c r="Q68">
        <f>K68-Q66</f>
        <v>11185.659999999998</v>
      </c>
      <c r="R68">
        <f>K68-R66</f>
        <v>10485.5</v>
      </c>
    </row>
  </sheetData>
  <sortState ref="A4:Q58">
    <sortCondition ref="B4:B58"/>
  </sortState>
  <mergeCells count="1">
    <mergeCell ref="G61:H6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Sheet1!powerblade_3v3_bom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Brad Campbell</cp:lastModifiedBy>
  <dcterms:created xsi:type="dcterms:W3CDTF">2015-10-13T16:08:08Z</dcterms:created>
  <dcterms:modified xsi:type="dcterms:W3CDTF">2018-09-10T16:50:14Z</dcterms:modified>
</cp:coreProperties>
</file>