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스킬의 분배" sheetId="1" r:id="rId1"/>
    <sheet name="영웅소환 확률" sheetId="4" r:id="rId2"/>
    <sheet name="영혼석 획득(폐기)" sheetId="2" r:id="rId3"/>
    <sheet name="영웅의 전장" sheetId="3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1" i="3"/>
  <c r="Q5" i="3"/>
  <c r="M6" i="4" l="1"/>
  <c r="Z6" i="1"/>
  <c r="Z7" i="1"/>
  <c r="Z8" i="1"/>
  <c r="Z5" i="1"/>
  <c r="X8" i="1"/>
  <c r="C28" i="1" s="1"/>
  <c r="AC6" i="1"/>
  <c r="AC7" i="1"/>
  <c r="AC8" i="1"/>
  <c r="AC5" i="1"/>
  <c r="D16" i="1"/>
  <c r="C16" i="1" s="1"/>
  <c r="X5" i="1" s="1"/>
  <c r="D17" i="1"/>
  <c r="C17" i="1" s="1"/>
  <c r="X6" i="1" s="1"/>
  <c r="D18" i="1"/>
  <c r="C18" i="1" s="1"/>
  <c r="X7" i="1" s="1"/>
  <c r="D19" i="1"/>
  <c r="C19" i="1" s="1"/>
  <c r="K36" i="1"/>
  <c r="L35" i="1"/>
  <c r="L34" i="1"/>
  <c r="E26" i="1"/>
  <c r="E27" i="1"/>
  <c r="E28" i="1"/>
  <c r="E25" i="1"/>
  <c r="G25" i="1"/>
  <c r="G26" i="1"/>
  <c r="G27" i="1"/>
  <c r="G28" i="1"/>
  <c r="F26" i="1"/>
  <c r="F27" i="1"/>
  <c r="F28" i="1"/>
  <c r="F25" i="1"/>
  <c r="H51" i="2"/>
  <c r="H52" i="2"/>
  <c r="V32" i="2"/>
  <c r="U36" i="2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8" i="2"/>
  <c r="N8" i="2" s="1"/>
  <c r="H10" i="2"/>
  <c r="H11" i="2"/>
  <c r="H12" i="2"/>
  <c r="H13" i="2"/>
  <c r="H14" i="2"/>
  <c r="H15" i="2"/>
  <c r="H16" i="2"/>
  <c r="H17" i="2"/>
  <c r="I17" i="2" s="1"/>
  <c r="H18" i="2"/>
  <c r="H19" i="2"/>
  <c r="H20" i="2"/>
  <c r="H21" i="2"/>
  <c r="H22" i="2"/>
  <c r="H23" i="2"/>
  <c r="H24" i="2"/>
  <c r="H25" i="2"/>
  <c r="I25" i="2" s="1"/>
  <c r="H26" i="2"/>
  <c r="H27" i="2"/>
  <c r="H28" i="2"/>
  <c r="H29" i="2"/>
  <c r="H30" i="2"/>
  <c r="H31" i="2"/>
  <c r="H32" i="2"/>
  <c r="H33" i="2"/>
  <c r="I33" i="2" s="1"/>
  <c r="H34" i="2"/>
  <c r="H35" i="2"/>
  <c r="H36" i="2"/>
  <c r="H37" i="2"/>
  <c r="H38" i="2"/>
  <c r="H39" i="2"/>
  <c r="H40" i="2"/>
  <c r="H41" i="2"/>
  <c r="I41" i="2" s="1"/>
  <c r="H42" i="2"/>
  <c r="H43" i="2"/>
  <c r="H44" i="2"/>
  <c r="H45" i="2"/>
  <c r="H46" i="2"/>
  <c r="H47" i="2"/>
  <c r="H48" i="2"/>
  <c r="H49" i="2"/>
  <c r="I49" i="2" s="1"/>
  <c r="H50" i="2"/>
  <c r="H9" i="2"/>
  <c r="I9" i="2" s="1"/>
  <c r="L9" i="2"/>
  <c r="Q9" i="2" s="1"/>
  <c r="L10" i="2"/>
  <c r="Q10" i="2" s="1"/>
  <c r="L11" i="2"/>
  <c r="L12" i="2"/>
  <c r="O12" i="2" s="1"/>
  <c r="L13" i="2"/>
  <c r="O13" i="2" s="1"/>
  <c r="L14" i="2"/>
  <c r="O14" i="2" s="1"/>
  <c r="L15" i="2"/>
  <c r="Q15" i="2" s="1"/>
  <c r="L16" i="2"/>
  <c r="Q16" i="2" s="1"/>
  <c r="L17" i="2"/>
  <c r="O17" i="2" s="1"/>
  <c r="L18" i="2"/>
  <c r="Q18" i="2" s="1"/>
  <c r="L19" i="2"/>
  <c r="L20" i="2"/>
  <c r="O20" i="2" s="1"/>
  <c r="L21" i="2"/>
  <c r="O21" i="2" s="1"/>
  <c r="L22" i="2"/>
  <c r="O22" i="2" s="1"/>
  <c r="L23" i="2"/>
  <c r="Q23" i="2" s="1"/>
  <c r="L24" i="2"/>
  <c r="Q24" i="2" s="1"/>
  <c r="L25" i="2"/>
  <c r="O25" i="2" s="1"/>
  <c r="L26" i="2"/>
  <c r="Q26" i="2" s="1"/>
  <c r="L27" i="2"/>
  <c r="L28" i="2"/>
  <c r="L29" i="2"/>
  <c r="O29" i="2" s="1"/>
  <c r="L30" i="2"/>
  <c r="O30" i="2" s="1"/>
  <c r="L31" i="2"/>
  <c r="Q31" i="2" s="1"/>
  <c r="L32" i="2"/>
  <c r="Q32" i="2" s="1"/>
  <c r="L33" i="2"/>
  <c r="O33" i="2" s="1"/>
  <c r="L34" i="2"/>
  <c r="Q34" i="2" s="1"/>
  <c r="L35" i="2"/>
  <c r="L36" i="2"/>
  <c r="L37" i="2"/>
  <c r="O37" i="2" s="1"/>
  <c r="L38" i="2"/>
  <c r="O38" i="2" s="1"/>
  <c r="L39" i="2"/>
  <c r="Q39" i="2" s="1"/>
  <c r="L40" i="2"/>
  <c r="Q40" i="2" s="1"/>
  <c r="L41" i="2"/>
  <c r="O41" i="2" s="1"/>
  <c r="L42" i="2"/>
  <c r="Q42" i="2" s="1"/>
  <c r="L43" i="2"/>
  <c r="L44" i="2"/>
  <c r="L45" i="2"/>
  <c r="O45" i="2" s="1"/>
  <c r="L46" i="2"/>
  <c r="O46" i="2" s="1"/>
  <c r="L47" i="2"/>
  <c r="Q47" i="2" s="1"/>
  <c r="L48" i="2"/>
  <c r="Q48" i="2" s="1"/>
  <c r="L49" i="2"/>
  <c r="Q49" i="2" s="1"/>
  <c r="L50" i="2"/>
  <c r="Q50" i="2" s="1"/>
  <c r="L51" i="2"/>
  <c r="Q51" i="2" s="1"/>
  <c r="L52" i="2"/>
  <c r="L8" i="2"/>
  <c r="Q8" i="2" s="1"/>
  <c r="X29" i="2"/>
  <c r="Y29" i="2"/>
  <c r="Z29" i="2"/>
  <c r="AA29" i="2"/>
  <c r="W29" i="2"/>
  <c r="Q41" i="2" l="1"/>
  <c r="Q33" i="2"/>
  <c r="Q25" i="2"/>
  <c r="Q17" i="2"/>
  <c r="O44" i="2"/>
  <c r="O28" i="2"/>
  <c r="O43" i="2"/>
  <c r="O35" i="2"/>
  <c r="O27" i="2"/>
  <c r="O19" i="2"/>
  <c r="O11" i="2"/>
  <c r="Q46" i="2"/>
  <c r="Q38" i="2"/>
  <c r="Q30" i="2"/>
  <c r="Q22" i="2"/>
  <c r="Q14" i="2"/>
  <c r="O36" i="2"/>
  <c r="Q45" i="2"/>
  <c r="Q37" i="2"/>
  <c r="Q29" i="2"/>
  <c r="Q21" i="2"/>
  <c r="Q13" i="2"/>
  <c r="Q44" i="2"/>
  <c r="Q36" i="2"/>
  <c r="Q28" i="2"/>
  <c r="Q20" i="2"/>
  <c r="Q12" i="2"/>
  <c r="Q43" i="2"/>
  <c r="Q35" i="2"/>
  <c r="Q27" i="2"/>
  <c r="Q19" i="2"/>
  <c r="Q11" i="2"/>
  <c r="C25" i="1"/>
  <c r="AB5" i="1"/>
  <c r="C27" i="1"/>
  <c r="AB7" i="1"/>
  <c r="C26" i="1"/>
  <c r="AB6" i="1"/>
  <c r="AB8" i="1"/>
  <c r="D26" i="1"/>
  <c r="B26" i="1" s="1"/>
  <c r="F29" i="1"/>
  <c r="L36" i="1"/>
  <c r="D27" i="1"/>
  <c r="D25" i="1"/>
  <c r="D28" i="1"/>
  <c r="G29" i="1"/>
  <c r="B28" i="1"/>
  <c r="B25" i="1"/>
  <c r="E29" i="1"/>
  <c r="O42" i="2"/>
  <c r="O34" i="2"/>
  <c r="O26" i="2"/>
  <c r="O18" i="2"/>
  <c r="O10" i="2"/>
  <c r="R20" i="2"/>
  <c r="O40" i="2"/>
  <c r="O32" i="2"/>
  <c r="O24" i="2"/>
  <c r="O16" i="2"/>
  <c r="M49" i="2"/>
  <c r="N49" i="2" s="1"/>
  <c r="O48" i="2"/>
  <c r="I45" i="2"/>
  <c r="I37" i="2"/>
  <c r="I29" i="2"/>
  <c r="O47" i="2"/>
  <c r="O39" i="2"/>
  <c r="O31" i="2"/>
  <c r="O23" i="2"/>
  <c r="O15" i="2"/>
  <c r="O9" i="2"/>
  <c r="M50" i="2"/>
  <c r="O50" i="2" s="1"/>
  <c r="I21" i="2"/>
  <c r="R21" i="2" s="1"/>
  <c r="I13" i="2"/>
  <c r="O8" i="2"/>
  <c r="R8" i="2" s="1"/>
  <c r="R33" i="2"/>
  <c r="R45" i="2"/>
  <c r="R37" i="2"/>
  <c r="R29" i="2"/>
  <c r="R13" i="2"/>
  <c r="R41" i="2"/>
  <c r="R25" i="2"/>
  <c r="R17" i="2"/>
  <c r="I48" i="2"/>
  <c r="I40" i="2"/>
  <c r="I32" i="2"/>
  <c r="I16" i="2"/>
  <c r="R16" i="2" s="1"/>
  <c r="I23" i="2"/>
  <c r="I15" i="2"/>
  <c r="I52" i="2"/>
  <c r="Q52" i="2" s="1"/>
  <c r="I44" i="2"/>
  <c r="R44" i="2" s="1"/>
  <c r="I36" i="2"/>
  <c r="I28" i="2"/>
  <c r="R28" i="2" s="1"/>
  <c r="I20" i="2"/>
  <c r="I12" i="2"/>
  <c r="R12" i="2" s="1"/>
  <c r="I50" i="2"/>
  <c r="I42" i="2"/>
  <c r="I34" i="2"/>
  <c r="R34" i="2" s="1"/>
  <c r="I26" i="2"/>
  <c r="R26" i="2" s="1"/>
  <c r="I18" i="2"/>
  <c r="R18" i="2" s="1"/>
  <c r="I10" i="2"/>
  <c r="I51" i="2"/>
  <c r="I43" i="2"/>
  <c r="R43" i="2" s="1"/>
  <c r="I35" i="2"/>
  <c r="I27" i="2"/>
  <c r="R27" i="2" s="1"/>
  <c r="I19" i="2"/>
  <c r="R19" i="2" s="1"/>
  <c r="I11" i="2"/>
  <c r="I47" i="2"/>
  <c r="I39" i="2"/>
  <c r="I46" i="2"/>
  <c r="R46" i="2" s="1"/>
  <c r="I38" i="2"/>
  <c r="R38" i="2" s="1"/>
  <c r="I22" i="2"/>
  <c r="R22" i="2" s="1"/>
  <c r="I14" i="2"/>
  <c r="R14" i="2" s="1"/>
  <c r="I24" i="2"/>
  <c r="R24" i="2" s="1"/>
  <c r="I31" i="2"/>
  <c r="I30" i="2"/>
  <c r="R30" i="2" s="1"/>
  <c r="R10" i="2" l="1"/>
  <c r="R48" i="2"/>
  <c r="R35" i="2"/>
  <c r="R36" i="2"/>
  <c r="R11" i="2"/>
  <c r="C29" i="1"/>
  <c r="J24" i="1" s="1"/>
  <c r="J25" i="1" s="1"/>
  <c r="J26" i="1" s="1"/>
  <c r="D29" i="1"/>
  <c r="B27" i="1"/>
  <c r="R40" i="2"/>
  <c r="R47" i="2"/>
  <c r="R42" i="2"/>
  <c r="R15" i="2"/>
  <c r="O49" i="2"/>
  <c r="R49" i="2" s="1"/>
  <c r="R32" i="2"/>
  <c r="R39" i="2"/>
  <c r="R9" i="2"/>
  <c r="R31" i="2"/>
  <c r="N50" i="2"/>
  <c r="R50" i="2" s="1"/>
  <c r="M51" i="2"/>
  <c r="R23" i="2"/>
  <c r="B29" i="1" l="1"/>
  <c r="J7" i="3"/>
  <c r="K7" i="3" s="1"/>
  <c r="J28" i="1"/>
  <c r="N51" i="2"/>
  <c r="M52" i="2"/>
  <c r="O51" i="2"/>
  <c r="R51" i="2" s="1"/>
  <c r="R53" i="2" s="1"/>
  <c r="N52" i="2" l="1"/>
  <c r="O52" i="2"/>
  <c r="R52" i="2" s="1"/>
  <c r="L53" i="2" l="1"/>
  <c r="Q53" i="2"/>
  <c r="AA30" i="2" l="1"/>
  <c r="Z30" i="2"/>
  <c r="Y30" i="2"/>
  <c r="X30" i="2"/>
  <c r="W30" i="2"/>
  <c r="AB29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V30" i="2" l="1"/>
  <c r="U37" i="2" s="1"/>
  <c r="V31" i="2" l="1"/>
  <c r="C20" i="1" l="1"/>
  <c r="D20" i="1"/>
  <c r="E20" i="1"/>
  <c r="F20" i="1"/>
  <c r="Y36" i="2" s="1"/>
  <c r="G20" i="1"/>
  <c r="Z36" i="2" s="1"/>
  <c r="F13" i="1"/>
  <c r="F14" i="1" s="1"/>
  <c r="M10" i="1"/>
  <c r="O5" i="1"/>
  <c r="P5" i="1" s="1"/>
  <c r="N5" i="1"/>
  <c r="N7" i="1"/>
  <c r="C5" i="1" s="1"/>
  <c r="O7" i="1"/>
  <c r="U7" i="1" s="1"/>
  <c r="V7" i="1" s="1"/>
  <c r="N8" i="1"/>
  <c r="C6" i="1" s="1"/>
  <c r="O8" i="1"/>
  <c r="U8" i="1" s="1"/>
  <c r="V8" i="1" s="1"/>
  <c r="N9" i="1"/>
  <c r="C7" i="1" s="1"/>
  <c r="O9" i="1"/>
  <c r="R9" i="1" s="1"/>
  <c r="O6" i="1"/>
  <c r="Q6" i="1" s="1"/>
  <c r="N6" i="1"/>
  <c r="C4" i="1" s="1"/>
  <c r="AA36" i="2" l="1"/>
  <c r="W36" i="2"/>
  <c r="B20" i="1"/>
  <c r="D5" i="1"/>
  <c r="D13" i="1"/>
  <c r="D4" i="1"/>
  <c r="U9" i="1"/>
  <c r="V9" i="1" s="1"/>
  <c r="U6" i="1"/>
  <c r="V6" i="1" s="1"/>
  <c r="D7" i="1"/>
  <c r="P8" i="1"/>
  <c r="P7" i="1"/>
  <c r="D6" i="1"/>
  <c r="Q9" i="1"/>
  <c r="R5" i="1"/>
  <c r="Q5" i="1"/>
  <c r="R6" i="1"/>
  <c r="P6" i="1"/>
  <c r="R7" i="1"/>
  <c r="Q7" i="1"/>
  <c r="P9" i="1"/>
  <c r="R8" i="1"/>
  <c r="Q8" i="1"/>
  <c r="S9" i="1" l="1"/>
  <c r="T9" i="1" s="1"/>
  <c r="V36" i="2"/>
  <c r="W34" i="2"/>
  <c r="W37" i="2" s="1"/>
  <c r="S6" i="1"/>
  <c r="T6" i="1" s="1"/>
  <c r="D14" i="1"/>
  <c r="E13" i="1"/>
  <c r="E14" i="1" s="1"/>
  <c r="G13" i="1"/>
  <c r="G14" i="1" s="1"/>
  <c r="B13" i="1"/>
  <c r="B14" i="1" s="1"/>
  <c r="S8" i="1"/>
  <c r="T8" i="1" s="1"/>
  <c r="S7" i="1"/>
  <c r="T7" i="1" s="1"/>
  <c r="S5" i="1"/>
  <c r="T5" i="1" s="1"/>
  <c r="V34" i="2" l="1"/>
  <c r="V37" i="2" s="1"/>
  <c r="V38" i="2" s="1"/>
  <c r="Z11" i="2"/>
  <c r="C13" i="1"/>
  <c r="C14" i="1" s="1"/>
  <c r="J47" i="2" l="1"/>
  <c r="J27" i="2"/>
  <c r="J29" i="2"/>
  <c r="J46" i="2"/>
  <c r="J48" i="2"/>
  <c r="K48" i="2" s="1"/>
  <c r="J36" i="2"/>
  <c r="J18" i="2"/>
  <c r="K18" i="2" s="1"/>
  <c r="J45" i="2"/>
  <c r="K45" i="2" s="1"/>
  <c r="J23" i="2"/>
  <c r="J17" i="2"/>
  <c r="J33" i="2"/>
  <c r="J38" i="2"/>
  <c r="J10" i="2"/>
  <c r="K10" i="2" s="1"/>
  <c r="J35" i="2"/>
  <c r="J37" i="2"/>
  <c r="J15" i="2"/>
  <c r="K15" i="2" s="1"/>
  <c r="J9" i="2"/>
  <c r="K9" i="2" s="1"/>
  <c r="J44" i="2"/>
  <c r="J43" i="2"/>
  <c r="J52" i="2"/>
  <c r="K52" i="2" s="1"/>
  <c r="J16" i="2"/>
  <c r="J26" i="2"/>
  <c r="K26" i="2" s="1"/>
  <c r="J28" i="2"/>
  <c r="K28" i="2" s="1"/>
  <c r="J8" i="2"/>
  <c r="J31" i="2"/>
  <c r="J25" i="2"/>
  <c r="J39" i="2"/>
  <c r="J34" i="2"/>
  <c r="K34" i="2" s="1"/>
  <c r="J19" i="2"/>
  <c r="J14" i="2"/>
  <c r="J20" i="2"/>
  <c r="K20" i="2" s="1"/>
  <c r="J42" i="2"/>
  <c r="K42" i="2" s="1"/>
  <c r="J51" i="2"/>
  <c r="J22" i="2"/>
  <c r="J24" i="2"/>
  <c r="K24" i="2" s="1"/>
  <c r="J41" i="2"/>
  <c r="J50" i="2"/>
  <c r="K50" i="2" s="1"/>
  <c r="J13" i="2"/>
  <c r="K13" i="2" s="1"/>
  <c r="J30" i="2"/>
  <c r="K30" i="2" s="1"/>
  <c r="J32" i="2"/>
  <c r="K32" i="2" s="1"/>
  <c r="J49" i="2"/>
  <c r="J12" i="2"/>
  <c r="J11" i="2"/>
  <c r="J21" i="2"/>
  <c r="J40" i="2"/>
  <c r="K40" i="2" s="1"/>
  <c r="K37" i="2" l="1"/>
  <c r="K19" i="2"/>
  <c r="K14" i="2"/>
  <c r="K35" i="2"/>
  <c r="K36" i="2"/>
  <c r="K21" i="2"/>
  <c r="K38" i="2"/>
  <c r="K46" i="2"/>
  <c r="K39" i="2"/>
  <c r="K43" i="2"/>
  <c r="K33" i="2"/>
  <c r="K29" i="2"/>
  <c r="K16" i="2"/>
  <c r="K11" i="2"/>
  <c r="K12" i="2"/>
  <c r="K22" i="2"/>
  <c r="K25" i="2"/>
  <c r="K44" i="2"/>
  <c r="K17" i="2"/>
  <c r="K27" i="2"/>
  <c r="K41" i="2"/>
  <c r="K49" i="2"/>
  <c r="K51" i="2"/>
  <c r="K31" i="2"/>
  <c r="K23" i="2"/>
  <c r="K47" i="2"/>
</calcChain>
</file>

<file path=xl/comments1.xml><?xml version="1.0" encoding="utf-8"?>
<comments xmlns="http://schemas.openxmlformats.org/spreadsheetml/2006/main">
  <authors>
    <author>만든 이</author>
  </authors>
  <commentList>
    <comment ref="O3" authorId="0" shapeId="0">
      <text>
        <r>
          <rPr>
            <sz val="9"/>
            <color indexed="81"/>
            <rFont val="돋움"/>
            <family val="3"/>
            <charset val="129"/>
          </rPr>
          <t>플레잉으로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성부터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시작한다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5" authorId="0" shapeId="0">
      <text>
        <r>
          <rPr>
            <sz val="9"/>
            <color indexed="81"/>
            <rFont val="돋움"/>
            <family val="3"/>
            <charset val="129"/>
          </rPr>
          <t>탱커의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액티브스킬중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뽑기용으로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배정되었다는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뜻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Z5" authorId="0" shapeId="0">
      <text>
        <r>
          <rPr>
            <sz val="9"/>
            <color indexed="81"/>
            <rFont val="돋움"/>
            <family val="3"/>
            <charset val="129"/>
          </rPr>
          <t>플레잉쪽은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액티브스킬이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즉치를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5" authorId="0" shapeId="0">
      <text>
        <r>
          <rPr>
            <sz val="9"/>
            <color indexed="81"/>
            <rFont val="돋움"/>
            <family val="3"/>
            <charset val="129"/>
          </rPr>
          <t>플레잉쪽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패시브는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조합허용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AB5" authorId="0" shapeId="0">
      <text>
        <r>
          <rPr>
            <sz val="9"/>
            <color indexed="81"/>
            <rFont val="돋움"/>
            <family val="3"/>
            <charset val="129"/>
          </rPr>
          <t>실제프로퍼티의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>
      <text>
        <r>
          <rPr>
            <sz val="9"/>
            <color indexed="81"/>
            <rFont val="돋움"/>
            <family val="3"/>
            <charset val="129"/>
          </rPr>
          <t>뽑기영웅은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고유스킬로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돌려써도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된다는뜻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0" shapeId="0">
      <text>
        <r>
          <rPr>
            <sz val="9"/>
            <color indexed="81"/>
            <rFont val="돋움"/>
            <family val="3"/>
            <charset val="129"/>
          </rPr>
          <t>길드레이드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보상영웅은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>
      <text>
        <r>
          <rPr>
            <sz val="9"/>
            <color indexed="81"/>
            <rFont val="돋움"/>
            <family val="3"/>
            <charset val="129"/>
          </rPr>
          <t>길드레이드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액티브스킬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개수
</t>
        </r>
      </text>
    </comment>
    <comment ref="K14" authorId="0" shapeId="0">
      <text>
        <r>
          <rPr>
            <sz val="9"/>
            <color indexed="81"/>
            <rFont val="돋움"/>
            <family val="3"/>
            <charset val="129"/>
          </rPr>
          <t>전체패시브</t>
        </r>
        <r>
          <rPr>
            <sz val="9"/>
            <color indexed="81"/>
            <rFont val="Tahoma"/>
            <family val="2"/>
          </rPr>
          <t xml:space="preserve"> x </t>
        </r>
        <r>
          <rPr>
            <sz val="9"/>
            <color indexed="81"/>
            <rFont val="돋움"/>
            <family val="3"/>
            <charset val="129"/>
          </rPr>
          <t>액티브수로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패시브도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분리시킴
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플레이용에서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퀘보상은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뽑기와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>
      <text>
        <r>
          <rPr>
            <sz val="9"/>
            <color indexed="81"/>
            <rFont val="돋움"/>
            <family val="3"/>
            <charset val="129"/>
          </rPr>
          <t>뽑기로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탱커를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액티브스킬은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종류중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바리에이션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뻥튀기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문제는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스킬아이콘과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스킬이펙트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이펙트는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쓴다쳐도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스킬아이콘이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적어도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스킬아이콘은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고유해야하니까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인터넷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무료이미지로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구현해놓고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알바쓰자고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16" authorId="0" shape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퀘보상영웅의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뽑기쪽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바리에이션에서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갖다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뽑기쪽에서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고유스킬을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갖기로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20" authorId="0" shapeId="0">
      <text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패시브랑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더많은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영웅제작이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패시브와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그리고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비슷한효과의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복제스킬을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폭발적인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바리에이션이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가능할수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있다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sz val="9"/>
            <color indexed="81"/>
            <rFont val="돋움"/>
            <family val="3"/>
            <charset val="129"/>
          </rPr>
          <t>퀘보상은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뽑기바리에이션에서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빼온다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F24" authorId="0" shapeId="0">
      <text>
        <r>
          <rPr>
            <sz val="9"/>
            <color indexed="81"/>
            <rFont val="돋움"/>
            <family val="3"/>
            <charset val="129"/>
          </rPr>
          <t>길드레이드는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액티브가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패시브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바리에이션은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G24" authorId="0" shapeId="0">
      <text>
        <r>
          <rPr>
            <b/>
            <sz val="9"/>
            <color indexed="81"/>
            <rFont val="돋움"/>
            <family val="3"/>
            <charset val="129"/>
          </rPr>
          <t>메달스팟은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액티브가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않아야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패시브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바리에이션은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6" authorId="0" shapeId="0">
      <text>
        <r>
          <rPr>
            <sz val="9"/>
            <color indexed="81"/>
            <rFont val="돋움"/>
            <family val="3"/>
            <charset val="129"/>
          </rPr>
          <t>대신도탑은</t>
        </r>
        <r>
          <rPr>
            <sz val="9"/>
            <color indexed="81"/>
            <rFont val="Tahoma"/>
            <family val="2"/>
          </rPr>
          <t xml:space="preserve"> 31</t>
        </r>
        <r>
          <rPr>
            <sz val="9"/>
            <color indexed="81"/>
            <rFont val="돋움"/>
            <family val="3"/>
            <charset val="129"/>
          </rPr>
          <t>개모두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G14" authorId="0" shapeId="0">
      <text>
        <r>
          <rPr>
            <sz val="9"/>
            <color indexed="81"/>
            <rFont val="돋움"/>
            <family val="3"/>
            <charset val="129"/>
          </rPr>
          <t>메달스팟으로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성으로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sz val="9"/>
            <color indexed="81"/>
            <rFont val="돋움"/>
            <family val="3"/>
            <charset val="129"/>
          </rPr>
          <t>길드레이드로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성으로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이후는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다른영웅을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살것인지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키울것인지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선택햐아함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V30" authorId="0" shapeId="0">
      <text>
        <r>
          <rPr>
            <sz val="9"/>
            <color indexed="81"/>
            <rFont val="돋움"/>
            <family val="3"/>
            <charset val="129"/>
          </rPr>
          <t>만렙이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되었을때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영혼석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
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뽑기는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U36" authorId="0" shapeId="0">
      <text>
        <r>
          <rPr>
            <sz val="9"/>
            <color indexed="81"/>
            <rFont val="돋움"/>
            <family val="3"/>
            <charset val="129"/>
          </rPr>
          <t>만렙이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되었을때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비과금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H52" authorId="0" shapeId="0">
      <text>
        <r>
          <rPr>
            <sz val="9"/>
            <color indexed="81"/>
            <rFont val="돋움"/>
            <family val="3"/>
            <charset val="129"/>
          </rPr>
          <t>뽑기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성획득으로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영혼석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총개수와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비슷해야함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sz val="9"/>
            <color indexed="81"/>
            <rFont val="돋움"/>
            <family val="3"/>
            <charset val="129"/>
          </rPr>
          <t>동렙은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노랑색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난이도가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전제</t>
        </r>
      </text>
    </comment>
  </commentList>
</comments>
</file>

<file path=xl/sharedStrings.xml><?xml version="1.0" encoding="utf-8"?>
<sst xmlns="http://schemas.openxmlformats.org/spreadsheetml/2006/main" count="157" uniqueCount="132">
  <si>
    <t>컨텐츠별 영웅분배</t>
    <phoneticPr fontId="2" type="noConversion"/>
  </si>
  <si>
    <t>뽑기</t>
    <phoneticPr fontId="2" type="noConversion"/>
  </si>
  <si>
    <t>퀘스트</t>
    <phoneticPr fontId="2" type="noConversion"/>
  </si>
  <si>
    <t>메달스팟</t>
    <phoneticPr fontId="2" type="noConversion"/>
  </si>
  <si>
    <t>플레잉</t>
    <phoneticPr fontId="2" type="noConversion"/>
  </si>
  <si>
    <t>플레잉</t>
    <phoneticPr fontId="2" type="noConversion"/>
  </si>
  <si>
    <t>비율</t>
    <phoneticPr fontId="2" type="noConversion"/>
  </si>
  <si>
    <t>탱</t>
  </si>
  <si>
    <t>탱</t>
    <phoneticPr fontId="2" type="noConversion"/>
  </si>
  <si>
    <t>원</t>
  </si>
  <si>
    <t>원</t>
    <phoneticPr fontId="2" type="noConversion"/>
  </si>
  <si>
    <t>스</t>
  </si>
  <si>
    <t>스</t>
    <phoneticPr fontId="2" type="noConversion"/>
  </si>
  <si>
    <t>마</t>
  </si>
  <si>
    <t>마</t>
    <phoneticPr fontId="2" type="noConversion"/>
  </si>
  <si>
    <t>총개수</t>
    <phoneticPr fontId="2" type="noConversion"/>
  </si>
  <si>
    <t>누락</t>
    <phoneticPr fontId="2" type="noConversion"/>
  </si>
  <si>
    <t>합계</t>
    <phoneticPr fontId="2" type="noConversion"/>
  </si>
  <si>
    <t>길드 레이드</t>
    <phoneticPr fontId="2" type="noConversion"/>
  </si>
  <si>
    <t>같은 액티브스킬이 가챠에도 하나 있고 플레잉에도 하나 있다고 치면</t>
    <phoneticPr fontId="2" type="noConversion"/>
  </si>
  <si>
    <t>다행이 가챠로 그 스킬을 경험해보지 않았다면 플레잉에서 얻는게 가치가 있으나</t>
    <phoneticPr fontId="2" type="noConversion"/>
  </si>
  <si>
    <t>만약 가챠로 가지고 있는 스킬이라면 플레이보상으로 같은 스킬을 갖고 있는 영웅을 별로 갖고 싶지 않을것.</t>
    <phoneticPr fontId="2" type="noConversion"/>
  </si>
  <si>
    <t>따라서 가챠군과 플레이군의 영웅들은 액티브스킬이 겹치면 안됨</t>
    <phoneticPr fontId="2" type="noConversion"/>
  </si>
  <si>
    <t>특히 길드레이드와 메달스팟은 직접 골라살수 있으므로 이들끼리도 겹치면 안됨</t>
    <phoneticPr fontId="2" type="noConversion"/>
  </si>
  <si>
    <t>퀘스트보상은 노가다로 얻는것이 아니므로 보너스라는 인식이 생겨서 겹쳐도 납득할듯</t>
    <phoneticPr fontId="2" type="noConversion"/>
  </si>
  <si>
    <t>가챠내부에선 겹쳐도 된다. 고르는게 아니고 랜덤으로 나오는것이므로. 일단 약3개까지는 중복?</t>
    <phoneticPr fontId="2" type="noConversion"/>
  </si>
  <si>
    <t>고유 액티브스킬 개수</t>
    <phoneticPr fontId="2" type="noConversion"/>
  </si>
  <si>
    <t>뽑기</t>
    <phoneticPr fontId="2" type="noConversion"/>
  </si>
  <si>
    <t>플레잉</t>
    <phoneticPr fontId="2" type="noConversion"/>
  </si>
  <si>
    <t>퀘스트</t>
    <phoneticPr fontId="2" type="noConversion"/>
  </si>
  <si>
    <t>길드레이드</t>
    <phoneticPr fontId="2" type="noConversion"/>
  </si>
  <si>
    <t>메달스팟</t>
    <phoneticPr fontId="2" type="noConversion"/>
  </si>
  <si>
    <t>합</t>
    <phoneticPr fontId="2" type="noConversion"/>
  </si>
  <si>
    <t>길드시스템의 보상형태를 확실히 잡아야 전체 영웅수도 계산이 될듯</t>
    <phoneticPr fontId="2" type="noConversion"/>
  </si>
  <si>
    <t>합산</t>
  </si>
  <si>
    <t>합산</t>
    <phoneticPr fontId="2" type="noConversion"/>
  </si>
  <si>
    <t>총개수</t>
    <phoneticPr fontId="2" type="noConversion"/>
  </si>
  <si>
    <t>스킬개수 3개로 잡았을때 전체 분포</t>
    <phoneticPr fontId="2" type="noConversion"/>
  </si>
  <si>
    <t>최소개수</t>
    <phoneticPr fontId="2" type="noConversion"/>
  </si>
  <si>
    <t>현재 구현된 액티브 스킬로 바리에이션 친것</t>
    <phoneticPr fontId="2" type="noConversion"/>
  </si>
  <si>
    <t>이 표 기획서에 기록하고 추가 바리에이션 계획도 기록</t>
    <phoneticPr fontId="2" type="noConversion"/>
  </si>
  <si>
    <t>계정렙</t>
    <phoneticPr fontId="2" type="noConversion"/>
  </si>
  <si>
    <t>획득경로</t>
    <phoneticPr fontId="2" type="noConversion"/>
  </si>
  <si>
    <t>이상적인 획득수</t>
    <phoneticPr fontId="2" type="noConversion"/>
  </si>
  <si>
    <t>길드레이드</t>
    <phoneticPr fontId="2" type="noConversion"/>
  </si>
  <si>
    <t>메달스팟</t>
    <phoneticPr fontId="2" type="noConversion"/>
  </si>
  <si>
    <t>게임플레잉</t>
    <phoneticPr fontId="2" type="noConversion"/>
  </si>
  <si>
    <t>퀘보상</t>
    <phoneticPr fontId="2" type="noConversion"/>
  </si>
  <si>
    <t>게임 플레잉</t>
    <phoneticPr fontId="2" type="noConversion"/>
  </si>
  <si>
    <t>재미구간</t>
    <phoneticPr fontId="2" type="noConversion"/>
  </si>
  <si>
    <t>튜토리얼</t>
    <phoneticPr fontId="2" type="noConversion"/>
  </si>
  <si>
    <t>최초 성스팟등장</t>
    <phoneticPr fontId="2" type="noConversion"/>
  </si>
  <si>
    <t>성스팟 개수 늘어남</t>
    <phoneticPr fontId="2" type="noConversion"/>
  </si>
  <si>
    <t>보스등장</t>
    <phoneticPr fontId="2" type="noConversion"/>
  </si>
  <si>
    <t>요일스팟</t>
    <phoneticPr fontId="2" type="noConversion"/>
  </si>
  <si>
    <t>보석광산</t>
    <phoneticPr fontId="2" type="noConversion"/>
  </si>
  <si>
    <t>길드레이드</t>
    <phoneticPr fontId="2" type="noConversion"/>
  </si>
  <si>
    <t>유황등장</t>
    <phoneticPr fontId="2" type="noConversion"/>
  </si>
  <si>
    <t>캠페인 등장</t>
    <phoneticPr fontId="2" type="noConversion"/>
  </si>
  <si>
    <t>만드레이크 획득시작</t>
    <phoneticPr fontId="2" type="noConversion"/>
  </si>
  <si>
    <t>만드레이크스팟</t>
    <phoneticPr fontId="2" type="noConversion"/>
  </si>
  <si>
    <t>유황획득 시작</t>
    <phoneticPr fontId="2" type="noConversion"/>
  </si>
  <si>
    <t>보석획득 시작</t>
    <phoneticPr fontId="2" type="noConversion"/>
  </si>
  <si>
    <t>보상으로 영혼석10개 제시(10레벨쯤에 클리어 가능)</t>
    <phoneticPr fontId="2" type="noConversion"/>
  </si>
  <si>
    <t>길드레이드 등장</t>
    <phoneticPr fontId="2" type="noConversion"/>
  </si>
  <si>
    <t>메달스팟</t>
    <phoneticPr fontId="2" type="noConversion"/>
  </si>
  <si>
    <t>5성</t>
  </si>
  <si>
    <t>5성</t>
    <phoneticPr fontId="2" type="noConversion"/>
  </si>
  <si>
    <t>4성</t>
  </si>
  <si>
    <t>4성</t>
    <phoneticPr fontId="2" type="noConversion"/>
  </si>
  <si>
    <t>총</t>
    <phoneticPr fontId="2" type="noConversion"/>
  </si>
  <si>
    <t>3성</t>
  </si>
  <si>
    <t>2성</t>
  </si>
  <si>
    <t>1성</t>
  </si>
  <si>
    <t>영혼석 환산</t>
    <phoneticPr fontId="2" type="noConversion"/>
  </si>
  <si>
    <t>보상으로 영혼석10개 제시</t>
    <phoneticPr fontId="2" type="noConversion"/>
  </si>
  <si>
    <t>성개수</t>
    <phoneticPr fontId="2" type="noConversion"/>
  </si>
  <si>
    <t>목표 영혼석 
개수(누적)</t>
    <phoneticPr fontId="2" type="noConversion"/>
  </si>
  <si>
    <t>퀘보상제외</t>
    <phoneticPr fontId="2" type="noConversion"/>
  </si>
  <si>
    <t>획득루트별 비율</t>
    <phoneticPr fontId="2" type="noConversion"/>
  </si>
  <si>
    <t>총</t>
    <phoneticPr fontId="2" type="noConversion"/>
  </si>
  <si>
    <t>플레잉</t>
    <phoneticPr fontId="2" type="noConversion"/>
  </si>
  <si>
    <t>길드레이드</t>
    <phoneticPr fontId="2" type="noConversion"/>
  </si>
  <si>
    <t>뽑기+성획득</t>
    <phoneticPr fontId="2" type="noConversion"/>
  </si>
  <si>
    <t>지수상수</t>
    <phoneticPr fontId="2" type="noConversion"/>
  </si>
  <si>
    <t>지수</t>
    <phoneticPr fontId="2" type="noConversion"/>
  </si>
  <si>
    <t>레벨당 
전투횟수(성)</t>
    <phoneticPr fontId="2" type="noConversion"/>
  </si>
  <si>
    <t>레벨별 영혼석 획득 목표</t>
    <phoneticPr fontId="2" type="noConversion"/>
  </si>
  <si>
    <t>전투당(성) 확률</t>
    <phoneticPr fontId="2" type="noConversion"/>
  </si>
  <si>
    <t>성1개당 전투횟수</t>
    <phoneticPr fontId="2" type="noConversion"/>
  </si>
  <si>
    <t>영웅당 영혼석 획득개수</t>
    <phoneticPr fontId="2" type="noConversion"/>
  </si>
  <si>
    <t>영웅당 성개수</t>
    <phoneticPr fontId="2" type="noConversion"/>
  </si>
  <si>
    <t>영웅1인당 평균 획득개수</t>
    <phoneticPr fontId="2" type="noConversion"/>
  </si>
  <si>
    <t>전체영웅별평균</t>
    <phoneticPr fontId="2" type="noConversion"/>
  </si>
  <si>
    <t>총영웅수(성획득)</t>
    <phoneticPr fontId="2" type="noConversion"/>
  </si>
  <si>
    <t>가챠총영웅</t>
    <phoneticPr fontId="2" type="noConversion"/>
  </si>
  <si>
    <t>실제보유할 영웅수에의한 레벨별 획득목표</t>
    <phoneticPr fontId="2" type="noConversion"/>
  </si>
  <si>
    <t>난이도 레벨</t>
    <phoneticPr fontId="2" type="noConversion"/>
  </si>
  <si>
    <t>패시브수</t>
    <phoneticPr fontId="2" type="noConversion"/>
  </si>
  <si>
    <t>탱</t>
    <phoneticPr fontId="2" type="noConversion"/>
  </si>
  <si>
    <t>원</t>
    <phoneticPr fontId="2" type="noConversion"/>
  </si>
  <si>
    <t>스</t>
    <phoneticPr fontId="2" type="noConversion"/>
  </si>
  <si>
    <t>마</t>
    <phoneticPr fontId="2" type="noConversion"/>
  </si>
  <si>
    <t>패시브조합으로 낼수 있는 전체 바리에이션</t>
    <phoneticPr fontId="2" type="noConversion"/>
  </si>
  <si>
    <t>탱</t>
    <phoneticPr fontId="2" type="noConversion"/>
  </si>
  <si>
    <t>원</t>
    <phoneticPr fontId="2" type="noConversion"/>
  </si>
  <si>
    <t>스</t>
    <phoneticPr fontId="2" type="noConversion"/>
  </si>
  <si>
    <t>마</t>
    <phoneticPr fontId="2" type="noConversion"/>
  </si>
  <si>
    <t>합산</t>
    <phoneticPr fontId="2" type="noConversion"/>
  </si>
  <si>
    <t>총개수</t>
    <phoneticPr fontId="2" type="noConversion"/>
  </si>
  <si>
    <t>플레잉</t>
    <phoneticPr fontId="2" type="noConversion"/>
  </si>
  <si>
    <t>스테이지번호</t>
    <phoneticPr fontId="2" type="noConversion"/>
  </si>
  <si>
    <t>총 뽑기영웅 수</t>
    <phoneticPr fontId="2" type="noConversion"/>
  </si>
  <si>
    <t>뽑기용</t>
    <phoneticPr fontId="2" type="noConversion"/>
  </si>
  <si>
    <t>액티브수</t>
    <phoneticPr fontId="2" type="noConversion"/>
  </si>
  <si>
    <t>총스테이지수</t>
    <phoneticPr fontId="2" type="noConversion"/>
  </si>
  <si>
    <t>도탑</t>
    <phoneticPr fontId="2" type="noConversion"/>
  </si>
  <si>
    <t>소환한거</t>
    <phoneticPr fontId="2" type="noConversion"/>
  </si>
  <si>
    <t>안소환한거</t>
    <phoneticPr fontId="2" type="noConversion"/>
  </si>
  <si>
    <t>뽑기용</t>
    <phoneticPr fontId="2" type="noConversion"/>
  </si>
  <si>
    <t>그외용</t>
    <phoneticPr fontId="2" type="noConversion"/>
  </si>
  <si>
    <t>스</t>
    <phoneticPr fontId="2" type="noConversion"/>
  </si>
  <si>
    <t>마</t>
    <phoneticPr fontId="2" type="noConversion"/>
  </si>
  <si>
    <t>액티브</t>
    <phoneticPr fontId="2" type="noConversion"/>
  </si>
  <si>
    <t>패시브</t>
    <phoneticPr fontId="2" type="noConversion"/>
  </si>
  <si>
    <t>액티브</t>
    <phoneticPr fontId="2" type="noConversion"/>
  </si>
  <si>
    <t>총계</t>
    <phoneticPr fontId="2" type="noConversion"/>
  </si>
  <si>
    <t>패시브</t>
    <phoneticPr fontId="2" type="noConversion"/>
  </si>
  <si>
    <t>뽑기</t>
    <phoneticPr fontId="2" type="noConversion"/>
  </si>
  <si>
    <t>일반소환</t>
    <phoneticPr fontId="2" type="noConversion"/>
  </si>
  <si>
    <t>고급소환</t>
    <phoneticPr fontId="2" type="noConversion"/>
  </si>
  <si>
    <t>1성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</si>
</sst>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 "/>
    <numFmt numFmtId="177" formatCode="#,##0_ "/>
    <numFmt numFmtId="178" formatCode="#,##0.0_ "/>
    <numFmt numFmtId="179" formatCode="0.00_ "/>
    <numFmt numFmtId="180" formatCode="#,##0.0000_ "/>
  </numFmts>
  <fonts count="14" x14ac:knownFonts="1">
    <font>
      <sz val="11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7"/>
      <name val="맑은 고딕"/>
      <family val="2"/>
      <scheme val="minor"/>
    </font>
    <font>
      <sz val="7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/>
    <xf numFmtId="0" fontId="3" fillId="0" borderId="1" xfId="0" applyFont="1" applyBorder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/>
    </xf>
    <xf numFmtId="0" fontId="0" fillId="2" borderId="27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center"/>
    </xf>
    <xf numFmtId="0" fontId="9" fillId="0" borderId="24" xfId="0" applyFont="1" applyBorder="1" applyAlignment="1">
      <alignment horizontal="center"/>
    </xf>
    <xf numFmtId="176" fontId="1" fillId="0" borderId="0" xfId="0" applyNumberFormat="1" applyFont="1"/>
    <xf numFmtId="0" fontId="1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1" fillId="5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0" fontId="1" fillId="5" borderId="0" xfId="0" applyFont="1" applyFill="1"/>
    <xf numFmtId="0" fontId="1" fillId="7" borderId="0" xfId="0" applyFont="1" applyFill="1" applyAlignment="1">
      <alignment horizontal="left" vertical="center"/>
    </xf>
    <xf numFmtId="0" fontId="1" fillId="10" borderId="0" xfId="0" applyFont="1" applyFill="1"/>
    <xf numFmtId="177" fontId="1" fillId="0" borderId="1" xfId="0" applyNumberFormat="1" applyFont="1" applyBorder="1"/>
    <xf numFmtId="177" fontId="12" fillId="0" borderId="1" xfId="0" applyNumberFormat="1" applyFont="1" applyFill="1" applyBorder="1" applyAlignment="1">
      <alignment horizontal="center" vertical="center" wrapText="1"/>
    </xf>
    <xf numFmtId="177" fontId="10" fillId="0" borderId="0" xfId="0" applyNumberFormat="1" applyFont="1" applyBorder="1" applyAlignment="1">
      <alignment horizontal="center"/>
    </xf>
    <xf numFmtId="177" fontId="12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Border="1"/>
    <xf numFmtId="178" fontId="10" fillId="0" borderId="0" xfId="0" applyNumberFormat="1" applyFont="1" applyBorder="1" applyAlignment="1">
      <alignment horizontal="center"/>
    </xf>
    <xf numFmtId="178" fontId="12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Border="1"/>
    <xf numFmtId="179" fontId="1" fillId="0" borderId="0" xfId="0" applyNumberFormat="1" applyFont="1"/>
    <xf numFmtId="180" fontId="10" fillId="2" borderId="0" xfId="0" applyNumberFormat="1" applyFont="1" applyFill="1" applyBorder="1" applyAlignment="1">
      <alignment horizontal="center"/>
    </xf>
    <xf numFmtId="180" fontId="12" fillId="2" borderId="0" xfId="0" applyNumberFormat="1" applyFont="1" applyFill="1" applyBorder="1" applyAlignment="1">
      <alignment horizontal="center" vertical="center" wrapText="1"/>
    </xf>
    <xf numFmtId="180" fontId="1" fillId="2" borderId="0" xfId="0" applyNumberFormat="1" applyFont="1" applyFill="1" applyBorder="1"/>
    <xf numFmtId="178" fontId="10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/>
    <xf numFmtId="0" fontId="1" fillId="0" borderId="0" xfId="0" applyFont="1" applyBorder="1"/>
    <xf numFmtId="0" fontId="0" fillId="0" borderId="0" xfId="0" applyFont="1" applyFill="1" applyBorder="1" applyAlignment="1">
      <alignment horizontal="center"/>
    </xf>
    <xf numFmtId="176" fontId="0" fillId="0" borderId="0" xfId="0" applyNumberFormat="1" applyFont="1"/>
    <xf numFmtId="0" fontId="0" fillId="2" borderId="0" xfId="0" applyFont="1" applyFill="1"/>
    <xf numFmtId="0" fontId="0" fillId="9" borderId="22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8" borderId="22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9" borderId="25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8" borderId="12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4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36</xdr:row>
      <xdr:rowOff>57150</xdr:rowOff>
    </xdr:from>
    <xdr:to>
      <xdr:col>21</xdr:col>
      <xdr:colOff>247650</xdr:colOff>
      <xdr:row>51</xdr:row>
      <xdr:rowOff>28575</xdr:rowOff>
    </xdr:to>
    <xdr:cxnSp macro="">
      <xdr:nvCxnSpPr>
        <xdr:cNvPr id="3" name="직선 화살표 연결선 2"/>
        <xdr:cNvCxnSpPr/>
      </xdr:nvCxnSpPr>
      <xdr:spPr>
        <a:xfrm flipV="1">
          <a:off x="5438775" y="5353050"/>
          <a:ext cx="6524625" cy="211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xuzhu_work\Project\iPhone_may\Caribe\Doc\zero&#48260;&#51204;%20&#44592;&#54925;&#49436;\&#54665;&#46041;&#4714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구)행동력"/>
      <sheetName val="행동력"/>
      <sheetName val="행동력(v2)"/>
      <sheetName val="레벨당스팟수"/>
    </sheetNames>
    <sheetDataSet>
      <sheetData sheetId="0" refreshError="1"/>
      <sheetData sheetId="1" refreshError="1"/>
      <sheetData sheetId="2">
        <row r="9">
          <cell r="J9">
            <v>1</v>
          </cell>
          <cell r="Z9">
            <v>23.918333333333333</v>
          </cell>
        </row>
        <row r="10">
          <cell r="J10">
            <v>2</v>
          </cell>
          <cell r="Z10">
            <v>33.86666666666666</v>
          </cell>
        </row>
        <row r="11">
          <cell r="J11">
            <v>4</v>
          </cell>
          <cell r="Z11">
            <v>49</v>
          </cell>
        </row>
        <row r="12">
          <cell r="J12">
            <v>6</v>
          </cell>
          <cell r="Z12">
            <v>60.999999999999993</v>
          </cell>
        </row>
        <row r="13">
          <cell r="J13">
            <v>8</v>
          </cell>
          <cell r="Z13">
            <v>74</v>
          </cell>
        </row>
        <row r="14">
          <cell r="J14">
            <v>10</v>
          </cell>
          <cell r="Z14">
            <v>87</v>
          </cell>
        </row>
        <row r="15">
          <cell r="J15">
            <v>12</v>
          </cell>
          <cell r="Z15">
            <v>105.00000000000001</v>
          </cell>
        </row>
        <row r="16">
          <cell r="J16">
            <v>14</v>
          </cell>
          <cell r="Z16">
            <v>124.99999999999999</v>
          </cell>
        </row>
        <row r="17">
          <cell r="J17">
            <v>16</v>
          </cell>
          <cell r="Z17">
            <v>150</v>
          </cell>
        </row>
        <row r="18">
          <cell r="J18">
            <v>18</v>
          </cell>
          <cell r="Z18">
            <v>180</v>
          </cell>
        </row>
        <row r="19">
          <cell r="J19">
            <v>20</v>
          </cell>
          <cell r="Z19">
            <v>219.99999999999997</v>
          </cell>
        </row>
        <row r="20">
          <cell r="J20">
            <v>22</v>
          </cell>
          <cell r="Z20">
            <v>260</v>
          </cell>
        </row>
        <row r="21">
          <cell r="J21">
            <v>24</v>
          </cell>
          <cell r="Z21">
            <v>310</v>
          </cell>
        </row>
        <row r="22">
          <cell r="J22">
            <v>26</v>
          </cell>
          <cell r="Z22">
            <v>380</v>
          </cell>
        </row>
        <row r="23">
          <cell r="J23">
            <v>28</v>
          </cell>
          <cell r="Z23">
            <v>470</v>
          </cell>
        </row>
        <row r="24">
          <cell r="J24">
            <v>30</v>
          </cell>
          <cell r="Z24">
            <v>597.33333333333337</v>
          </cell>
        </row>
        <row r="25">
          <cell r="J25">
            <v>32</v>
          </cell>
          <cell r="Z25">
            <v>735.99999999999989</v>
          </cell>
        </row>
        <row r="26">
          <cell r="J26">
            <v>34</v>
          </cell>
          <cell r="Z26">
            <v>874.66666666666674</v>
          </cell>
        </row>
        <row r="27">
          <cell r="J27">
            <v>36</v>
          </cell>
          <cell r="Z27">
            <v>1013.3333333333334</v>
          </cell>
        </row>
        <row r="28">
          <cell r="J28">
            <v>38</v>
          </cell>
          <cell r="Z28">
            <v>1173.3333333333333</v>
          </cell>
        </row>
        <row r="29">
          <cell r="J29">
            <v>40</v>
          </cell>
          <cell r="Z29">
            <v>1280</v>
          </cell>
        </row>
        <row r="30">
          <cell r="J30">
            <v>42</v>
          </cell>
          <cell r="Z30">
            <v>1440</v>
          </cell>
        </row>
        <row r="31">
          <cell r="J31">
            <v>44</v>
          </cell>
          <cell r="Z31">
            <v>1600.0000000000002</v>
          </cell>
        </row>
        <row r="32">
          <cell r="J32">
            <v>46</v>
          </cell>
          <cell r="Z32">
            <v>1760.0000000000002</v>
          </cell>
        </row>
        <row r="33">
          <cell r="J33">
            <v>48</v>
          </cell>
          <cell r="Z33">
            <v>1919.9999999999998</v>
          </cell>
        </row>
        <row r="34">
          <cell r="J34">
            <v>50</v>
          </cell>
          <cell r="Z34">
            <v>2133.3333333333335</v>
          </cell>
        </row>
        <row r="35">
          <cell r="J35">
            <v>52</v>
          </cell>
          <cell r="Z35">
            <v>2453.333333333333</v>
          </cell>
        </row>
        <row r="36">
          <cell r="J36">
            <v>54</v>
          </cell>
          <cell r="Z36">
            <v>2919.7333333333331</v>
          </cell>
        </row>
        <row r="37">
          <cell r="J37">
            <v>56</v>
          </cell>
          <cell r="Z37">
            <v>3181.0666666666662</v>
          </cell>
        </row>
        <row r="38">
          <cell r="J38">
            <v>58</v>
          </cell>
          <cell r="Z38">
            <v>3457.5466666666662</v>
          </cell>
        </row>
        <row r="39">
          <cell r="J39">
            <v>60</v>
          </cell>
          <cell r="Z39">
            <v>3749.6</v>
          </cell>
        </row>
        <row r="40">
          <cell r="J40">
            <v>62</v>
          </cell>
          <cell r="Z40">
            <v>4057.6533333333332</v>
          </cell>
        </row>
        <row r="41">
          <cell r="J41">
            <v>64</v>
          </cell>
          <cell r="Z41">
            <v>4382.1333333333332</v>
          </cell>
        </row>
        <row r="42">
          <cell r="J42">
            <v>66</v>
          </cell>
          <cell r="Z42">
            <v>4723.4666666666672</v>
          </cell>
        </row>
        <row r="43">
          <cell r="J43">
            <v>68</v>
          </cell>
          <cell r="Z43">
            <v>5082.0800000000008</v>
          </cell>
        </row>
        <row r="44">
          <cell r="J44">
            <v>70</v>
          </cell>
          <cell r="Z44">
            <v>5458.4</v>
          </cell>
        </row>
        <row r="45">
          <cell r="J45">
            <v>72</v>
          </cell>
          <cell r="Z45">
            <v>5852.8533333333335</v>
          </cell>
        </row>
        <row r="46">
          <cell r="J46">
            <v>74</v>
          </cell>
          <cell r="Z46">
            <v>6265.8666666666668</v>
          </cell>
        </row>
        <row r="47">
          <cell r="J47">
            <v>76</v>
          </cell>
          <cell r="Z47">
            <v>6697.8666666666668</v>
          </cell>
        </row>
        <row r="48">
          <cell r="J48">
            <v>78</v>
          </cell>
          <cell r="Z48">
            <v>7149.28</v>
          </cell>
        </row>
        <row r="49">
          <cell r="J49">
            <v>80</v>
          </cell>
          <cell r="Z49">
            <v>7620.5333333333328</v>
          </cell>
        </row>
        <row r="50">
          <cell r="Z50">
            <v>8112.0533333333342</v>
          </cell>
        </row>
        <row r="51">
          <cell r="Z51">
            <v>8624.2666666666664</v>
          </cell>
        </row>
        <row r="52">
          <cell r="Z52">
            <v>9157.6</v>
          </cell>
        </row>
        <row r="53">
          <cell r="Z53">
            <v>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6"/>
  <sheetViews>
    <sheetView tabSelected="1" topLeftCell="A4" workbookViewId="0">
      <selection activeCell="P17" sqref="P17"/>
    </sheetView>
  </sheetViews>
  <sheetFormatPr defaultRowHeight="16.5" x14ac:dyDescent="0.3"/>
  <cols>
    <col min="1" max="1" width="9" style="10"/>
    <col min="2" max="2" width="7.125" style="39" bestFit="1" customWidth="1"/>
    <col min="3" max="3" width="12.125" style="44" bestFit="1" customWidth="1"/>
    <col min="4" max="4" width="12.125" style="25" bestFit="1" customWidth="1"/>
    <col min="5" max="6" width="9" style="12"/>
    <col min="7" max="7" width="9" style="26"/>
    <col min="8" max="11" width="9" style="4"/>
    <col min="12" max="12" width="3.375" style="4" bestFit="1" customWidth="1"/>
    <col min="13" max="13" width="5.5" style="4" customWidth="1"/>
    <col min="14" max="14" width="6.375" style="5" customWidth="1"/>
    <col min="15" max="15" width="7.125" style="4" bestFit="1" customWidth="1"/>
    <col min="16" max="16" width="7.125" style="5" bestFit="1" customWidth="1"/>
    <col min="17" max="17" width="6.75" style="4" customWidth="1"/>
    <col min="18" max="18" width="5.375" style="4" customWidth="1"/>
    <col min="19" max="20" width="5.25" style="4" bestFit="1" customWidth="1"/>
    <col min="21" max="22" width="9" style="4"/>
    <col min="23" max="23" width="3.375" style="4" bestFit="1" customWidth="1"/>
    <col min="24" max="29" width="7.125" style="4" bestFit="1" customWidth="1"/>
    <col min="30" max="16384" width="9" style="4"/>
  </cols>
  <sheetData>
    <row r="1" spans="1:29" x14ac:dyDescent="0.3">
      <c r="M1" s="4" t="s">
        <v>0</v>
      </c>
    </row>
    <row r="2" spans="1:29" x14ac:dyDescent="0.3">
      <c r="A2" s="10" t="s">
        <v>26</v>
      </c>
      <c r="N2" s="5" t="s">
        <v>6</v>
      </c>
      <c r="P2" s="105" t="s">
        <v>5</v>
      </c>
      <c r="Q2" s="106"/>
      <c r="R2" s="106"/>
    </row>
    <row r="3" spans="1:29" s="6" customFormat="1" ht="28.5" customHeight="1" x14ac:dyDescent="0.3">
      <c r="A3" s="19"/>
      <c r="B3" s="40" t="s">
        <v>36</v>
      </c>
      <c r="C3" s="45" t="s">
        <v>27</v>
      </c>
      <c r="D3" s="27" t="s">
        <v>28</v>
      </c>
      <c r="E3" s="28" t="s">
        <v>29</v>
      </c>
      <c r="F3" s="28" t="s">
        <v>30</v>
      </c>
      <c r="G3" s="29" t="s">
        <v>31</v>
      </c>
      <c r="M3" s="6" t="s">
        <v>15</v>
      </c>
      <c r="N3" s="7" t="s">
        <v>1</v>
      </c>
      <c r="O3" s="6" t="s">
        <v>4</v>
      </c>
      <c r="P3" s="7" t="s">
        <v>2</v>
      </c>
      <c r="Q3" s="6" t="s">
        <v>18</v>
      </c>
      <c r="R3" s="6" t="s">
        <v>3</v>
      </c>
      <c r="S3" s="7" t="s">
        <v>17</v>
      </c>
      <c r="T3" s="6" t="s">
        <v>16</v>
      </c>
      <c r="W3" s="20"/>
      <c r="X3" s="99" t="s">
        <v>128</v>
      </c>
      <c r="Y3" s="99"/>
      <c r="Z3" s="100" t="s">
        <v>5</v>
      </c>
      <c r="AA3" s="101"/>
      <c r="AB3" s="100" t="s">
        <v>126</v>
      </c>
      <c r="AC3" s="101"/>
    </row>
    <row r="4" spans="1:29" x14ac:dyDescent="0.3">
      <c r="A4" s="10" t="s">
        <v>8</v>
      </c>
      <c r="C4" s="46">
        <f t="shared" ref="C4:D7" si="0">ROUND(N6/3,0)</f>
        <v>6</v>
      </c>
      <c r="D4" s="30">
        <f t="shared" si="0"/>
        <v>8</v>
      </c>
      <c r="E4" s="13"/>
      <c r="F4" s="13">
        <v>1</v>
      </c>
      <c r="G4" s="31">
        <v>10</v>
      </c>
      <c r="J4" s="4">
        <v>14</v>
      </c>
      <c r="N4" s="5">
        <v>0.4</v>
      </c>
      <c r="O4" s="4">
        <v>0.6</v>
      </c>
      <c r="P4" s="5">
        <v>0.1</v>
      </c>
      <c r="Q4" s="4">
        <v>0.4</v>
      </c>
      <c r="R4" s="4">
        <v>0.5</v>
      </c>
      <c r="S4" s="9"/>
      <c r="W4" s="11"/>
      <c r="X4" s="83" t="s">
        <v>123</v>
      </c>
      <c r="Y4" s="85" t="s">
        <v>124</v>
      </c>
      <c r="Z4" s="86" t="s">
        <v>125</v>
      </c>
      <c r="AA4" s="87" t="s">
        <v>124</v>
      </c>
      <c r="AB4" s="84" t="s">
        <v>125</v>
      </c>
      <c r="AC4" s="88" t="s">
        <v>127</v>
      </c>
    </row>
    <row r="5" spans="1:29" x14ac:dyDescent="0.3">
      <c r="A5" s="10" t="s">
        <v>10</v>
      </c>
      <c r="C5" s="46">
        <f t="shared" si="0"/>
        <v>4</v>
      </c>
      <c r="D5" s="30">
        <f t="shared" si="0"/>
        <v>6</v>
      </c>
      <c r="F5" s="12">
        <v>1</v>
      </c>
      <c r="J5" s="4">
        <v>19</v>
      </c>
      <c r="N5" s="5">
        <f t="shared" ref="N5:O9" si="1">ROUND($M5*N$4,0)</f>
        <v>0</v>
      </c>
      <c r="O5" s="4">
        <f t="shared" si="1"/>
        <v>0</v>
      </c>
      <c r="P5" s="5">
        <f t="shared" ref="P5:R6" si="2">INT($O5*P$4)</f>
        <v>0</v>
      </c>
      <c r="Q5" s="4">
        <f t="shared" si="2"/>
        <v>0</v>
      </c>
      <c r="R5" s="4">
        <f t="shared" si="2"/>
        <v>0</v>
      </c>
      <c r="S5" s="9">
        <f>SUM(P5:R5)</f>
        <v>0</v>
      </c>
      <c r="T5" s="8">
        <f>O5-S5</f>
        <v>0</v>
      </c>
      <c r="W5" s="11" t="s">
        <v>8</v>
      </c>
      <c r="X5" s="83">
        <f>C16</f>
        <v>3</v>
      </c>
      <c r="Y5" s="85">
        <v>4</v>
      </c>
      <c r="Z5" s="86">
        <f>D25</f>
        <v>4</v>
      </c>
      <c r="AA5" s="87">
        <v>2</v>
      </c>
      <c r="AB5" s="84">
        <f>X5+Z5</f>
        <v>7</v>
      </c>
      <c r="AC5" s="88">
        <f>Y5+AA5</f>
        <v>6</v>
      </c>
    </row>
    <row r="6" spans="1:29" x14ac:dyDescent="0.3">
      <c r="A6" s="10" t="s">
        <v>12</v>
      </c>
      <c r="C6" s="46">
        <f t="shared" si="0"/>
        <v>5</v>
      </c>
      <c r="D6" s="30">
        <f t="shared" si="0"/>
        <v>7</v>
      </c>
      <c r="F6" s="12">
        <v>1</v>
      </c>
      <c r="J6" s="4">
        <v>24</v>
      </c>
      <c r="L6" s="4" t="s">
        <v>8</v>
      </c>
      <c r="M6" s="4">
        <v>42</v>
      </c>
      <c r="N6" s="5">
        <f t="shared" si="1"/>
        <v>17</v>
      </c>
      <c r="O6" s="4">
        <f t="shared" si="1"/>
        <v>25</v>
      </c>
      <c r="P6" s="5">
        <f t="shared" si="2"/>
        <v>2</v>
      </c>
      <c r="Q6" s="4">
        <f t="shared" si="2"/>
        <v>10</v>
      </c>
      <c r="R6" s="4">
        <f t="shared" si="2"/>
        <v>12</v>
      </c>
      <c r="S6" s="9">
        <f>SUM(P6:R6)</f>
        <v>24</v>
      </c>
      <c r="T6" s="8">
        <f>O6-S6</f>
        <v>1</v>
      </c>
      <c r="U6" s="4">
        <f>$O6*Q$4</f>
        <v>10</v>
      </c>
      <c r="V6" s="4">
        <f>U6/Q$4</f>
        <v>25</v>
      </c>
      <c r="W6" s="11" t="s">
        <v>100</v>
      </c>
      <c r="X6" s="83">
        <f t="shared" ref="X6:X8" si="3">C17</f>
        <v>2</v>
      </c>
      <c r="Y6" s="85">
        <v>5</v>
      </c>
      <c r="Z6" s="86">
        <f t="shared" ref="Z6:Z8" si="4">D26</f>
        <v>2</v>
      </c>
      <c r="AA6" s="87">
        <v>2</v>
      </c>
      <c r="AB6" s="84">
        <f t="shared" ref="AB6:AB8" si="5">X6+Z6</f>
        <v>4</v>
      </c>
      <c r="AC6" s="88">
        <f t="shared" ref="AC6:AC8" si="6">Y6+AA6</f>
        <v>7</v>
      </c>
    </row>
    <row r="7" spans="1:29" x14ac:dyDescent="0.3">
      <c r="A7" s="10" t="s">
        <v>14</v>
      </c>
      <c r="C7" s="46">
        <f t="shared" si="0"/>
        <v>1</v>
      </c>
      <c r="D7" s="30">
        <f t="shared" si="0"/>
        <v>1</v>
      </c>
      <c r="J7" s="4">
        <v>29</v>
      </c>
      <c r="L7" s="4" t="s">
        <v>10</v>
      </c>
      <c r="M7" s="4">
        <v>28</v>
      </c>
      <c r="N7" s="5">
        <f t="shared" si="1"/>
        <v>11</v>
      </c>
      <c r="O7" s="4">
        <f t="shared" si="1"/>
        <v>17</v>
      </c>
      <c r="P7" s="5">
        <f t="shared" ref="P7:Q9" si="7">INT($O7*P$4)</f>
        <v>1</v>
      </c>
      <c r="Q7" s="4">
        <f t="shared" si="7"/>
        <v>6</v>
      </c>
      <c r="R7" s="4">
        <f>INT($O7*R$4)+1</f>
        <v>9</v>
      </c>
      <c r="S7" s="9">
        <f t="shared" ref="S7:S9" si="8">SUM(P7:R7)</f>
        <v>16</v>
      </c>
      <c r="T7" s="8">
        <f t="shared" ref="T7:T9" si="9">O7-S7</f>
        <v>1</v>
      </c>
      <c r="U7" s="4">
        <f>$O7*Q$4</f>
        <v>6.8000000000000007</v>
      </c>
      <c r="V7" s="4">
        <f>U7/Q$4</f>
        <v>17</v>
      </c>
      <c r="W7" s="11" t="s">
        <v>121</v>
      </c>
      <c r="X7" s="83">
        <f t="shared" si="3"/>
        <v>2</v>
      </c>
      <c r="Y7" s="85">
        <v>3</v>
      </c>
      <c r="Z7" s="86">
        <f t="shared" si="4"/>
        <v>4</v>
      </c>
      <c r="AA7" s="87">
        <v>3</v>
      </c>
      <c r="AB7" s="94">
        <f t="shared" si="5"/>
        <v>6</v>
      </c>
      <c r="AC7" s="88">
        <f t="shared" si="6"/>
        <v>6</v>
      </c>
    </row>
    <row r="8" spans="1:29" x14ac:dyDescent="0.3">
      <c r="A8" s="18" t="s">
        <v>37</v>
      </c>
      <c r="B8" s="41"/>
      <c r="C8" s="47"/>
      <c r="D8" s="32"/>
      <c r="E8" s="17"/>
      <c r="F8" s="17"/>
      <c r="G8" s="33"/>
      <c r="J8" s="4">
        <v>34</v>
      </c>
      <c r="L8" s="4" t="s">
        <v>12</v>
      </c>
      <c r="M8" s="4">
        <v>36</v>
      </c>
      <c r="N8" s="5">
        <f t="shared" si="1"/>
        <v>14</v>
      </c>
      <c r="O8" s="4">
        <f t="shared" si="1"/>
        <v>22</v>
      </c>
      <c r="P8" s="5">
        <f t="shared" si="7"/>
        <v>2</v>
      </c>
      <c r="Q8" s="4">
        <f t="shared" si="7"/>
        <v>8</v>
      </c>
      <c r="R8" s="4">
        <f>INT($O8*R$4)+1</f>
        <v>12</v>
      </c>
      <c r="S8" s="9">
        <f t="shared" si="8"/>
        <v>22</v>
      </c>
      <c r="T8" s="8">
        <f t="shared" si="9"/>
        <v>0</v>
      </c>
      <c r="U8" s="4">
        <f>$O8*Q$4</f>
        <v>8.8000000000000007</v>
      </c>
      <c r="V8" s="4">
        <f>U8/Q$4</f>
        <v>22</v>
      </c>
      <c r="W8" s="22" t="s">
        <v>122</v>
      </c>
      <c r="X8" s="89">
        <f t="shared" si="3"/>
        <v>1</v>
      </c>
      <c r="Y8" s="90">
        <v>1</v>
      </c>
      <c r="Z8" s="86">
        <f t="shared" si="4"/>
        <v>1</v>
      </c>
      <c r="AA8" s="91">
        <v>1</v>
      </c>
      <c r="AB8" s="92">
        <f t="shared" si="5"/>
        <v>2</v>
      </c>
      <c r="AC8" s="93">
        <f t="shared" si="6"/>
        <v>2</v>
      </c>
    </row>
    <row r="9" spans="1:29" x14ac:dyDescent="0.3">
      <c r="A9" s="15" t="s">
        <v>8</v>
      </c>
      <c r="B9" s="42"/>
      <c r="C9" s="48">
        <v>2</v>
      </c>
      <c r="D9" s="34">
        <v>3</v>
      </c>
      <c r="E9" s="15">
        <v>1</v>
      </c>
      <c r="F9" s="15">
        <v>1</v>
      </c>
      <c r="G9" s="35">
        <v>1</v>
      </c>
      <c r="J9" s="4">
        <v>39</v>
      </c>
      <c r="L9" s="4" t="s">
        <v>14</v>
      </c>
      <c r="M9" s="4">
        <v>4</v>
      </c>
      <c r="N9" s="5">
        <f t="shared" si="1"/>
        <v>2</v>
      </c>
      <c r="O9" s="4">
        <f t="shared" si="1"/>
        <v>2</v>
      </c>
      <c r="P9" s="5">
        <f t="shared" si="7"/>
        <v>0</v>
      </c>
      <c r="Q9" s="4">
        <f t="shared" si="7"/>
        <v>0</v>
      </c>
      <c r="R9" s="4">
        <f>INT($O9*R$4)+1</f>
        <v>2</v>
      </c>
      <c r="S9" s="9">
        <f t="shared" si="8"/>
        <v>2</v>
      </c>
      <c r="T9" s="8">
        <f t="shared" si="9"/>
        <v>0</v>
      </c>
      <c r="U9" s="4">
        <f>$O9*Q$4</f>
        <v>0.8</v>
      </c>
      <c r="V9" s="4">
        <f>U9/Q$4</f>
        <v>2</v>
      </c>
    </row>
    <row r="10" spans="1:29" x14ac:dyDescent="0.3">
      <c r="A10" s="10" t="s">
        <v>10</v>
      </c>
      <c r="C10" s="46">
        <v>1</v>
      </c>
      <c r="D10" s="25">
        <v>2</v>
      </c>
      <c r="F10" s="12">
        <v>1</v>
      </c>
      <c r="G10" s="26">
        <v>1</v>
      </c>
      <c r="J10" s="4">
        <v>44</v>
      </c>
      <c r="L10" s="4" t="s">
        <v>32</v>
      </c>
      <c r="M10" s="4">
        <f>SUM(M6:M9)</f>
        <v>110</v>
      </c>
    </row>
    <row r="11" spans="1:29" x14ac:dyDescent="0.3">
      <c r="A11" s="10" t="s">
        <v>12</v>
      </c>
      <c r="C11" s="44">
        <v>1</v>
      </c>
      <c r="D11" s="25">
        <v>2</v>
      </c>
      <c r="F11" s="12">
        <v>1</v>
      </c>
      <c r="G11" s="26">
        <v>1</v>
      </c>
      <c r="J11" s="4">
        <v>49</v>
      </c>
    </row>
    <row r="12" spans="1:29" x14ac:dyDescent="0.3">
      <c r="A12" s="10" t="s">
        <v>14</v>
      </c>
      <c r="C12" s="44">
        <v>1</v>
      </c>
      <c r="D12" s="25">
        <v>1</v>
      </c>
      <c r="G12" s="26">
        <v>1</v>
      </c>
    </row>
    <row r="13" spans="1:29" x14ac:dyDescent="0.3">
      <c r="A13" s="15" t="s">
        <v>35</v>
      </c>
      <c r="B13" s="42">
        <f>D13/0.6</f>
        <v>12.5</v>
      </c>
      <c r="C13" s="49">
        <f>B13*N4</f>
        <v>5</v>
      </c>
      <c r="D13" s="34">
        <f>F13/Q$4</f>
        <v>7.5</v>
      </c>
      <c r="E13" s="15">
        <f>D13*P4</f>
        <v>0.75</v>
      </c>
      <c r="F13" s="15">
        <f>SUM(F4:F7)</f>
        <v>3</v>
      </c>
      <c r="G13" s="35">
        <f>D13*R4</f>
        <v>3.75</v>
      </c>
      <c r="K13" s="4" t="s">
        <v>113</v>
      </c>
    </row>
    <row r="14" spans="1:29" x14ac:dyDescent="0.3">
      <c r="A14" s="21" t="s">
        <v>38</v>
      </c>
      <c r="B14" s="43">
        <f t="shared" ref="B14:G14" si="10">ROUND(B13,0)</f>
        <v>13</v>
      </c>
      <c r="C14" s="50">
        <f t="shared" si="10"/>
        <v>5</v>
      </c>
      <c r="D14" s="36">
        <f t="shared" si="10"/>
        <v>8</v>
      </c>
      <c r="E14" s="21">
        <f t="shared" si="10"/>
        <v>1</v>
      </c>
      <c r="F14" s="23">
        <f t="shared" si="10"/>
        <v>3</v>
      </c>
      <c r="G14" s="37">
        <f t="shared" si="10"/>
        <v>4</v>
      </c>
      <c r="K14" s="4" t="s">
        <v>98</v>
      </c>
      <c r="L14" s="4" t="s">
        <v>114</v>
      </c>
    </row>
    <row r="15" spans="1:29" x14ac:dyDescent="0.3">
      <c r="A15" s="24" t="s">
        <v>39</v>
      </c>
      <c r="J15" s="4" t="s">
        <v>99</v>
      </c>
      <c r="K15" s="4">
        <v>4</v>
      </c>
      <c r="Q15" s="4" t="s">
        <v>19</v>
      </c>
    </row>
    <row r="16" spans="1:29" x14ac:dyDescent="0.3">
      <c r="A16" s="10" t="s">
        <v>7</v>
      </c>
      <c r="B16" s="39">
        <v>7</v>
      </c>
      <c r="C16" s="44">
        <f>B16-D16</f>
        <v>3</v>
      </c>
      <c r="D16" s="25">
        <f>SUM(E16:G16)</f>
        <v>4</v>
      </c>
      <c r="E16" s="12">
        <v>1</v>
      </c>
      <c r="F16" s="12">
        <v>2</v>
      </c>
      <c r="G16" s="26">
        <v>1</v>
      </c>
      <c r="J16" s="4" t="s">
        <v>100</v>
      </c>
      <c r="K16" s="4">
        <v>5</v>
      </c>
      <c r="Q16" s="4" t="s">
        <v>20</v>
      </c>
    </row>
    <row r="17" spans="1:17" x14ac:dyDescent="0.3">
      <c r="A17" s="10" t="s">
        <v>9</v>
      </c>
      <c r="B17" s="39">
        <v>4</v>
      </c>
      <c r="C17" s="44">
        <f t="shared" ref="C17:C19" si="11">B17-D17</f>
        <v>2</v>
      </c>
      <c r="D17" s="25">
        <f t="shared" ref="D17:D19" si="12">SUM(E17:G17)</f>
        <v>2</v>
      </c>
      <c r="F17" s="12">
        <v>1</v>
      </c>
      <c r="G17" s="26">
        <v>1</v>
      </c>
      <c r="J17" s="4" t="s">
        <v>101</v>
      </c>
      <c r="K17" s="4">
        <v>3</v>
      </c>
      <c r="Q17" s="4" t="s">
        <v>21</v>
      </c>
    </row>
    <row r="18" spans="1:17" x14ac:dyDescent="0.3">
      <c r="A18" s="10" t="s">
        <v>11</v>
      </c>
      <c r="B18" s="39">
        <v>6</v>
      </c>
      <c r="C18" s="44">
        <f t="shared" si="11"/>
        <v>2</v>
      </c>
      <c r="D18" s="25">
        <f t="shared" si="12"/>
        <v>4</v>
      </c>
      <c r="E18" s="12">
        <v>1</v>
      </c>
      <c r="F18" s="12">
        <v>1</v>
      </c>
      <c r="G18" s="26">
        <v>2</v>
      </c>
      <c r="J18" s="4" t="s">
        <v>102</v>
      </c>
      <c r="K18" s="4">
        <v>1</v>
      </c>
      <c r="Q18" s="4" t="s">
        <v>22</v>
      </c>
    </row>
    <row r="19" spans="1:17" x14ac:dyDescent="0.3">
      <c r="A19" s="10" t="s">
        <v>13</v>
      </c>
      <c r="B19" s="39">
        <v>2</v>
      </c>
      <c r="C19" s="44">
        <f t="shared" si="11"/>
        <v>1</v>
      </c>
      <c r="D19" s="25">
        <f t="shared" si="12"/>
        <v>1</v>
      </c>
      <c r="G19" s="26">
        <v>1</v>
      </c>
      <c r="Q19" s="4" t="s">
        <v>25</v>
      </c>
    </row>
    <row r="20" spans="1:17" x14ac:dyDescent="0.3">
      <c r="A20" s="15" t="s">
        <v>34</v>
      </c>
      <c r="B20" s="55">
        <f>SUM(C20:D20)</f>
        <v>19</v>
      </c>
      <c r="C20" s="51">
        <f t="shared" ref="C20:G20" si="13">SUM(C16:C19)</f>
        <v>8</v>
      </c>
      <c r="D20" s="52">
        <f t="shared" si="13"/>
        <v>11</v>
      </c>
      <c r="E20" s="53">
        <f t="shared" si="13"/>
        <v>2</v>
      </c>
      <c r="F20" s="53">
        <f t="shared" si="13"/>
        <v>4</v>
      </c>
      <c r="G20" s="54">
        <f t="shared" si="13"/>
        <v>5</v>
      </c>
    </row>
    <row r="21" spans="1:17" x14ac:dyDescent="0.3">
      <c r="C21" s="44" t="s">
        <v>40</v>
      </c>
      <c r="Q21" s="4" t="s">
        <v>23</v>
      </c>
    </row>
    <row r="22" spans="1:17" x14ac:dyDescent="0.3">
      <c r="A22" s="24" t="s">
        <v>103</v>
      </c>
      <c r="Q22" s="4" t="s">
        <v>24</v>
      </c>
    </row>
    <row r="23" spans="1:17" x14ac:dyDescent="0.3">
      <c r="A23" s="16"/>
      <c r="B23" s="102" t="s">
        <v>109</v>
      </c>
      <c r="C23" s="102" t="s">
        <v>1</v>
      </c>
      <c r="D23" s="109" t="s">
        <v>110</v>
      </c>
      <c r="E23" s="107" t="s">
        <v>81</v>
      </c>
      <c r="F23" s="104"/>
      <c r="G23" s="108"/>
    </row>
    <row r="24" spans="1:17" x14ac:dyDescent="0.3">
      <c r="A24" s="11"/>
      <c r="B24" s="103"/>
      <c r="C24" s="103"/>
      <c r="D24" s="110"/>
      <c r="E24" s="11" t="s">
        <v>2</v>
      </c>
      <c r="F24" s="12" t="s">
        <v>56</v>
      </c>
      <c r="G24" s="14" t="s">
        <v>65</v>
      </c>
      <c r="I24" s="80"/>
      <c r="J24" s="81">
        <f>C29/3</f>
        <v>9.6666666666666661</v>
      </c>
    </row>
    <row r="25" spans="1:17" x14ac:dyDescent="0.3">
      <c r="A25" s="11" t="s">
        <v>104</v>
      </c>
      <c r="B25" s="39">
        <f t="shared" ref="B25:B28" si="14">SUM(C25:D25)</f>
        <v>16</v>
      </c>
      <c r="C25" s="44">
        <f>X5*Y5</f>
        <v>12</v>
      </c>
      <c r="D25" s="25">
        <f>SUM(E25:G25)</f>
        <v>4</v>
      </c>
      <c r="E25" s="12">
        <f>E16</f>
        <v>1</v>
      </c>
      <c r="F25" s="12">
        <f>F16</f>
        <v>2</v>
      </c>
      <c r="G25" s="14">
        <f>G16</f>
        <v>1</v>
      </c>
      <c r="J25" s="81">
        <f>J24+(C$29/3)</f>
        <v>19.333333333333332</v>
      </c>
    </row>
    <row r="26" spans="1:17" x14ac:dyDescent="0.3">
      <c r="A26" s="11" t="s">
        <v>105</v>
      </c>
      <c r="B26" s="39">
        <f t="shared" si="14"/>
        <v>12</v>
      </c>
      <c r="C26" s="44">
        <f t="shared" ref="C26:C28" si="15">X6*Y6</f>
        <v>10</v>
      </c>
      <c r="D26" s="25">
        <f>SUM(E26:G26)</f>
        <v>2</v>
      </c>
      <c r="E26" s="12">
        <f t="shared" ref="E26:E28" si="16">E17</f>
        <v>0</v>
      </c>
      <c r="F26" s="12">
        <f t="shared" ref="F26:F28" si="17">F17</f>
        <v>1</v>
      </c>
      <c r="G26" s="14">
        <f t="shared" ref="G26" si="18">G17</f>
        <v>1</v>
      </c>
      <c r="J26" s="81">
        <f t="shared" ref="J26" si="19">J25+(C$29/3)</f>
        <v>29</v>
      </c>
    </row>
    <row r="27" spans="1:17" x14ac:dyDescent="0.3">
      <c r="A27" s="11" t="s">
        <v>106</v>
      </c>
      <c r="B27" s="39">
        <f t="shared" si="14"/>
        <v>10</v>
      </c>
      <c r="C27" s="44">
        <f t="shared" si="15"/>
        <v>6</v>
      </c>
      <c r="D27" s="25">
        <f>SUM(E27:G27)</f>
        <v>4</v>
      </c>
      <c r="E27" s="12">
        <f t="shared" si="16"/>
        <v>1</v>
      </c>
      <c r="F27" s="12">
        <f t="shared" si="17"/>
        <v>1</v>
      </c>
      <c r="G27" s="14">
        <f t="shared" ref="G27" si="20">G18</f>
        <v>2</v>
      </c>
      <c r="J27" s="81"/>
    </row>
    <row r="28" spans="1:17" x14ac:dyDescent="0.3">
      <c r="A28" s="11" t="s">
        <v>107</v>
      </c>
      <c r="B28" s="39">
        <f t="shared" si="14"/>
        <v>2</v>
      </c>
      <c r="C28" s="44">
        <f t="shared" si="15"/>
        <v>1</v>
      </c>
      <c r="D28" s="25">
        <f>SUM(E28:G28)</f>
        <v>1</v>
      </c>
      <c r="E28" s="12">
        <f t="shared" si="16"/>
        <v>0</v>
      </c>
      <c r="F28" s="12">
        <f t="shared" si="17"/>
        <v>0</v>
      </c>
      <c r="G28" s="14">
        <f t="shared" ref="G28" si="21">G19</f>
        <v>1</v>
      </c>
      <c r="I28" s="4" t="s">
        <v>115</v>
      </c>
      <c r="J28" s="81">
        <f>SUM(J24:J27)</f>
        <v>58</v>
      </c>
      <c r="N28" s="5" t="s">
        <v>33</v>
      </c>
    </row>
    <row r="29" spans="1:17" x14ac:dyDescent="0.3">
      <c r="A29" s="95" t="s">
        <v>108</v>
      </c>
      <c r="B29" s="41">
        <f>SUM(C29:D29)</f>
        <v>40</v>
      </c>
      <c r="C29" s="96">
        <f>SUM(C25:C28)</f>
        <v>29</v>
      </c>
      <c r="D29" s="38">
        <f t="shared" ref="D29:G29" si="22">SUM(D25:D28)</f>
        <v>11</v>
      </c>
      <c r="E29" s="17">
        <f t="shared" si="22"/>
        <v>2</v>
      </c>
      <c r="F29" s="17">
        <f t="shared" si="22"/>
        <v>4</v>
      </c>
      <c r="G29" s="97">
        <f t="shared" si="22"/>
        <v>5</v>
      </c>
    </row>
    <row r="31" spans="1:17" x14ac:dyDescent="0.3">
      <c r="A31" s="15"/>
      <c r="B31" s="102"/>
      <c r="C31" s="102"/>
      <c r="D31" s="102"/>
      <c r="E31" s="104"/>
      <c r="F31" s="104"/>
      <c r="G31" s="104"/>
    </row>
    <row r="32" spans="1:17" x14ac:dyDescent="0.3">
      <c r="A32" s="12"/>
      <c r="B32" s="103"/>
      <c r="C32" s="103"/>
      <c r="D32" s="103"/>
      <c r="J32" s="4" t="s">
        <v>116</v>
      </c>
    </row>
    <row r="33" spans="9:12" x14ac:dyDescent="0.3">
      <c r="K33" s="4" t="s">
        <v>119</v>
      </c>
      <c r="L33" s="4" t="s">
        <v>120</v>
      </c>
    </row>
    <row r="34" spans="9:12" x14ac:dyDescent="0.3">
      <c r="I34" s="4" t="s">
        <v>117</v>
      </c>
      <c r="J34" s="4">
        <v>35</v>
      </c>
      <c r="K34" s="4">
        <v>15</v>
      </c>
      <c r="L34" s="4">
        <f>J34-K34</f>
        <v>20</v>
      </c>
    </row>
    <row r="35" spans="9:12" x14ac:dyDescent="0.3">
      <c r="I35" s="4" t="s">
        <v>118</v>
      </c>
      <c r="J35" s="4">
        <v>20</v>
      </c>
      <c r="K35" s="4">
        <v>16</v>
      </c>
      <c r="L35" s="4">
        <f>J35-K35</f>
        <v>4</v>
      </c>
    </row>
    <row r="36" spans="9:12" x14ac:dyDescent="0.3">
      <c r="K36" s="82">
        <f>SUM(K34:K35)</f>
        <v>31</v>
      </c>
      <c r="L36" s="4">
        <f>SUM(L34:L35)</f>
        <v>24</v>
      </c>
    </row>
  </sheetData>
  <mergeCells count="12">
    <mergeCell ref="P2:R2"/>
    <mergeCell ref="E23:G23"/>
    <mergeCell ref="B23:B24"/>
    <mergeCell ref="C23:C24"/>
    <mergeCell ref="D23:D24"/>
    <mergeCell ref="X3:Y3"/>
    <mergeCell ref="Z3:AA3"/>
    <mergeCell ref="AB3:AC3"/>
    <mergeCell ref="B31:B32"/>
    <mergeCell ref="C31:C32"/>
    <mergeCell ref="D31:D32"/>
    <mergeCell ref="E31:G31"/>
  </mergeCells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M8"/>
  <sheetViews>
    <sheetView workbookViewId="0">
      <selection activeCell="I8" sqref="I8"/>
    </sheetView>
  </sheetViews>
  <sheetFormatPr defaultRowHeight="16.5" x14ac:dyDescent="0.3"/>
  <sheetData>
    <row r="5" spans="7:13" x14ac:dyDescent="0.3">
      <c r="H5" s="98" t="s">
        <v>131</v>
      </c>
      <c r="I5" s="98" t="s">
        <v>72</v>
      </c>
      <c r="J5" s="98" t="s">
        <v>71</v>
      </c>
      <c r="K5" s="98" t="s">
        <v>68</v>
      </c>
      <c r="L5" s="98" t="s">
        <v>66</v>
      </c>
    </row>
    <row r="6" spans="7:13" x14ac:dyDescent="0.3">
      <c r="G6" t="s">
        <v>129</v>
      </c>
      <c r="H6">
        <v>0.9</v>
      </c>
      <c r="I6">
        <v>7.0000000000000007E-2</v>
      </c>
      <c r="J6">
        <v>0.03</v>
      </c>
      <c r="M6">
        <f>SUM(H6:L6)</f>
        <v>1</v>
      </c>
    </row>
    <row r="8" spans="7:13" x14ac:dyDescent="0.3">
      <c r="G8" t="s">
        <v>130</v>
      </c>
      <c r="J8">
        <v>0.8</v>
      </c>
      <c r="K8">
        <v>0.2</v>
      </c>
    </row>
  </sheetData>
  <phoneticPr fontId="2" type="noConversion"/>
  <pageMargins left="0.7" right="0.7" top="0.75" bottom="0.75" header="0.3" footer="0.3"/>
  <pageSetup paperSize="9" orientation="portrait" horizontalDpi="4294967292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3"/>
  <sheetViews>
    <sheetView zoomScaleNormal="10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S20" sqref="S20"/>
    </sheetView>
  </sheetViews>
  <sheetFormatPr defaultRowHeight="11.25" x14ac:dyDescent="0.2"/>
  <cols>
    <col min="1" max="7" width="9" style="1"/>
    <col min="8" max="11" width="9" style="69"/>
    <col min="12" max="12" width="9" style="72"/>
    <col min="13" max="13" width="4.875" style="69" bestFit="1" customWidth="1"/>
    <col min="14" max="14" width="4.875" style="72" customWidth="1"/>
    <col min="15" max="16" width="9" style="72"/>
    <col min="17" max="17" width="9" style="76"/>
    <col min="18" max="18" width="9" style="78"/>
    <col min="19" max="16384" width="9" style="1"/>
  </cols>
  <sheetData>
    <row r="1" spans="1:26" x14ac:dyDescent="0.2">
      <c r="C1" s="1" t="s">
        <v>42</v>
      </c>
      <c r="E1" s="111" t="s">
        <v>48</v>
      </c>
      <c r="F1" s="111"/>
      <c r="G1" s="111"/>
      <c r="H1" s="67"/>
      <c r="I1" s="67"/>
      <c r="J1" s="67"/>
      <c r="K1" s="67"/>
      <c r="L1" s="70"/>
      <c r="M1" s="67"/>
      <c r="N1" s="70"/>
      <c r="O1" s="70"/>
      <c r="P1" s="70"/>
      <c r="Q1" s="74"/>
      <c r="R1" s="77"/>
    </row>
    <row r="2" spans="1:26" s="3" customFormat="1" ht="23.25" customHeight="1" x14ac:dyDescent="0.3">
      <c r="A2" s="3" t="s">
        <v>41</v>
      </c>
      <c r="B2" s="3" t="s">
        <v>43</v>
      </c>
      <c r="C2" s="57" t="s">
        <v>27</v>
      </c>
      <c r="D2" s="57" t="s">
        <v>46</v>
      </c>
      <c r="E2" s="59" t="s">
        <v>47</v>
      </c>
      <c r="F2" s="60" t="s">
        <v>44</v>
      </c>
      <c r="G2" s="61" t="s">
        <v>45</v>
      </c>
      <c r="H2" s="66" t="s">
        <v>77</v>
      </c>
      <c r="I2" s="68" t="s">
        <v>87</v>
      </c>
      <c r="J2" s="68" t="s">
        <v>96</v>
      </c>
      <c r="K2" s="68" t="s">
        <v>87</v>
      </c>
      <c r="L2" s="71" t="s">
        <v>86</v>
      </c>
      <c r="M2" s="68" t="s">
        <v>76</v>
      </c>
      <c r="N2" s="71" t="s">
        <v>91</v>
      </c>
      <c r="O2" s="71" t="s">
        <v>89</v>
      </c>
      <c r="P2" s="71"/>
      <c r="Q2" s="75" t="s">
        <v>88</v>
      </c>
      <c r="R2" s="71" t="s">
        <v>90</v>
      </c>
      <c r="S2" s="3" t="s">
        <v>49</v>
      </c>
    </row>
    <row r="3" spans="1:26" x14ac:dyDescent="0.2">
      <c r="A3" s="1">
        <v>1</v>
      </c>
      <c r="B3" s="56">
        <v>3</v>
      </c>
      <c r="S3" s="112" t="s">
        <v>50</v>
      </c>
    </row>
    <row r="4" spans="1:26" x14ac:dyDescent="0.2">
      <c r="A4" s="1">
        <v>2</v>
      </c>
      <c r="B4" s="56">
        <v>3.5510204081632653</v>
      </c>
      <c r="D4" s="1">
        <f>SUM(E4:G4)+D3</f>
        <v>0</v>
      </c>
      <c r="S4" s="112"/>
    </row>
    <row r="5" spans="1:26" x14ac:dyDescent="0.2">
      <c r="A5" s="1">
        <v>3</v>
      </c>
      <c r="B5" s="56">
        <v>4.1020408163265305</v>
      </c>
      <c r="D5" s="1">
        <f t="shared" ref="D5:D52" si="0">SUM(E5:G5)+D4</f>
        <v>0</v>
      </c>
      <c r="S5" s="112"/>
    </row>
    <row r="6" spans="1:26" x14ac:dyDescent="0.2">
      <c r="A6" s="1">
        <v>4</v>
      </c>
      <c r="B6" s="56">
        <v>4.6530612244897949</v>
      </c>
      <c r="D6" s="1">
        <f t="shared" si="0"/>
        <v>0</v>
      </c>
      <c r="S6" s="112"/>
    </row>
    <row r="7" spans="1:26" x14ac:dyDescent="0.2">
      <c r="A7" s="1">
        <v>5</v>
      </c>
      <c r="B7" s="56">
        <v>5.2040816326530601</v>
      </c>
      <c r="D7" s="1">
        <f t="shared" si="0"/>
        <v>0</v>
      </c>
      <c r="S7" s="112"/>
    </row>
    <row r="8" spans="1:26" x14ac:dyDescent="0.2">
      <c r="A8" s="1">
        <v>6</v>
      </c>
      <c r="B8" s="56">
        <v>5.7551020408163254</v>
      </c>
      <c r="D8" s="1">
        <f t="shared" si="0"/>
        <v>0</v>
      </c>
      <c r="H8" s="69">
        <v>1</v>
      </c>
      <c r="I8" s="69">
        <v>1</v>
      </c>
      <c r="J8" s="69">
        <f>H8*(Z$11/Z$12)</f>
        <v>0.5</v>
      </c>
      <c r="K8" s="69">
        <v>1</v>
      </c>
      <c r="L8" s="72">
        <f>'[1]행동력(v2)'!$Z9</f>
        <v>23.918333333333333</v>
      </c>
      <c r="M8" s="69">
        <f>'[1]행동력(v2)'!$J9</f>
        <v>1</v>
      </c>
      <c r="N8" s="72">
        <f t="shared" ref="N8:N15" si="1">M8/Z$12</f>
        <v>5.5555555555555552E-2</v>
      </c>
      <c r="O8" s="72">
        <f>L8/M8</f>
        <v>23.918333333333333</v>
      </c>
      <c r="Q8" s="76">
        <f t="shared" ref="Q8:Q52" si="2">I8/L8</f>
        <v>4.1808933175388474E-2</v>
      </c>
      <c r="R8" s="78">
        <f t="shared" ref="R8:R17" si="3">(O8*N8)*Q8</f>
        <v>5.5555555555555552E-2</v>
      </c>
      <c r="S8" s="58" t="s">
        <v>51</v>
      </c>
    </row>
    <row r="9" spans="1:26" x14ac:dyDescent="0.2">
      <c r="A9" s="1">
        <v>7</v>
      </c>
      <c r="B9" s="56">
        <v>6.3061224489795897</v>
      </c>
      <c r="D9" s="1">
        <f t="shared" si="0"/>
        <v>0</v>
      </c>
      <c r="H9" s="65">
        <f t="shared" ref="H9:H52" si="4">POWER(($A9-6),$Z$9)*$Z$10</f>
        <v>2.4</v>
      </c>
      <c r="I9" s="69">
        <f>H9</f>
        <v>2.4</v>
      </c>
      <c r="J9" s="69">
        <f t="shared" ref="J9:J52" si="5">H9*(Z$11/Z$12)</f>
        <v>1.2</v>
      </c>
      <c r="K9" s="69">
        <f>J9</f>
        <v>1.2</v>
      </c>
      <c r="L9" s="72">
        <f>'[1]행동력(v2)'!$Z10</f>
        <v>33.86666666666666</v>
      </c>
      <c r="M9" s="69">
        <f>'[1]행동력(v2)'!$J10</f>
        <v>2</v>
      </c>
      <c r="N9" s="72">
        <f t="shared" si="1"/>
        <v>0.1111111111111111</v>
      </c>
      <c r="O9" s="72">
        <f t="shared" ref="O9:O52" si="6">L9/M9</f>
        <v>16.93333333333333</v>
      </c>
      <c r="Q9" s="76">
        <f t="shared" si="2"/>
        <v>7.0866141732283477E-2</v>
      </c>
      <c r="R9" s="78">
        <f t="shared" si="3"/>
        <v>0.13333333333333333</v>
      </c>
      <c r="S9" s="113" t="s">
        <v>52</v>
      </c>
      <c r="T9" s="58" t="s">
        <v>54</v>
      </c>
      <c r="Y9" s="1" t="s">
        <v>85</v>
      </c>
      <c r="Z9" s="1">
        <v>2</v>
      </c>
    </row>
    <row r="10" spans="1:26" x14ac:dyDescent="0.2">
      <c r="A10" s="1">
        <v>8</v>
      </c>
      <c r="B10" s="56">
        <v>6.857142857142855</v>
      </c>
      <c r="D10" s="1">
        <f t="shared" si="0"/>
        <v>0</v>
      </c>
      <c r="H10" s="65">
        <f t="shared" si="4"/>
        <v>9.6</v>
      </c>
      <c r="I10" s="69">
        <f>H10-H9</f>
        <v>7.1999999999999993</v>
      </c>
      <c r="J10" s="69">
        <f t="shared" si="5"/>
        <v>4.8</v>
      </c>
      <c r="K10" s="69">
        <f>J10-J9</f>
        <v>3.5999999999999996</v>
      </c>
      <c r="L10" s="72">
        <f>'[1]행동력(v2)'!$Z11</f>
        <v>49</v>
      </c>
      <c r="M10" s="69">
        <f>'[1]행동력(v2)'!$J11</f>
        <v>4</v>
      </c>
      <c r="N10" s="72">
        <f t="shared" si="1"/>
        <v>0.22222222222222221</v>
      </c>
      <c r="O10" s="72">
        <f t="shared" si="6"/>
        <v>12.25</v>
      </c>
      <c r="Q10" s="76">
        <f t="shared" si="2"/>
        <v>0.14693877551020407</v>
      </c>
      <c r="R10" s="78">
        <f t="shared" si="3"/>
        <v>0.39999999999999991</v>
      </c>
      <c r="S10" s="113"/>
      <c r="Y10" s="1" t="s">
        <v>84</v>
      </c>
      <c r="Z10" s="1">
        <v>2.4</v>
      </c>
    </row>
    <row r="11" spans="1:26" x14ac:dyDescent="0.2">
      <c r="A11" s="1">
        <v>9</v>
      </c>
      <c r="B11" s="56">
        <v>7.4081632653061202</v>
      </c>
      <c r="D11" s="1">
        <f t="shared" si="0"/>
        <v>0</v>
      </c>
      <c r="H11" s="65">
        <f t="shared" si="4"/>
        <v>21.599999999999998</v>
      </c>
      <c r="I11" s="69">
        <f t="shared" ref="I11:K52" si="7">H11-H10</f>
        <v>11.999999999999998</v>
      </c>
      <c r="J11" s="69">
        <f t="shared" si="5"/>
        <v>10.799999999999999</v>
      </c>
      <c r="K11" s="69">
        <f t="shared" si="7"/>
        <v>5.9999999999999991</v>
      </c>
      <c r="L11" s="72">
        <f>'[1]행동력(v2)'!$Z12</f>
        <v>60.999999999999993</v>
      </c>
      <c r="M11" s="69">
        <f>'[1]행동력(v2)'!$J12</f>
        <v>6</v>
      </c>
      <c r="N11" s="72">
        <f t="shared" si="1"/>
        <v>0.33333333333333331</v>
      </c>
      <c r="O11" s="72">
        <f t="shared" si="6"/>
        <v>10.166666666666666</v>
      </c>
      <c r="Q11" s="76">
        <f t="shared" si="2"/>
        <v>0.19672131147540983</v>
      </c>
      <c r="R11" s="78">
        <f t="shared" si="3"/>
        <v>0.66666666666666652</v>
      </c>
      <c r="S11" s="58" t="s">
        <v>53</v>
      </c>
      <c r="T11" s="62" t="s">
        <v>63</v>
      </c>
      <c r="Y11" s="1" t="s">
        <v>94</v>
      </c>
      <c r="Z11" s="1">
        <f>V36</f>
        <v>9</v>
      </c>
    </row>
    <row r="12" spans="1:26" x14ac:dyDescent="0.2">
      <c r="A12" s="1">
        <v>10</v>
      </c>
      <c r="B12" s="56">
        <v>7.9591836734693855</v>
      </c>
      <c r="D12" s="1">
        <f t="shared" si="0"/>
        <v>1</v>
      </c>
      <c r="E12" s="1">
        <v>1</v>
      </c>
      <c r="H12" s="65">
        <f t="shared" si="4"/>
        <v>38.4</v>
      </c>
      <c r="I12" s="69">
        <f t="shared" si="7"/>
        <v>16.8</v>
      </c>
      <c r="J12" s="69">
        <f t="shared" si="5"/>
        <v>19.2</v>
      </c>
      <c r="K12" s="69">
        <f t="shared" si="7"/>
        <v>8.4</v>
      </c>
      <c r="L12" s="72">
        <f>'[1]행동력(v2)'!$Z13</f>
        <v>74</v>
      </c>
      <c r="M12" s="69">
        <f>'[1]행동력(v2)'!$J13</f>
        <v>8</v>
      </c>
      <c r="N12" s="72">
        <f t="shared" si="1"/>
        <v>0.44444444444444442</v>
      </c>
      <c r="O12" s="72">
        <f t="shared" si="6"/>
        <v>9.25</v>
      </c>
      <c r="Q12" s="76">
        <f t="shared" si="2"/>
        <v>0.22702702702702704</v>
      </c>
      <c r="R12" s="78">
        <f t="shared" si="3"/>
        <v>0.93333333333333335</v>
      </c>
      <c r="S12" s="58" t="s">
        <v>62</v>
      </c>
      <c r="Y12" s="1" t="s">
        <v>95</v>
      </c>
      <c r="Z12" s="1">
        <v>18</v>
      </c>
    </row>
    <row r="13" spans="1:26" x14ac:dyDescent="0.2">
      <c r="A13" s="1">
        <v>11</v>
      </c>
      <c r="B13" s="56">
        <v>8.5102040816326507</v>
      </c>
      <c r="D13" s="1">
        <f t="shared" si="0"/>
        <v>1</v>
      </c>
      <c r="H13" s="65">
        <f t="shared" si="4"/>
        <v>60</v>
      </c>
      <c r="I13" s="69">
        <f t="shared" si="7"/>
        <v>21.6</v>
      </c>
      <c r="J13" s="69">
        <f t="shared" si="5"/>
        <v>30</v>
      </c>
      <c r="K13" s="69">
        <f t="shared" si="7"/>
        <v>10.8</v>
      </c>
      <c r="L13" s="72">
        <f>'[1]행동력(v2)'!$Z14</f>
        <v>87</v>
      </c>
      <c r="M13" s="69">
        <f>'[1]행동력(v2)'!$J14</f>
        <v>10</v>
      </c>
      <c r="N13" s="72">
        <f t="shared" si="1"/>
        <v>0.55555555555555558</v>
      </c>
      <c r="O13" s="72">
        <f t="shared" si="6"/>
        <v>8.6999999999999993</v>
      </c>
      <c r="Q13" s="76">
        <f t="shared" si="2"/>
        <v>0.24827586206896554</v>
      </c>
      <c r="R13" s="78">
        <f t="shared" si="3"/>
        <v>1.2</v>
      </c>
      <c r="S13" s="64" t="s">
        <v>65</v>
      </c>
    </row>
    <row r="14" spans="1:26" x14ac:dyDescent="0.2">
      <c r="A14" s="1">
        <v>12</v>
      </c>
      <c r="B14" s="56">
        <v>9.0612244897959151</v>
      </c>
      <c r="D14" s="1">
        <f t="shared" si="0"/>
        <v>2</v>
      </c>
      <c r="G14" s="1">
        <v>1</v>
      </c>
      <c r="H14" s="65">
        <f t="shared" si="4"/>
        <v>86.399999999999991</v>
      </c>
      <c r="I14" s="69">
        <f t="shared" si="7"/>
        <v>26.399999999999991</v>
      </c>
      <c r="J14" s="69">
        <f t="shared" si="5"/>
        <v>43.199999999999996</v>
      </c>
      <c r="K14" s="69">
        <f t="shared" si="7"/>
        <v>13.199999999999996</v>
      </c>
      <c r="L14" s="72">
        <f>'[1]행동력(v2)'!$Z15</f>
        <v>105.00000000000001</v>
      </c>
      <c r="M14" s="69">
        <f>'[1]행동력(v2)'!$J15</f>
        <v>12</v>
      </c>
      <c r="N14" s="72">
        <f t="shared" si="1"/>
        <v>0.66666666666666663</v>
      </c>
      <c r="O14" s="72">
        <f t="shared" si="6"/>
        <v>8.7500000000000018</v>
      </c>
      <c r="Q14" s="76">
        <f t="shared" si="2"/>
        <v>0.25142857142857133</v>
      </c>
      <c r="R14" s="78">
        <f t="shared" si="3"/>
        <v>1.4666666666666663</v>
      </c>
      <c r="S14" s="58" t="s">
        <v>55</v>
      </c>
    </row>
    <row r="15" spans="1:26" x14ac:dyDescent="0.2">
      <c r="A15" s="1">
        <v>13</v>
      </c>
      <c r="B15" s="56">
        <v>9.6122448979591795</v>
      </c>
      <c r="D15" s="1">
        <f t="shared" si="0"/>
        <v>2</v>
      </c>
      <c r="H15" s="65">
        <f t="shared" si="4"/>
        <v>117.6</v>
      </c>
      <c r="I15" s="69">
        <f t="shared" si="7"/>
        <v>31.200000000000003</v>
      </c>
      <c r="J15" s="69">
        <f t="shared" si="5"/>
        <v>58.8</v>
      </c>
      <c r="K15" s="69">
        <f t="shared" si="7"/>
        <v>15.600000000000001</v>
      </c>
      <c r="L15" s="72">
        <f>'[1]행동력(v2)'!$Z16</f>
        <v>124.99999999999999</v>
      </c>
      <c r="M15" s="69">
        <f>'[1]행동력(v2)'!$J16</f>
        <v>14</v>
      </c>
      <c r="N15" s="72">
        <f t="shared" si="1"/>
        <v>0.77777777777777779</v>
      </c>
      <c r="O15" s="72">
        <f t="shared" si="6"/>
        <v>8.928571428571427</v>
      </c>
      <c r="Q15" s="76">
        <f t="shared" si="2"/>
        <v>0.24960000000000004</v>
      </c>
      <c r="R15" s="78">
        <f t="shared" si="3"/>
        <v>1.7333333333333334</v>
      </c>
      <c r="S15" s="58"/>
    </row>
    <row r="16" spans="1:26" x14ac:dyDescent="0.2">
      <c r="A16" s="1">
        <v>14</v>
      </c>
      <c r="B16" s="56">
        <v>10.163265306122446</v>
      </c>
      <c r="D16" s="1">
        <f t="shared" si="0"/>
        <v>2</v>
      </c>
      <c r="H16" s="65">
        <f t="shared" si="4"/>
        <v>153.6</v>
      </c>
      <c r="I16" s="69">
        <f t="shared" si="7"/>
        <v>36</v>
      </c>
      <c r="J16" s="69">
        <f t="shared" si="5"/>
        <v>76.8</v>
      </c>
      <c r="K16" s="69">
        <f t="shared" si="7"/>
        <v>18</v>
      </c>
      <c r="L16" s="72">
        <f>'[1]행동력(v2)'!$Z17</f>
        <v>150</v>
      </c>
      <c r="M16" s="69">
        <f>'[1]행동력(v2)'!$J17</f>
        <v>16</v>
      </c>
      <c r="N16" s="72">
        <f t="shared" ref="N16:N52" si="8">M16/Z$12</f>
        <v>0.88888888888888884</v>
      </c>
      <c r="O16" s="72">
        <f t="shared" si="6"/>
        <v>9.375</v>
      </c>
      <c r="Q16" s="76">
        <f t="shared" si="2"/>
        <v>0.24</v>
      </c>
      <c r="R16" s="78">
        <f t="shared" si="3"/>
        <v>1.9999999999999996</v>
      </c>
      <c r="S16" s="58" t="s">
        <v>53</v>
      </c>
    </row>
    <row r="17" spans="1:28" x14ac:dyDescent="0.2">
      <c r="A17" s="1">
        <v>15</v>
      </c>
      <c r="B17" s="56">
        <v>10.71428571428571</v>
      </c>
      <c r="D17" s="1">
        <f t="shared" si="0"/>
        <v>2</v>
      </c>
      <c r="H17" s="65">
        <f t="shared" si="4"/>
        <v>194.4</v>
      </c>
      <c r="I17" s="69">
        <f t="shared" si="7"/>
        <v>40.800000000000011</v>
      </c>
      <c r="J17" s="69">
        <f t="shared" si="5"/>
        <v>97.2</v>
      </c>
      <c r="K17" s="69">
        <f t="shared" si="7"/>
        <v>20.400000000000006</v>
      </c>
      <c r="L17" s="72">
        <f>'[1]행동력(v2)'!$Z18</f>
        <v>180</v>
      </c>
      <c r="M17" s="69">
        <f>'[1]행동력(v2)'!$J18</f>
        <v>18</v>
      </c>
      <c r="N17" s="72">
        <f t="shared" si="8"/>
        <v>1</v>
      </c>
      <c r="O17" s="72">
        <f t="shared" si="6"/>
        <v>10</v>
      </c>
      <c r="Q17" s="76">
        <f t="shared" si="2"/>
        <v>0.22666666666666674</v>
      </c>
      <c r="R17" s="78">
        <f t="shared" si="3"/>
        <v>2.2666666666666675</v>
      </c>
      <c r="S17" s="63" t="s">
        <v>56</v>
      </c>
      <c r="T17" s="1" t="s">
        <v>61</v>
      </c>
    </row>
    <row r="18" spans="1:28" x14ac:dyDescent="0.2">
      <c r="A18" s="1">
        <v>16</v>
      </c>
      <c r="B18" s="56">
        <v>11.265306122448976</v>
      </c>
      <c r="D18" s="1">
        <f t="shared" si="0"/>
        <v>3</v>
      </c>
      <c r="F18" s="1">
        <v>1</v>
      </c>
      <c r="H18" s="65">
        <f t="shared" si="4"/>
        <v>240</v>
      </c>
      <c r="I18" s="69">
        <f t="shared" si="7"/>
        <v>45.599999999999994</v>
      </c>
      <c r="J18" s="69">
        <f t="shared" si="5"/>
        <v>120</v>
      </c>
      <c r="K18" s="69">
        <f t="shared" si="7"/>
        <v>22.799999999999997</v>
      </c>
      <c r="L18" s="72">
        <f>'[1]행동력(v2)'!$Z19</f>
        <v>219.99999999999997</v>
      </c>
      <c r="M18" s="69">
        <f>'[1]행동력(v2)'!$J19</f>
        <v>20</v>
      </c>
      <c r="N18" s="72">
        <f t="shared" si="8"/>
        <v>1.1111111111111112</v>
      </c>
      <c r="O18" s="72">
        <f t="shared" si="6"/>
        <v>10.999999999999998</v>
      </c>
      <c r="Q18" s="76">
        <f t="shared" si="2"/>
        <v>0.20727272727272728</v>
      </c>
      <c r="R18" s="78">
        <f>(O18*N18)*Q18</f>
        <v>2.5333333333333332</v>
      </c>
      <c r="S18" s="58" t="s">
        <v>57</v>
      </c>
    </row>
    <row r="19" spans="1:28" x14ac:dyDescent="0.2">
      <c r="A19" s="1">
        <v>17</v>
      </c>
      <c r="B19" s="56">
        <v>11.81632653061224</v>
      </c>
      <c r="D19" s="1">
        <f t="shared" si="0"/>
        <v>3</v>
      </c>
      <c r="H19" s="65">
        <f t="shared" si="4"/>
        <v>290.39999999999998</v>
      </c>
      <c r="I19" s="69">
        <f t="shared" si="7"/>
        <v>50.399999999999977</v>
      </c>
      <c r="J19" s="69">
        <f t="shared" si="5"/>
        <v>145.19999999999999</v>
      </c>
      <c r="K19" s="69">
        <f t="shared" si="7"/>
        <v>25.199999999999989</v>
      </c>
      <c r="L19" s="72">
        <f>'[1]행동력(v2)'!$Z20</f>
        <v>260</v>
      </c>
      <c r="M19" s="69">
        <f>'[1]행동력(v2)'!$J20</f>
        <v>22</v>
      </c>
      <c r="N19" s="72">
        <f t="shared" si="8"/>
        <v>1.2222222222222223</v>
      </c>
      <c r="O19" s="72">
        <f t="shared" si="6"/>
        <v>11.818181818181818</v>
      </c>
      <c r="Q19" s="76">
        <f t="shared" si="2"/>
        <v>0.19384615384615375</v>
      </c>
      <c r="R19" s="78">
        <f t="shared" ref="R19:R51" si="9">(O19*N19)*Q19</f>
        <v>2.7999999999999989</v>
      </c>
      <c r="S19" s="58"/>
    </row>
    <row r="20" spans="1:28" x14ac:dyDescent="0.2">
      <c r="A20" s="1">
        <v>18</v>
      </c>
      <c r="B20" s="56">
        <v>12.367346938775505</v>
      </c>
      <c r="D20" s="1">
        <f t="shared" si="0"/>
        <v>3</v>
      </c>
      <c r="H20" s="65">
        <f t="shared" si="4"/>
        <v>345.59999999999997</v>
      </c>
      <c r="I20" s="69">
        <f t="shared" si="7"/>
        <v>55.199999999999989</v>
      </c>
      <c r="J20" s="69">
        <f t="shared" si="5"/>
        <v>172.79999999999998</v>
      </c>
      <c r="K20" s="69">
        <f t="shared" si="7"/>
        <v>27.599999999999994</v>
      </c>
      <c r="L20" s="72">
        <f>'[1]행동력(v2)'!$Z21</f>
        <v>310</v>
      </c>
      <c r="M20" s="69">
        <f>'[1]행동력(v2)'!$J21</f>
        <v>24</v>
      </c>
      <c r="N20" s="72">
        <f t="shared" si="8"/>
        <v>1.3333333333333333</v>
      </c>
      <c r="O20" s="72">
        <f t="shared" si="6"/>
        <v>12.916666666666666</v>
      </c>
      <c r="Q20" s="76">
        <f t="shared" si="2"/>
        <v>0.17806451612903221</v>
      </c>
      <c r="R20" s="78">
        <f>(O20*N20)*Q20</f>
        <v>3.0666666666666655</v>
      </c>
      <c r="S20" s="58" t="s">
        <v>58</v>
      </c>
      <c r="T20" s="62" t="s">
        <v>75</v>
      </c>
    </row>
    <row r="21" spans="1:28" x14ac:dyDescent="0.2">
      <c r="A21" s="1">
        <v>19</v>
      </c>
      <c r="B21" s="56">
        <v>12.918367346938771</v>
      </c>
      <c r="D21" s="1">
        <f t="shared" si="0"/>
        <v>4</v>
      </c>
      <c r="E21" s="1">
        <v>1</v>
      </c>
      <c r="H21" s="65">
        <f t="shared" si="4"/>
        <v>405.59999999999997</v>
      </c>
      <c r="I21" s="69">
        <f t="shared" si="7"/>
        <v>60</v>
      </c>
      <c r="J21" s="69">
        <f t="shared" si="5"/>
        <v>202.79999999999998</v>
      </c>
      <c r="K21" s="69">
        <f t="shared" si="7"/>
        <v>30</v>
      </c>
      <c r="L21" s="72">
        <f>'[1]행동력(v2)'!$Z22</f>
        <v>380</v>
      </c>
      <c r="M21" s="69">
        <f>'[1]행동력(v2)'!$J22</f>
        <v>26</v>
      </c>
      <c r="N21" s="72">
        <f t="shared" si="8"/>
        <v>1.4444444444444444</v>
      </c>
      <c r="O21" s="72">
        <f t="shared" si="6"/>
        <v>14.615384615384615</v>
      </c>
      <c r="Q21" s="76">
        <f t="shared" si="2"/>
        <v>0.15789473684210525</v>
      </c>
      <c r="R21" s="78">
        <f t="shared" si="9"/>
        <v>3.333333333333333</v>
      </c>
      <c r="S21" s="58" t="s">
        <v>59</v>
      </c>
      <c r="AA21" s="1">
        <v>10</v>
      </c>
    </row>
    <row r="22" spans="1:28" x14ac:dyDescent="0.2">
      <c r="A22" s="1">
        <v>20</v>
      </c>
      <c r="B22" s="56">
        <v>13.469387755102035</v>
      </c>
      <c r="D22" s="1">
        <f t="shared" si="0"/>
        <v>4</v>
      </c>
      <c r="H22" s="65">
        <f t="shared" si="4"/>
        <v>470.4</v>
      </c>
      <c r="I22" s="69">
        <f t="shared" si="7"/>
        <v>64.800000000000011</v>
      </c>
      <c r="J22" s="69">
        <f t="shared" si="5"/>
        <v>235.2</v>
      </c>
      <c r="K22" s="69">
        <f t="shared" si="7"/>
        <v>32.400000000000006</v>
      </c>
      <c r="L22" s="72">
        <f>'[1]행동력(v2)'!$Z23</f>
        <v>470</v>
      </c>
      <c r="M22" s="69">
        <f>'[1]행동력(v2)'!$J23</f>
        <v>28</v>
      </c>
      <c r="N22" s="72">
        <f t="shared" si="8"/>
        <v>1.5555555555555556</v>
      </c>
      <c r="O22" s="72">
        <f t="shared" si="6"/>
        <v>16.785714285714285</v>
      </c>
      <c r="Q22" s="76">
        <f t="shared" si="2"/>
        <v>0.13787234042553195</v>
      </c>
      <c r="R22" s="78">
        <f t="shared" si="9"/>
        <v>3.600000000000001</v>
      </c>
      <c r="S22" s="58" t="s">
        <v>60</v>
      </c>
      <c r="AA22" s="1">
        <v>50</v>
      </c>
    </row>
    <row r="23" spans="1:28" x14ac:dyDescent="0.2">
      <c r="A23" s="1">
        <v>21</v>
      </c>
      <c r="B23" s="56">
        <v>14.020408163265301</v>
      </c>
      <c r="D23" s="1">
        <f t="shared" si="0"/>
        <v>4</v>
      </c>
      <c r="H23" s="65">
        <f t="shared" si="4"/>
        <v>540</v>
      </c>
      <c r="I23" s="69">
        <f t="shared" si="7"/>
        <v>69.600000000000023</v>
      </c>
      <c r="J23" s="69">
        <f t="shared" si="5"/>
        <v>270</v>
      </c>
      <c r="K23" s="69">
        <f t="shared" si="7"/>
        <v>34.800000000000011</v>
      </c>
      <c r="L23" s="72">
        <f>'[1]행동력(v2)'!$Z24</f>
        <v>597.33333333333337</v>
      </c>
      <c r="M23" s="69">
        <f>'[1]행동력(v2)'!$J24</f>
        <v>30</v>
      </c>
      <c r="N23" s="72">
        <f t="shared" si="8"/>
        <v>1.6666666666666667</v>
      </c>
      <c r="O23" s="72">
        <f t="shared" si="6"/>
        <v>19.911111111111111</v>
      </c>
      <c r="Q23" s="76">
        <f t="shared" si="2"/>
        <v>0.11651785714285717</v>
      </c>
      <c r="R23" s="78">
        <f t="shared" si="9"/>
        <v>3.8666666666666685</v>
      </c>
      <c r="S23" s="63" t="s">
        <v>64</v>
      </c>
      <c r="AA23" s="1">
        <v>100</v>
      </c>
    </row>
    <row r="24" spans="1:28" x14ac:dyDescent="0.2">
      <c r="A24" s="1">
        <v>22</v>
      </c>
      <c r="B24" s="56">
        <v>14.571428571428566</v>
      </c>
      <c r="D24" s="1">
        <f t="shared" si="0"/>
        <v>4</v>
      </c>
      <c r="H24" s="65">
        <f t="shared" si="4"/>
        <v>614.4</v>
      </c>
      <c r="I24" s="69">
        <f t="shared" si="7"/>
        <v>74.399999999999977</v>
      </c>
      <c r="J24" s="69">
        <f t="shared" si="5"/>
        <v>307.2</v>
      </c>
      <c r="K24" s="69">
        <f t="shared" si="7"/>
        <v>37.199999999999989</v>
      </c>
      <c r="L24" s="72">
        <f>'[1]행동력(v2)'!$Z25</f>
        <v>735.99999999999989</v>
      </c>
      <c r="M24" s="69">
        <f>'[1]행동력(v2)'!$J25</f>
        <v>32</v>
      </c>
      <c r="N24" s="72">
        <f t="shared" si="8"/>
        <v>1.7777777777777777</v>
      </c>
      <c r="O24" s="72">
        <f t="shared" si="6"/>
        <v>22.999999999999996</v>
      </c>
      <c r="Q24" s="76">
        <f t="shared" si="2"/>
        <v>0.10108695652173912</v>
      </c>
      <c r="R24" s="78">
        <f t="shared" si="9"/>
        <v>4.133333333333332</v>
      </c>
      <c r="S24" s="58"/>
      <c r="AA24" s="1">
        <v>200</v>
      </c>
    </row>
    <row r="25" spans="1:28" x14ac:dyDescent="0.2">
      <c r="A25" s="1">
        <v>23</v>
      </c>
      <c r="B25" s="56">
        <v>15.12244897959183</v>
      </c>
      <c r="D25" s="1">
        <f t="shared" si="0"/>
        <v>4</v>
      </c>
      <c r="H25" s="65">
        <f t="shared" si="4"/>
        <v>693.6</v>
      </c>
      <c r="I25" s="69">
        <f t="shared" si="7"/>
        <v>79.200000000000045</v>
      </c>
      <c r="J25" s="69">
        <f t="shared" si="5"/>
        <v>346.8</v>
      </c>
      <c r="K25" s="69">
        <f t="shared" si="7"/>
        <v>39.600000000000023</v>
      </c>
      <c r="L25" s="72">
        <f>'[1]행동력(v2)'!$Z26</f>
        <v>874.66666666666674</v>
      </c>
      <c r="M25" s="69">
        <f>'[1]행동력(v2)'!$J26</f>
        <v>34</v>
      </c>
      <c r="N25" s="72">
        <f t="shared" si="8"/>
        <v>1.8888888888888888</v>
      </c>
      <c r="O25" s="72">
        <f t="shared" si="6"/>
        <v>25.725490196078432</v>
      </c>
      <c r="Q25" s="76">
        <f t="shared" si="2"/>
        <v>9.0548780487804917E-2</v>
      </c>
      <c r="R25" s="78">
        <f t="shared" si="9"/>
        <v>4.4000000000000021</v>
      </c>
      <c r="S25" s="58"/>
      <c r="AA25" s="1">
        <v>500</v>
      </c>
    </row>
    <row r="26" spans="1:28" x14ac:dyDescent="0.2">
      <c r="A26" s="1">
        <v>24</v>
      </c>
      <c r="B26" s="56">
        <v>15.673469387755096</v>
      </c>
      <c r="D26" s="1">
        <f t="shared" si="0"/>
        <v>4</v>
      </c>
      <c r="H26" s="65">
        <f t="shared" si="4"/>
        <v>777.6</v>
      </c>
      <c r="I26" s="69">
        <f t="shared" si="7"/>
        <v>84</v>
      </c>
      <c r="J26" s="69">
        <f t="shared" si="5"/>
        <v>388.8</v>
      </c>
      <c r="K26" s="69">
        <f t="shared" si="7"/>
        <v>42</v>
      </c>
      <c r="L26" s="72">
        <f>'[1]행동력(v2)'!$Z27</f>
        <v>1013.3333333333334</v>
      </c>
      <c r="M26" s="69">
        <f>'[1]행동력(v2)'!$J27</f>
        <v>36</v>
      </c>
      <c r="N26" s="72">
        <f t="shared" si="8"/>
        <v>2</v>
      </c>
      <c r="O26" s="72">
        <f t="shared" si="6"/>
        <v>28.148148148148149</v>
      </c>
      <c r="Q26" s="76">
        <f t="shared" si="2"/>
        <v>8.2894736842105257E-2</v>
      </c>
      <c r="R26" s="78">
        <f t="shared" si="9"/>
        <v>4.6666666666666661</v>
      </c>
      <c r="S26" s="58"/>
    </row>
    <row r="27" spans="1:28" x14ac:dyDescent="0.2">
      <c r="A27" s="1">
        <v>25</v>
      </c>
      <c r="B27" s="56">
        <v>16.224489795918359</v>
      </c>
      <c r="D27" s="1">
        <f t="shared" si="0"/>
        <v>4</v>
      </c>
      <c r="H27" s="65">
        <f t="shared" si="4"/>
        <v>866.4</v>
      </c>
      <c r="I27" s="69">
        <f t="shared" si="7"/>
        <v>88.799999999999955</v>
      </c>
      <c r="J27" s="69">
        <f t="shared" si="5"/>
        <v>433.2</v>
      </c>
      <c r="K27" s="69">
        <f t="shared" si="7"/>
        <v>44.399999999999977</v>
      </c>
      <c r="L27" s="72">
        <f>'[1]행동력(v2)'!$Z28</f>
        <v>1173.3333333333333</v>
      </c>
      <c r="M27" s="69">
        <f>'[1]행동력(v2)'!$J28</f>
        <v>38</v>
      </c>
      <c r="N27" s="72">
        <f t="shared" si="8"/>
        <v>2.1111111111111112</v>
      </c>
      <c r="O27" s="72">
        <f t="shared" si="6"/>
        <v>30.877192982456137</v>
      </c>
      <c r="Q27" s="76">
        <f t="shared" si="2"/>
        <v>7.5681818181818142E-2</v>
      </c>
      <c r="R27" s="78">
        <f t="shared" si="9"/>
        <v>4.93333333333333</v>
      </c>
      <c r="S27" s="58"/>
      <c r="W27" s="73">
        <v>6.6666666666666666E-2</v>
      </c>
      <c r="X27" s="73">
        <v>0.33333333333333331</v>
      </c>
      <c r="Y27" s="73">
        <v>0.5</v>
      </c>
      <c r="Z27" s="73">
        <v>6.6666666666666666E-2</v>
      </c>
      <c r="AA27" s="73">
        <v>3.3333333333333333E-2</v>
      </c>
    </row>
    <row r="28" spans="1:28" x14ac:dyDescent="0.2">
      <c r="A28" s="1">
        <v>26</v>
      </c>
      <c r="B28" s="56">
        <v>16.775510204081627</v>
      </c>
      <c r="D28" s="1">
        <f t="shared" si="0"/>
        <v>4</v>
      </c>
      <c r="H28" s="65">
        <f t="shared" si="4"/>
        <v>960</v>
      </c>
      <c r="I28" s="69">
        <f t="shared" si="7"/>
        <v>93.600000000000023</v>
      </c>
      <c r="J28" s="69">
        <f t="shared" si="5"/>
        <v>480</v>
      </c>
      <c r="K28" s="69">
        <f t="shared" si="7"/>
        <v>46.800000000000011</v>
      </c>
      <c r="L28" s="72">
        <f>'[1]행동력(v2)'!$Z29</f>
        <v>1280</v>
      </c>
      <c r="M28" s="69">
        <f>'[1]행동력(v2)'!$J29</f>
        <v>40</v>
      </c>
      <c r="N28" s="72">
        <f t="shared" si="8"/>
        <v>2.2222222222222223</v>
      </c>
      <c r="O28" s="72">
        <f t="shared" si="6"/>
        <v>32</v>
      </c>
      <c r="Q28" s="76">
        <f t="shared" si="2"/>
        <v>7.3125000000000023E-2</v>
      </c>
      <c r="R28" s="78">
        <f t="shared" si="9"/>
        <v>5.200000000000002</v>
      </c>
      <c r="S28" s="58"/>
      <c r="V28" s="2" t="s">
        <v>70</v>
      </c>
      <c r="W28" s="2" t="s">
        <v>67</v>
      </c>
      <c r="X28" s="2" t="s">
        <v>69</v>
      </c>
      <c r="Y28" s="2" t="s">
        <v>71</v>
      </c>
      <c r="Z28" s="2" t="s">
        <v>72</v>
      </c>
      <c r="AA28" s="2" t="s">
        <v>73</v>
      </c>
    </row>
    <row r="29" spans="1:28" x14ac:dyDescent="0.2">
      <c r="A29" s="1">
        <v>27</v>
      </c>
      <c r="B29" s="56">
        <v>17.326530612244891</v>
      </c>
      <c r="D29" s="1">
        <f t="shared" si="0"/>
        <v>4</v>
      </c>
      <c r="H29" s="65">
        <f t="shared" si="4"/>
        <v>1058.3999999999999</v>
      </c>
      <c r="I29" s="69">
        <f t="shared" si="7"/>
        <v>98.399999999999864</v>
      </c>
      <c r="J29" s="69">
        <f t="shared" si="5"/>
        <v>529.19999999999993</v>
      </c>
      <c r="K29" s="69">
        <f t="shared" si="7"/>
        <v>49.199999999999932</v>
      </c>
      <c r="L29" s="72">
        <f>'[1]행동력(v2)'!$Z30</f>
        <v>1440</v>
      </c>
      <c r="M29" s="69">
        <f>'[1]행동력(v2)'!$J30</f>
        <v>42</v>
      </c>
      <c r="N29" s="72">
        <f t="shared" si="8"/>
        <v>2.3333333333333335</v>
      </c>
      <c r="O29" s="72">
        <f t="shared" si="6"/>
        <v>34.285714285714285</v>
      </c>
      <c r="Q29" s="76">
        <f t="shared" si="2"/>
        <v>6.8333333333333232E-2</v>
      </c>
      <c r="R29" s="78">
        <f t="shared" si="9"/>
        <v>5.4666666666666588</v>
      </c>
      <c r="S29" s="58"/>
      <c r="V29" s="2">
        <v>18</v>
      </c>
      <c r="W29" s="2">
        <f>$V29*W27</f>
        <v>1.2</v>
      </c>
      <c r="X29" s="2">
        <f t="shared" ref="X29:AA29" si="10">$V29*X27</f>
        <v>6</v>
      </c>
      <c r="Y29" s="2">
        <f t="shared" si="10"/>
        <v>9</v>
      </c>
      <c r="Z29" s="2">
        <f t="shared" si="10"/>
        <v>1.2</v>
      </c>
      <c r="AA29" s="2">
        <f t="shared" si="10"/>
        <v>0.6</v>
      </c>
      <c r="AB29" s="2">
        <f>SUM(W29:AA29)</f>
        <v>18</v>
      </c>
    </row>
    <row r="30" spans="1:28" x14ac:dyDescent="0.2">
      <c r="A30" s="1">
        <v>28</v>
      </c>
      <c r="B30" s="56">
        <v>17.877551020408156</v>
      </c>
      <c r="D30" s="1">
        <f t="shared" si="0"/>
        <v>4</v>
      </c>
      <c r="H30" s="65">
        <f t="shared" si="4"/>
        <v>1161.5999999999999</v>
      </c>
      <c r="I30" s="69">
        <f t="shared" si="7"/>
        <v>103.20000000000005</v>
      </c>
      <c r="J30" s="69">
        <f t="shared" si="5"/>
        <v>580.79999999999995</v>
      </c>
      <c r="K30" s="69">
        <f t="shared" si="7"/>
        <v>51.600000000000023</v>
      </c>
      <c r="L30" s="72">
        <f>'[1]행동력(v2)'!$Z31</f>
        <v>1600.0000000000002</v>
      </c>
      <c r="M30" s="69">
        <f>'[1]행동력(v2)'!$J31</f>
        <v>44</v>
      </c>
      <c r="N30" s="72">
        <f t="shared" si="8"/>
        <v>2.4444444444444446</v>
      </c>
      <c r="O30" s="72">
        <f t="shared" si="6"/>
        <v>36.363636363636367</v>
      </c>
      <c r="Q30" s="76">
        <f t="shared" si="2"/>
        <v>6.4500000000000016E-2</v>
      </c>
      <c r="R30" s="78">
        <f t="shared" si="9"/>
        <v>5.7333333333333352</v>
      </c>
      <c r="S30" s="58"/>
      <c r="U30" s="1" t="s">
        <v>74</v>
      </c>
      <c r="V30" s="1">
        <f>SUM(W30:AA30)</f>
        <v>4710</v>
      </c>
      <c r="W30" s="1">
        <f>SUM(AA21:AA25)*W29</f>
        <v>1032</v>
      </c>
      <c r="X30" s="1">
        <f>SUM($AA21:$AA24)*X29</f>
        <v>2160</v>
      </c>
      <c r="Y30" s="1">
        <f>SUM($AA21:$AA23)*Y29</f>
        <v>1440</v>
      </c>
      <c r="Z30" s="1">
        <f>SUM($AA21:$AA22)*Z29</f>
        <v>72</v>
      </c>
      <c r="AA30" s="1">
        <f>SUM($AA21)*AA29</f>
        <v>6</v>
      </c>
    </row>
    <row r="31" spans="1:28" x14ac:dyDescent="0.2">
      <c r="A31" s="1">
        <v>29</v>
      </c>
      <c r="B31" s="56">
        <v>18.42857142857142</v>
      </c>
      <c r="D31" s="1">
        <f t="shared" si="0"/>
        <v>4</v>
      </c>
      <c r="H31" s="65">
        <f t="shared" si="4"/>
        <v>1269.5999999999999</v>
      </c>
      <c r="I31" s="69">
        <f t="shared" si="7"/>
        <v>108</v>
      </c>
      <c r="J31" s="69">
        <f t="shared" si="5"/>
        <v>634.79999999999995</v>
      </c>
      <c r="K31" s="69">
        <f t="shared" si="7"/>
        <v>54</v>
      </c>
      <c r="L31" s="72">
        <f>'[1]행동력(v2)'!$Z32</f>
        <v>1760.0000000000002</v>
      </c>
      <c r="M31" s="69">
        <f>'[1]행동력(v2)'!$J32</f>
        <v>46</v>
      </c>
      <c r="N31" s="72">
        <f t="shared" si="8"/>
        <v>2.5555555555555554</v>
      </c>
      <c r="O31" s="72">
        <f t="shared" si="6"/>
        <v>38.260869565217398</v>
      </c>
      <c r="Q31" s="76">
        <f t="shared" si="2"/>
        <v>6.1363636363636356E-2</v>
      </c>
      <c r="R31" s="78">
        <f t="shared" si="9"/>
        <v>6</v>
      </c>
      <c r="S31" s="58"/>
      <c r="U31" s="1" t="s">
        <v>78</v>
      </c>
      <c r="V31" s="1">
        <f>V30-20</f>
        <v>4690</v>
      </c>
    </row>
    <row r="32" spans="1:28" x14ac:dyDescent="0.2">
      <c r="A32" s="1">
        <v>30</v>
      </c>
      <c r="B32" s="56">
        <v>18.979591836734684</v>
      </c>
      <c r="D32" s="1">
        <f t="shared" si="0"/>
        <v>4</v>
      </c>
      <c r="H32" s="65">
        <f t="shared" si="4"/>
        <v>1382.3999999999999</v>
      </c>
      <c r="I32" s="69">
        <f t="shared" si="7"/>
        <v>112.79999999999995</v>
      </c>
      <c r="J32" s="69">
        <f t="shared" si="5"/>
        <v>691.19999999999993</v>
      </c>
      <c r="K32" s="69">
        <f t="shared" si="7"/>
        <v>56.399999999999977</v>
      </c>
      <c r="L32" s="72">
        <f>'[1]행동력(v2)'!$Z33</f>
        <v>1919.9999999999998</v>
      </c>
      <c r="M32" s="69">
        <f>'[1]행동력(v2)'!$J33</f>
        <v>48</v>
      </c>
      <c r="N32" s="72">
        <f t="shared" si="8"/>
        <v>2.6666666666666665</v>
      </c>
      <c r="O32" s="72">
        <f t="shared" si="6"/>
        <v>39.999999999999993</v>
      </c>
      <c r="Q32" s="76">
        <f t="shared" si="2"/>
        <v>5.8749999999999983E-2</v>
      </c>
      <c r="R32" s="78">
        <f t="shared" si="9"/>
        <v>6.2666666666666631</v>
      </c>
      <c r="S32" s="58"/>
      <c r="U32" s="1" t="s">
        <v>93</v>
      </c>
      <c r="V32" s="1">
        <f>V30/V29</f>
        <v>261.66666666666669</v>
      </c>
    </row>
    <row r="33" spans="1:27" x14ac:dyDescent="0.2">
      <c r="A33" s="1">
        <v>31</v>
      </c>
      <c r="B33" s="56">
        <v>19.530612244897952</v>
      </c>
      <c r="D33" s="1">
        <f t="shared" si="0"/>
        <v>4</v>
      </c>
      <c r="H33" s="65">
        <f t="shared" si="4"/>
        <v>1500</v>
      </c>
      <c r="I33" s="69">
        <f t="shared" si="7"/>
        <v>117.60000000000014</v>
      </c>
      <c r="J33" s="69">
        <f t="shared" si="5"/>
        <v>750</v>
      </c>
      <c r="K33" s="69">
        <f t="shared" si="7"/>
        <v>58.800000000000068</v>
      </c>
      <c r="L33" s="72">
        <f>'[1]행동력(v2)'!$Z34</f>
        <v>2133.3333333333335</v>
      </c>
      <c r="M33" s="69">
        <f>'[1]행동력(v2)'!$J34</f>
        <v>50</v>
      </c>
      <c r="N33" s="72">
        <f t="shared" si="8"/>
        <v>2.7777777777777777</v>
      </c>
      <c r="O33" s="72">
        <f t="shared" si="6"/>
        <v>42.666666666666671</v>
      </c>
      <c r="Q33" s="76">
        <f t="shared" si="2"/>
        <v>5.5125000000000063E-2</v>
      </c>
      <c r="R33" s="78">
        <f t="shared" si="9"/>
        <v>6.5333333333333412</v>
      </c>
      <c r="S33" s="58"/>
    </row>
    <row r="34" spans="1:27" x14ac:dyDescent="0.2">
      <c r="A34" s="1">
        <v>32</v>
      </c>
      <c r="B34" s="56">
        <v>20.081632653061217</v>
      </c>
      <c r="D34" s="1">
        <f t="shared" si="0"/>
        <v>4</v>
      </c>
      <c r="H34" s="65">
        <f t="shared" si="4"/>
        <v>1622.3999999999999</v>
      </c>
      <c r="I34" s="69">
        <f t="shared" si="7"/>
        <v>122.39999999999986</v>
      </c>
      <c r="J34" s="69">
        <f t="shared" si="5"/>
        <v>811.19999999999993</v>
      </c>
      <c r="K34" s="69">
        <f t="shared" si="7"/>
        <v>61.199999999999932</v>
      </c>
      <c r="L34" s="72">
        <f>'[1]행동력(v2)'!$Z35</f>
        <v>2453.333333333333</v>
      </c>
      <c r="M34" s="69">
        <f>'[1]행동력(v2)'!$J35</f>
        <v>52</v>
      </c>
      <c r="N34" s="72">
        <f t="shared" si="8"/>
        <v>2.8888888888888888</v>
      </c>
      <c r="O34" s="72">
        <f t="shared" si="6"/>
        <v>47.179487179487175</v>
      </c>
      <c r="Q34" s="76">
        <f t="shared" si="2"/>
        <v>4.9891304347826036E-2</v>
      </c>
      <c r="R34" s="78">
        <f t="shared" si="9"/>
        <v>6.7999999999999918</v>
      </c>
      <c r="S34" s="58"/>
      <c r="U34" s="1" t="s">
        <v>79</v>
      </c>
      <c r="V34" s="1">
        <f>V36/$U36</f>
        <v>0.5</v>
      </c>
      <c r="W34" s="1">
        <f>W36/$U36</f>
        <v>0.5</v>
      </c>
    </row>
    <row r="35" spans="1:27" x14ac:dyDescent="0.2">
      <c r="A35" s="1">
        <v>33</v>
      </c>
      <c r="B35" s="56">
        <v>20.632653061224481</v>
      </c>
      <c r="D35" s="1">
        <f t="shared" si="0"/>
        <v>4</v>
      </c>
      <c r="H35" s="65">
        <f t="shared" si="4"/>
        <v>1749.6</v>
      </c>
      <c r="I35" s="69">
        <f t="shared" si="7"/>
        <v>127.20000000000005</v>
      </c>
      <c r="J35" s="69">
        <f t="shared" si="5"/>
        <v>874.8</v>
      </c>
      <c r="K35" s="69">
        <f t="shared" si="7"/>
        <v>63.600000000000023</v>
      </c>
      <c r="L35" s="72">
        <f>'[1]행동력(v2)'!$Z36</f>
        <v>2919.7333333333331</v>
      </c>
      <c r="M35" s="69">
        <f>'[1]행동력(v2)'!$J36</f>
        <v>54</v>
      </c>
      <c r="N35" s="72">
        <f t="shared" si="8"/>
        <v>3</v>
      </c>
      <c r="O35" s="72">
        <f t="shared" si="6"/>
        <v>54.069135802469134</v>
      </c>
      <c r="Q35" s="76">
        <f t="shared" si="2"/>
        <v>4.356562243127228E-2</v>
      </c>
      <c r="R35" s="78">
        <f t="shared" si="9"/>
        <v>7.0666666666666691</v>
      </c>
      <c r="S35" s="58"/>
      <c r="U35" s="1" t="s">
        <v>80</v>
      </c>
      <c r="V35" s="1" t="s">
        <v>83</v>
      </c>
      <c r="W35" s="1" t="s">
        <v>81</v>
      </c>
      <c r="X35" s="1" t="s">
        <v>47</v>
      </c>
      <c r="Y35" s="1" t="s">
        <v>82</v>
      </c>
      <c r="Z35" s="1" t="s">
        <v>65</v>
      </c>
    </row>
    <row r="36" spans="1:27" x14ac:dyDescent="0.2">
      <c r="A36" s="1">
        <v>34</v>
      </c>
      <c r="B36" s="56">
        <v>21.183673469387745</v>
      </c>
      <c r="D36" s="1">
        <f t="shared" si="0"/>
        <v>4</v>
      </c>
      <c r="H36" s="65">
        <f t="shared" si="4"/>
        <v>1881.6</v>
      </c>
      <c r="I36" s="69">
        <f t="shared" si="7"/>
        <v>132</v>
      </c>
      <c r="J36" s="69">
        <f t="shared" si="5"/>
        <v>940.8</v>
      </c>
      <c r="K36" s="69">
        <f t="shared" si="7"/>
        <v>66</v>
      </c>
      <c r="L36" s="72">
        <f>'[1]행동력(v2)'!$Z37</f>
        <v>3181.0666666666662</v>
      </c>
      <c r="M36" s="69">
        <f>'[1]행동력(v2)'!$J37</f>
        <v>56</v>
      </c>
      <c r="N36" s="72">
        <f t="shared" si="8"/>
        <v>3.1111111111111112</v>
      </c>
      <c r="O36" s="72">
        <f t="shared" si="6"/>
        <v>56.804761904761897</v>
      </c>
      <c r="Q36" s="76">
        <f t="shared" si="2"/>
        <v>4.14955151311929E-2</v>
      </c>
      <c r="R36" s="78">
        <f t="shared" si="9"/>
        <v>7.3333333333333339</v>
      </c>
      <c r="S36" s="58"/>
      <c r="U36" s="1">
        <f>V29</f>
        <v>18</v>
      </c>
      <c r="V36" s="1">
        <f>U36-W36</f>
        <v>9</v>
      </c>
      <c r="W36" s="1">
        <f>SUM(X36:Z36)</f>
        <v>9</v>
      </c>
      <c r="X36" s="1">
        <v>2</v>
      </c>
      <c r="Y36" s="1">
        <f>'스킬의 분배'!F20-1</f>
        <v>3</v>
      </c>
      <c r="Z36" s="1">
        <f>'스킬의 분배'!G20-1</f>
        <v>4</v>
      </c>
      <c r="AA36" s="1">
        <f>SUM(X36:Z36)</f>
        <v>9</v>
      </c>
    </row>
    <row r="37" spans="1:27" x14ac:dyDescent="0.2">
      <c r="A37" s="1">
        <v>35</v>
      </c>
      <c r="B37" s="56">
        <v>21.73469387755101</v>
      </c>
      <c r="D37" s="1">
        <f t="shared" si="0"/>
        <v>4</v>
      </c>
      <c r="H37" s="65">
        <f t="shared" si="4"/>
        <v>2018.3999999999999</v>
      </c>
      <c r="I37" s="69">
        <f t="shared" si="7"/>
        <v>136.79999999999995</v>
      </c>
      <c r="J37" s="69">
        <f t="shared" si="5"/>
        <v>1009.1999999999999</v>
      </c>
      <c r="K37" s="69">
        <f t="shared" si="7"/>
        <v>68.399999999999977</v>
      </c>
      <c r="L37" s="72">
        <f>'[1]행동력(v2)'!$Z38</f>
        <v>3457.5466666666662</v>
      </c>
      <c r="M37" s="69">
        <f>'[1]행동력(v2)'!$J38</f>
        <v>58</v>
      </c>
      <c r="N37" s="72">
        <f t="shared" si="8"/>
        <v>3.2222222222222223</v>
      </c>
      <c r="O37" s="72">
        <f t="shared" si="6"/>
        <v>59.612873563218379</v>
      </c>
      <c r="Q37" s="76">
        <f t="shared" si="2"/>
        <v>3.956562649431581E-2</v>
      </c>
      <c r="R37" s="78">
        <f t="shared" si="9"/>
        <v>7.5999999999999979</v>
      </c>
      <c r="S37" s="58"/>
      <c r="U37" s="1">
        <f>V30</f>
        <v>4710</v>
      </c>
      <c r="V37" s="1">
        <f>$U37*V34</f>
        <v>2355</v>
      </c>
      <c r="W37" s="1">
        <f>$U37*W34</f>
        <v>2355</v>
      </c>
    </row>
    <row r="38" spans="1:27" x14ac:dyDescent="0.2">
      <c r="A38" s="1">
        <v>36</v>
      </c>
      <c r="B38" s="56">
        <v>22.285714285714278</v>
      </c>
      <c r="D38" s="1">
        <f t="shared" si="0"/>
        <v>4</v>
      </c>
      <c r="H38" s="65">
        <f t="shared" si="4"/>
        <v>2160</v>
      </c>
      <c r="I38" s="69">
        <f t="shared" si="7"/>
        <v>141.60000000000014</v>
      </c>
      <c r="J38" s="69">
        <f t="shared" si="5"/>
        <v>1080</v>
      </c>
      <c r="K38" s="69">
        <f t="shared" si="7"/>
        <v>70.800000000000068</v>
      </c>
      <c r="L38" s="72">
        <f>'[1]행동력(v2)'!$Z39</f>
        <v>3749.6</v>
      </c>
      <c r="M38" s="69">
        <f>'[1]행동력(v2)'!$J39</f>
        <v>60</v>
      </c>
      <c r="N38" s="72">
        <f t="shared" si="8"/>
        <v>3.3333333333333335</v>
      </c>
      <c r="O38" s="72">
        <f t="shared" si="6"/>
        <v>62.493333333333332</v>
      </c>
      <c r="Q38" s="76">
        <f t="shared" si="2"/>
        <v>3.7764028163004094E-2</v>
      </c>
      <c r="R38" s="78">
        <f t="shared" si="9"/>
        <v>7.8666666666666751</v>
      </c>
      <c r="S38" s="58"/>
      <c r="U38" s="1" t="s">
        <v>92</v>
      </c>
      <c r="V38" s="1">
        <f>V37/V36</f>
        <v>261.66666666666669</v>
      </c>
    </row>
    <row r="39" spans="1:27" x14ac:dyDescent="0.2">
      <c r="A39" s="1">
        <v>37</v>
      </c>
      <c r="B39" s="56">
        <v>22.836734693877542</v>
      </c>
      <c r="D39" s="1">
        <f t="shared" si="0"/>
        <v>4</v>
      </c>
      <c r="H39" s="65">
        <f t="shared" si="4"/>
        <v>2306.4</v>
      </c>
      <c r="I39" s="69">
        <f t="shared" si="7"/>
        <v>146.40000000000009</v>
      </c>
      <c r="J39" s="69">
        <f t="shared" si="5"/>
        <v>1153.2</v>
      </c>
      <c r="K39" s="69">
        <f t="shared" si="7"/>
        <v>73.200000000000045</v>
      </c>
      <c r="L39" s="72">
        <f>'[1]행동력(v2)'!$Z40</f>
        <v>4057.6533333333332</v>
      </c>
      <c r="M39" s="69">
        <f>'[1]행동력(v2)'!$J40</f>
        <v>62</v>
      </c>
      <c r="N39" s="72">
        <f t="shared" si="8"/>
        <v>3.4444444444444446</v>
      </c>
      <c r="O39" s="72">
        <f t="shared" si="6"/>
        <v>65.446021505376336</v>
      </c>
      <c r="Q39" s="76">
        <f t="shared" si="2"/>
        <v>3.6079967403162445E-2</v>
      </c>
      <c r="R39" s="78">
        <f t="shared" si="9"/>
        <v>8.1333333333333382</v>
      </c>
      <c r="S39" s="58"/>
    </row>
    <row r="40" spans="1:27" x14ac:dyDescent="0.2">
      <c r="A40" s="1">
        <v>38</v>
      </c>
      <c r="B40" s="56">
        <v>23.387755102040806</v>
      </c>
      <c r="D40" s="1">
        <f t="shared" si="0"/>
        <v>4</v>
      </c>
      <c r="H40" s="65">
        <f t="shared" si="4"/>
        <v>2457.6</v>
      </c>
      <c r="I40" s="69">
        <f t="shared" si="7"/>
        <v>151.19999999999982</v>
      </c>
      <c r="J40" s="69">
        <f t="shared" si="5"/>
        <v>1228.8</v>
      </c>
      <c r="K40" s="69">
        <f t="shared" si="7"/>
        <v>75.599999999999909</v>
      </c>
      <c r="L40" s="72">
        <f>'[1]행동력(v2)'!$Z41</f>
        <v>4382.1333333333332</v>
      </c>
      <c r="M40" s="69">
        <f>'[1]행동력(v2)'!$J41</f>
        <v>64</v>
      </c>
      <c r="N40" s="72">
        <f t="shared" si="8"/>
        <v>3.5555555555555554</v>
      </c>
      <c r="O40" s="72">
        <f t="shared" si="6"/>
        <v>68.470833333333331</v>
      </c>
      <c r="Q40" s="76">
        <f t="shared" si="2"/>
        <v>3.4503742469421249E-2</v>
      </c>
      <c r="R40" s="78">
        <f t="shared" si="9"/>
        <v>8.3999999999999897</v>
      </c>
      <c r="S40" s="58"/>
    </row>
    <row r="41" spans="1:27" x14ac:dyDescent="0.2">
      <c r="A41" s="1">
        <v>39</v>
      </c>
      <c r="B41" s="56">
        <v>23.938775510204071</v>
      </c>
      <c r="D41" s="1">
        <f t="shared" si="0"/>
        <v>4</v>
      </c>
      <c r="H41" s="65">
        <f t="shared" si="4"/>
        <v>2613.6</v>
      </c>
      <c r="I41" s="69">
        <f t="shared" si="7"/>
        <v>156</v>
      </c>
      <c r="J41" s="69">
        <f t="shared" si="5"/>
        <v>1306.8</v>
      </c>
      <c r="K41" s="69">
        <f t="shared" si="7"/>
        <v>78</v>
      </c>
      <c r="L41" s="72">
        <f>'[1]행동력(v2)'!$Z42</f>
        <v>4723.4666666666672</v>
      </c>
      <c r="M41" s="69">
        <f>'[1]행동력(v2)'!$J42</f>
        <v>66</v>
      </c>
      <c r="N41" s="72">
        <f t="shared" si="8"/>
        <v>3.6666666666666665</v>
      </c>
      <c r="O41" s="72">
        <f t="shared" si="6"/>
        <v>71.567676767676772</v>
      </c>
      <c r="Q41" s="76">
        <f t="shared" si="2"/>
        <v>3.3026590639643194E-2</v>
      </c>
      <c r="R41" s="78">
        <f t="shared" si="9"/>
        <v>8.6666666666666643</v>
      </c>
      <c r="S41" s="58"/>
    </row>
    <row r="42" spans="1:27" x14ac:dyDescent="0.2">
      <c r="A42" s="1">
        <v>40</v>
      </c>
      <c r="B42" s="56">
        <v>24.489795918367335</v>
      </c>
      <c r="D42" s="1">
        <f t="shared" si="0"/>
        <v>4</v>
      </c>
      <c r="H42" s="65">
        <f t="shared" si="4"/>
        <v>2774.4</v>
      </c>
      <c r="I42" s="69">
        <f t="shared" si="7"/>
        <v>160.80000000000018</v>
      </c>
      <c r="J42" s="69">
        <f t="shared" si="5"/>
        <v>1387.2</v>
      </c>
      <c r="K42" s="69">
        <f t="shared" si="7"/>
        <v>80.400000000000091</v>
      </c>
      <c r="L42" s="72">
        <f>'[1]행동력(v2)'!$Z43</f>
        <v>5082.0800000000008</v>
      </c>
      <c r="M42" s="69">
        <f>'[1]행동력(v2)'!$J43</f>
        <v>68</v>
      </c>
      <c r="N42" s="72">
        <f t="shared" si="8"/>
        <v>3.7777777777777777</v>
      </c>
      <c r="O42" s="72">
        <f t="shared" si="6"/>
        <v>74.736470588235306</v>
      </c>
      <c r="Q42" s="76">
        <f t="shared" si="2"/>
        <v>3.1640588105657556E-2</v>
      </c>
      <c r="R42" s="78">
        <f t="shared" si="9"/>
        <v>8.9333333333333442</v>
      </c>
      <c r="S42" s="58"/>
    </row>
    <row r="43" spans="1:27" x14ac:dyDescent="0.2">
      <c r="A43" s="1">
        <v>41</v>
      </c>
      <c r="B43" s="56">
        <v>25.040816326530603</v>
      </c>
      <c r="D43" s="1">
        <f t="shared" si="0"/>
        <v>4</v>
      </c>
      <c r="H43" s="65">
        <f t="shared" si="4"/>
        <v>2940</v>
      </c>
      <c r="I43" s="69">
        <f t="shared" si="7"/>
        <v>165.59999999999991</v>
      </c>
      <c r="J43" s="69">
        <f t="shared" si="5"/>
        <v>1470</v>
      </c>
      <c r="K43" s="69">
        <f t="shared" si="7"/>
        <v>82.799999999999955</v>
      </c>
      <c r="L43" s="72">
        <f>'[1]행동력(v2)'!$Z44</f>
        <v>5458.4</v>
      </c>
      <c r="M43" s="69">
        <f>'[1]행동력(v2)'!$J44</f>
        <v>70</v>
      </c>
      <c r="N43" s="72">
        <f t="shared" si="8"/>
        <v>3.8888888888888888</v>
      </c>
      <c r="O43" s="72">
        <f t="shared" si="6"/>
        <v>77.977142857142852</v>
      </c>
      <c r="Q43" s="76">
        <f t="shared" si="2"/>
        <v>3.0338560750403035E-2</v>
      </c>
      <c r="R43" s="78">
        <f t="shared" si="9"/>
        <v>9.1999999999999957</v>
      </c>
      <c r="S43" s="58"/>
    </row>
    <row r="44" spans="1:27" x14ac:dyDescent="0.2">
      <c r="A44" s="1">
        <v>42</v>
      </c>
      <c r="B44" s="56">
        <v>25.591836734693867</v>
      </c>
      <c r="D44" s="1">
        <f t="shared" si="0"/>
        <v>4</v>
      </c>
      <c r="H44" s="65">
        <f t="shared" si="4"/>
        <v>3110.4</v>
      </c>
      <c r="I44" s="69">
        <f t="shared" si="7"/>
        <v>170.40000000000009</v>
      </c>
      <c r="J44" s="69">
        <f t="shared" si="5"/>
        <v>1555.2</v>
      </c>
      <c r="K44" s="69">
        <f t="shared" si="7"/>
        <v>85.200000000000045</v>
      </c>
      <c r="L44" s="72">
        <f>'[1]행동력(v2)'!$Z45</f>
        <v>5852.8533333333335</v>
      </c>
      <c r="M44" s="69">
        <f>'[1]행동력(v2)'!$J45</f>
        <v>72</v>
      </c>
      <c r="N44" s="72">
        <f t="shared" si="8"/>
        <v>4</v>
      </c>
      <c r="O44" s="72">
        <f t="shared" si="6"/>
        <v>81.28962962962963</v>
      </c>
      <c r="Q44" s="76">
        <f t="shared" si="2"/>
        <v>2.9114004793103776E-2</v>
      </c>
      <c r="R44" s="78">
        <f t="shared" si="9"/>
        <v>9.4666666666666703</v>
      </c>
      <c r="S44" s="58"/>
    </row>
    <row r="45" spans="1:27" x14ac:dyDescent="0.2">
      <c r="A45" s="1">
        <v>43</v>
      </c>
      <c r="B45" s="56">
        <v>26.142857142857132</v>
      </c>
      <c r="D45" s="1">
        <f t="shared" si="0"/>
        <v>4</v>
      </c>
      <c r="H45" s="65">
        <f t="shared" si="4"/>
        <v>3285.6</v>
      </c>
      <c r="I45" s="69">
        <f t="shared" si="7"/>
        <v>175.19999999999982</v>
      </c>
      <c r="J45" s="69">
        <f t="shared" si="5"/>
        <v>1642.8</v>
      </c>
      <c r="K45" s="69">
        <f t="shared" si="7"/>
        <v>87.599999999999909</v>
      </c>
      <c r="L45" s="72">
        <f>'[1]행동력(v2)'!$Z46</f>
        <v>6265.8666666666668</v>
      </c>
      <c r="M45" s="69">
        <f>'[1]행동력(v2)'!$J46</f>
        <v>74</v>
      </c>
      <c r="N45" s="72">
        <f t="shared" si="8"/>
        <v>4.1111111111111107</v>
      </c>
      <c r="O45" s="72">
        <f t="shared" si="6"/>
        <v>84.673873873873873</v>
      </c>
      <c r="Q45" s="76">
        <f t="shared" si="2"/>
        <v>2.7961016299953154E-2</v>
      </c>
      <c r="R45" s="78">
        <f t="shared" si="9"/>
        <v>9.7333333333333218</v>
      </c>
      <c r="S45" s="58"/>
    </row>
    <row r="46" spans="1:27" x14ac:dyDescent="0.2">
      <c r="A46" s="1">
        <v>44</v>
      </c>
      <c r="B46" s="56">
        <v>26.693877551020396</v>
      </c>
      <c r="D46" s="1">
        <f t="shared" si="0"/>
        <v>4</v>
      </c>
      <c r="H46" s="65">
        <f t="shared" si="4"/>
        <v>3465.6</v>
      </c>
      <c r="I46" s="69">
        <f t="shared" si="7"/>
        <v>180</v>
      </c>
      <c r="J46" s="69">
        <f t="shared" si="5"/>
        <v>1732.8</v>
      </c>
      <c r="K46" s="69">
        <f t="shared" si="7"/>
        <v>90</v>
      </c>
      <c r="L46" s="72">
        <f>'[1]행동력(v2)'!$Z47</f>
        <v>6697.8666666666668</v>
      </c>
      <c r="M46" s="69">
        <f>'[1]행동력(v2)'!$J47</f>
        <v>76</v>
      </c>
      <c r="N46" s="72">
        <f t="shared" si="8"/>
        <v>4.2222222222222223</v>
      </c>
      <c r="O46" s="72">
        <f t="shared" si="6"/>
        <v>88.12982456140351</v>
      </c>
      <c r="Q46" s="76">
        <f t="shared" si="2"/>
        <v>2.687422861010471E-2</v>
      </c>
      <c r="R46" s="78">
        <f t="shared" si="9"/>
        <v>10</v>
      </c>
      <c r="S46" s="58"/>
    </row>
    <row r="47" spans="1:27" x14ac:dyDescent="0.2">
      <c r="A47" s="1">
        <v>45</v>
      </c>
      <c r="B47" s="56">
        <v>27.24489795918366</v>
      </c>
      <c r="D47" s="1">
        <f t="shared" si="0"/>
        <v>4</v>
      </c>
      <c r="H47" s="65">
        <f t="shared" si="4"/>
        <v>3650.4</v>
      </c>
      <c r="I47" s="69">
        <f t="shared" si="7"/>
        <v>184.80000000000018</v>
      </c>
      <c r="J47" s="69">
        <f t="shared" si="5"/>
        <v>1825.2</v>
      </c>
      <c r="K47" s="69">
        <f t="shared" si="7"/>
        <v>92.400000000000091</v>
      </c>
      <c r="L47" s="72">
        <f>'[1]행동력(v2)'!$Z48</f>
        <v>7149.28</v>
      </c>
      <c r="M47" s="69">
        <f>'[1]행동력(v2)'!$J48</f>
        <v>78</v>
      </c>
      <c r="N47" s="72">
        <f t="shared" si="8"/>
        <v>4.333333333333333</v>
      </c>
      <c r="O47" s="72">
        <f t="shared" si="6"/>
        <v>91.657435897435889</v>
      </c>
      <c r="Q47" s="76">
        <f t="shared" si="2"/>
        <v>2.5848756797887368E-2</v>
      </c>
      <c r="R47" s="78">
        <f t="shared" si="9"/>
        <v>10.266666666666676</v>
      </c>
      <c r="S47" s="58"/>
    </row>
    <row r="48" spans="1:27" x14ac:dyDescent="0.2">
      <c r="A48" s="1">
        <v>46</v>
      </c>
      <c r="B48" s="56">
        <v>27.795918367346925</v>
      </c>
      <c r="D48" s="1">
        <f t="shared" si="0"/>
        <v>4</v>
      </c>
      <c r="H48" s="65">
        <f t="shared" si="4"/>
        <v>3840</v>
      </c>
      <c r="I48" s="69">
        <f t="shared" si="7"/>
        <v>189.59999999999991</v>
      </c>
      <c r="J48" s="69">
        <f t="shared" si="5"/>
        <v>1920</v>
      </c>
      <c r="K48" s="69">
        <f t="shared" si="7"/>
        <v>94.799999999999955</v>
      </c>
      <c r="L48" s="72">
        <f>'[1]행동력(v2)'!$Z49</f>
        <v>7620.5333333333328</v>
      </c>
      <c r="M48" s="69">
        <f>'[1]행동력(v2)'!$J49</f>
        <v>80</v>
      </c>
      <c r="N48" s="72">
        <f t="shared" si="8"/>
        <v>4.4444444444444446</v>
      </c>
      <c r="O48" s="72">
        <f t="shared" si="6"/>
        <v>95.256666666666661</v>
      </c>
      <c r="Q48" s="76">
        <f t="shared" si="2"/>
        <v>2.4880148371067633E-2</v>
      </c>
      <c r="R48" s="78">
        <f t="shared" si="9"/>
        <v>10.53333333333333</v>
      </c>
      <c r="S48" s="58"/>
    </row>
    <row r="49" spans="1:19" x14ac:dyDescent="0.2">
      <c r="A49" s="1">
        <v>47</v>
      </c>
      <c r="B49" s="56">
        <v>28.346938775510193</v>
      </c>
      <c r="D49" s="1">
        <f t="shared" si="0"/>
        <v>4</v>
      </c>
      <c r="H49" s="65">
        <f t="shared" si="4"/>
        <v>4034.3999999999996</v>
      </c>
      <c r="I49" s="69">
        <f t="shared" si="7"/>
        <v>194.39999999999964</v>
      </c>
      <c r="J49" s="69">
        <f t="shared" si="5"/>
        <v>2017.1999999999998</v>
      </c>
      <c r="K49" s="69">
        <f t="shared" si="7"/>
        <v>97.199999999999818</v>
      </c>
      <c r="L49" s="72">
        <f>'[1]행동력(v2)'!$Z50</f>
        <v>8112.0533333333342</v>
      </c>
      <c r="M49" s="69">
        <f>M48</f>
        <v>80</v>
      </c>
      <c r="N49" s="72">
        <f t="shared" si="8"/>
        <v>4.4444444444444446</v>
      </c>
      <c r="O49" s="72">
        <f t="shared" si="6"/>
        <v>101.40066666666668</v>
      </c>
      <c r="Q49" s="76">
        <f t="shared" si="2"/>
        <v>2.3964339484947455E-2</v>
      </c>
      <c r="R49" s="78">
        <f t="shared" si="9"/>
        <v>10.799999999999981</v>
      </c>
      <c r="S49" s="58"/>
    </row>
    <row r="50" spans="1:19" x14ac:dyDescent="0.2">
      <c r="A50" s="1">
        <v>48</v>
      </c>
      <c r="B50" s="56">
        <v>28.897959183673457</v>
      </c>
      <c r="D50" s="1">
        <f t="shared" si="0"/>
        <v>4</v>
      </c>
      <c r="H50" s="65">
        <f t="shared" si="4"/>
        <v>4233.5999999999995</v>
      </c>
      <c r="I50" s="69">
        <f t="shared" si="7"/>
        <v>199.19999999999982</v>
      </c>
      <c r="J50" s="69">
        <f t="shared" si="5"/>
        <v>2116.7999999999997</v>
      </c>
      <c r="K50" s="69">
        <f t="shared" si="7"/>
        <v>99.599999999999909</v>
      </c>
      <c r="L50" s="72">
        <f>'[1]행동력(v2)'!$Z51</f>
        <v>8624.2666666666664</v>
      </c>
      <c r="M50" s="69">
        <f>M49</f>
        <v>80</v>
      </c>
      <c r="N50" s="72">
        <f t="shared" si="8"/>
        <v>4.4444444444444446</v>
      </c>
      <c r="O50" s="72">
        <f t="shared" si="6"/>
        <v>107.80333333333333</v>
      </c>
      <c r="Q50" s="76">
        <f t="shared" si="2"/>
        <v>2.3097616029188934E-2</v>
      </c>
      <c r="R50" s="78">
        <f t="shared" si="9"/>
        <v>11.066666666666656</v>
      </c>
      <c r="S50" s="58"/>
    </row>
    <row r="51" spans="1:19" x14ac:dyDescent="0.2">
      <c r="A51" s="1">
        <v>49</v>
      </c>
      <c r="B51" s="56">
        <v>29.448979591836721</v>
      </c>
      <c r="D51" s="1">
        <f t="shared" si="0"/>
        <v>4</v>
      </c>
      <c r="H51" s="65">
        <f t="shared" si="4"/>
        <v>4437.5999999999995</v>
      </c>
      <c r="I51" s="69">
        <f t="shared" si="7"/>
        <v>204</v>
      </c>
      <c r="J51" s="69">
        <f t="shared" si="5"/>
        <v>2218.7999999999997</v>
      </c>
      <c r="K51" s="69">
        <f t="shared" si="7"/>
        <v>102</v>
      </c>
      <c r="L51" s="72">
        <f>'[1]행동력(v2)'!$Z52</f>
        <v>9157.6</v>
      </c>
      <c r="M51" s="69">
        <f>M50</f>
        <v>80</v>
      </c>
      <c r="N51" s="72">
        <f t="shared" si="8"/>
        <v>4.4444444444444446</v>
      </c>
      <c r="O51" s="72">
        <f t="shared" si="6"/>
        <v>114.47</v>
      </c>
      <c r="Q51" s="76">
        <f t="shared" si="2"/>
        <v>2.2276579016336156E-2</v>
      </c>
      <c r="R51" s="78">
        <f t="shared" si="9"/>
        <v>11.333333333333332</v>
      </c>
      <c r="S51" s="58"/>
    </row>
    <row r="52" spans="1:19" x14ac:dyDescent="0.2">
      <c r="A52" s="1">
        <v>50</v>
      </c>
      <c r="B52" s="56">
        <v>29.999999999999986</v>
      </c>
      <c r="D52" s="1">
        <f t="shared" si="0"/>
        <v>4</v>
      </c>
      <c r="H52" s="65">
        <f t="shared" si="4"/>
        <v>4646.3999999999996</v>
      </c>
      <c r="I52" s="69">
        <f t="shared" si="7"/>
        <v>208.80000000000018</v>
      </c>
      <c r="J52" s="69">
        <f t="shared" si="5"/>
        <v>2323.1999999999998</v>
      </c>
      <c r="K52" s="69">
        <f t="shared" si="7"/>
        <v>104.40000000000009</v>
      </c>
      <c r="L52" s="72">
        <f>'[1]행동력(v2)'!$Z53</f>
        <v>0</v>
      </c>
      <c r="M52" s="69">
        <f>M51</f>
        <v>80</v>
      </c>
      <c r="N52" s="72">
        <f t="shared" si="8"/>
        <v>4.4444444444444446</v>
      </c>
      <c r="O52" s="72">
        <f t="shared" si="6"/>
        <v>0</v>
      </c>
      <c r="Q52" s="76" t="e">
        <f t="shared" si="2"/>
        <v>#DIV/0!</v>
      </c>
      <c r="R52" s="78" t="e">
        <f t="shared" ref="R52" si="11">O52*Q52</f>
        <v>#DIV/0!</v>
      </c>
      <c r="S52" s="58"/>
    </row>
    <row r="53" spans="1:19" x14ac:dyDescent="0.2">
      <c r="L53" s="72">
        <f>SUM(L8:L52)</f>
        <v>116002.11833333333</v>
      </c>
      <c r="Q53" s="76">
        <f>AVERAGE(L8:L52)</f>
        <v>2577.8248518518517</v>
      </c>
      <c r="R53" s="78">
        <f>SUM(R8:R51)</f>
        <v>246.58888888888885</v>
      </c>
    </row>
  </sheetData>
  <mergeCells count="3">
    <mergeCell ref="E1:G1"/>
    <mergeCell ref="S3:S7"/>
    <mergeCell ref="S9:S10"/>
  </mergeCells>
  <phoneticPr fontId="2" type="noConversion"/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5"/>
  <sheetViews>
    <sheetView workbookViewId="0">
      <selection activeCell="O1" sqref="O1"/>
    </sheetView>
  </sheetViews>
  <sheetFormatPr defaultRowHeight="11.25" x14ac:dyDescent="0.2"/>
  <cols>
    <col min="1" max="14" width="9" style="1"/>
    <col min="15" max="15" width="9" style="73"/>
    <col min="16" max="16384" width="9" style="1"/>
  </cols>
  <sheetData>
    <row r="1" spans="1:17" x14ac:dyDescent="0.2">
      <c r="A1" s="1" t="s">
        <v>111</v>
      </c>
      <c r="B1" s="1" t="s">
        <v>97</v>
      </c>
      <c r="N1" s="1">
        <v>1</v>
      </c>
      <c r="O1" s="73">
        <f>($Q$5/60)*N1+11</f>
        <v>11.733333333333333</v>
      </c>
    </row>
    <row r="2" spans="1:17" x14ac:dyDescent="0.2">
      <c r="A2" s="1">
        <v>1</v>
      </c>
      <c r="N2" s="1">
        <v>2</v>
      </c>
      <c r="O2" s="73">
        <f t="shared" ref="O2:O60" si="0">($Q$5/60)*N2+11</f>
        <v>12.466666666666667</v>
      </c>
    </row>
    <row r="3" spans="1:17" x14ac:dyDescent="0.2">
      <c r="A3" s="1">
        <v>2</v>
      </c>
      <c r="N3" s="1">
        <v>3</v>
      </c>
      <c r="O3" s="73">
        <f t="shared" si="0"/>
        <v>13.2</v>
      </c>
    </row>
    <row r="4" spans="1:17" x14ac:dyDescent="0.2">
      <c r="A4" s="1">
        <v>3</v>
      </c>
      <c r="N4" s="1">
        <v>4</v>
      </c>
      <c r="O4" s="73">
        <f t="shared" si="0"/>
        <v>13.933333333333334</v>
      </c>
    </row>
    <row r="5" spans="1:17" x14ac:dyDescent="0.2">
      <c r="A5" s="1">
        <v>4</v>
      </c>
      <c r="N5" s="1">
        <v>5</v>
      </c>
      <c r="O5" s="73">
        <f t="shared" si="0"/>
        <v>14.666666666666666</v>
      </c>
      <c r="Q5" s="1">
        <f>55-11</f>
        <v>44</v>
      </c>
    </row>
    <row r="6" spans="1:17" x14ac:dyDescent="0.2">
      <c r="A6" s="1">
        <v>5</v>
      </c>
      <c r="N6" s="1">
        <v>6</v>
      </c>
      <c r="O6" s="73">
        <f t="shared" si="0"/>
        <v>15.399999999999999</v>
      </c>
    </row>
    <row r="7" spans="1:17" x14ac:dyDescent="0.2">
      <c r="A7" s="1">
        <v>6</v>
      </c>
      <c r="I7" s="1" t="s">
        <v>112</v>
      </c>
      <c r="J7" s="1">
        <f>'스킬의 분배'!C29</f>
        <v>29</v>
      </c>
      <c r="K7" s="1">
        <f>J7*3</f>
        <v>87</v>
      </c>
      <c r="N7" s="1">
        <v>7</v>
      </c>
      <c r="O7" s="73">
        <f t="shared" si="0"/>
        <v>16.133333333333333</v>
      </c>
    </row>
    <row r="8" spans="1:17" x14ac:dyDescent="0.2">
      <c r="A8" s="1">
        <v>7</v>
      </c>
      <c r="N8" s="1">
        <v>8</v>
      </c>
      <c r="O8" s="73">
        <f t="shared" si="0"/>
        <v>16.866666666666667</v>
      </c>
    </row>
    <row r="9" spans="1:17" x14ac:dyDescent="0.2">
      <c r="A9" s="1">
        <v>8</v>
      </c>
      <c r="N9" s="1">
        <v>9</v>
      </c>
      <c r="O9" s="73">
        <f t="shared" si="0"/>
        <v>17.600000000000001</v>
      </c>
    </row>
    <row r="10" spans="1:17" x14ac:dyDescent="0.2">
      <c r="A10" s="1">
        <v>9</v>
      </c>
      <c r="N10" s="1">
        <v>10</v>
      </c>
      <c r="O10" s="73">
        <f t="shared" si="0"/>
        <v>18.333333333333332</v>
      </c>
    </row>
    <row r="11" spans="1:17" x14ac:dyDescent="0.2">
      <c r="A11" s="1">
        <v>10</v>
      </c>
      <c r="N11" s="1">
        <v>11</v>
      </c>
      <c r="O11" s="73">
        <f t="shared" si="0"/>
        <v>19.066666666666666</v>
      </c>
    </row>
    <row r="12" spans="1:17" s="79" customFormat="1" x14ac:dyDescent="0.2">
      <c r="A12" s="1">
        <v>11</v>
      </c>
      <c r="B12" s="79">
        <v>7</v>
      </c>
      <c r="N12" s="1">
        <v>12</v>
      </c>
      <c r="O12" s="73">
        <f t="shared" si="0"/>
        <v>19.799999999999997</v>
      </c>
    </row>
    <row r="13" spans="1:17" x14ac:dyDescent="0.2">
      <c r="A13" s="1">
        <v>12</v>
      </c>
      <c r="B13" s="1">
        <v>8</v>
      </c>
      <c r="N13" s="1">
        <v>13</v>
      </c>
      <c r="O13" s="73">
        <f t="shared" si="0"/>
        <v>20.533333333333331</v>
      </c>
    </row>
    <row r="14" spans="1:17" x14ac:dyDescent="0.2">
      <c r="A14" s="1">
        <v>13</v>
      </c>
      <c r="B14" s="1">
        <v>9</v>
      </c>
      <c r="N14" s="1">
        <v>14</v>
      </c>
      <c r="O14" s="73">
        <f t="shared" si="0"/>
        <v>21.266666666666666</v>
      </c>
    </row>
    <row r="15" spans="1:17" x14ac:dyDescent="0.2">
      <c r="A15" s="1">
        <v>14</v>
      </c>
      <c r="B15" s="1">
        <v>10</v>
      </c>
      <c r="N15" s="1">
        <v>15</v>
      </c>
      <c r="O15" s="73">
        <f t="shared" si="0"/>
        <v>22</v>
      </c>
    </row>
    <row r="16" spans="1:17" x14ac:dyDescent="0.2">
      <c r="A16" s="1">
        <v>15</v>
      </c>
      <c r="B16" s="1">
        <v>11</v>
      </c>
      <c r="N16" s="1">
        <v>16</v>
      </c>
      <c r="O16" s="73">
        <f t="shared" si="0"/>
        <v>22.733333333333334</v>
      </c>
    </row>
    <row r="17" spans="1:15" x14ac:dyDescent="0.2">
      <c r="A17" s="1">
        <v>16</v>
      </c>
      <c r="B17" s="1">
        <v>12</v>
      </c>
      <c r="N17" s="1">
        <v>17</v>
      </c>
      <c r="O17" s="73">
        <f t="shared" si="0"/>
        <v>23.466666666666665</v>
      </c>
    </row>
    <row r="18" spans="1:15" x14ac:dyDescent="0.2">
      <c r="A18" s="1">
        <v>17</v>
      </c>
      <c r="B18" s="1">
        <v>13</v>
      </c>
      <c r="N18" s="1">
        <v>18</v>
      </c>
      <c r="O18" s="73">
        <f t="shared" si="0"/>
        <v>24.2</v>
      </c>
    </row>
    <row r="19" spans="1:15" x14ac:dyDescent="0.2">
      <c r="A19" s="1">
        <v>18</v>
      </c>
      <c r="B19" s="1">
        <v>14</v>
      </c>
      <c r="N19" s="1">
        <v>19</v>
      </c>
      <c r="O19" s="73">
        <f t="shared" si="0"/>
        <v>24.93333333333333</v>
      </c>
    </row>
    <row r="20" spans="1:15" x14ac:dyDescent="0.2">
      <c r="A20" s="1">
        <v>19</v>
      </c>
      <c r="B20" s="1">
        <v>15</v>
      </c>
      <c r="N20" s="1">
        <v>20</v>
      </c>
      <c r="O20" s="73">
        <f t="shared" si="0"/>
        <v>25.666666666666664</v>
      </c>
    </row>
    <row r="21" spans="1:15" x14ac:dyDescent="0.2">
      <c r="A21" s="1">
        <v>20</v>
      </c>
      <c r="B21" s="1">
        <v>16</v>
      </c>
      <c r="N21" s="1">
        <v>21</v>
      </c>
      <c r="O21" s="73">
        <f t="shared" si="0"/>
        <v>26.4</v>
      </c>
    </row>
    <row r="22" spans="1:15" x14ac:dyDescent="0.2">
      <c r="A22" s="1">
        <v>21</v>
      </c>
      <c r="B22" s="1">
        <v>17</v>
      </c>
      <c r="N22" s="1">
        <v>22</v>
      </c>
      <c r="O22" s="73">
        <f t="shared" si="0"/>
        <v>27.133333333333333</v>
      </c>
    </row>
    <row r="23" spans="1:15" x14ac:dyDescent="0.2">
      <c r="A23" s="1">
        <v>22</v>
      </c>
      <c r="B23" s="1">
        <v>18</v>
      </c>
      <c r="N23" s="1">
        <v>23</v>
      </c>
      <c r="O23" s="73">
        <f t="shared" si="0"/>
        <v>27.866666666666667</v>
      </c>
    </row>
    <row r="24" spans="1:15" x14ac:dyDescent="0.2">
      <c r="A24" s="1">
        <v>23</v>
      </c>
      <c r="B24" s="1">
        <v>19</v>
      </c>
      <c r="N24" s="1">
        <v>24</v>
      </c>
      <c r="O24" s="73">
        <f t="shared" si="0"/>
        <v>28.599999999999998</v>
      </c>
    </row>
    <row r="25" spans="1:15" x14ac:dyDescent="0.2">
      <c r="A25" s="1">
        <v>24</v>
      </c>
      <c r="B25" s="1">
        <v>20</v>
      </c>
      <c r="N25" s="1">
        <v>25</v>
      </c>
      <c r="O25" s="73">
        <f t="shared" si="0"/>
        <v>29.333333333333332</v>
      </c>
    </row>
    <row r="26" spans="1:15" x14ac:dyDescent="0.2">
      <c r="A26" s="1">
        <v>25</v>
      </c>
      <c r="B26" s="1">
        <v>21</v>
      </c>
      <c r="N26" s="1">
        <v>26</v>
      </c>
      <c r="O26" s="73">
        <f t="shared" si="0"/>
        <v>30.066666666666666</v>
      </c>
    </row>
    <row r="27" spans="1:15" x14ac:dyDescent="0.2">
      <c r="A27" s="1">
        <v>26</v>
      </c>
      <c r="B27" s="1">
        <v>22</v>
      </c>
      <c r="N27" s="1">
        <v>27</v>
      </c>
      <c r="O27" s="73">
        <f t="shared" si="0"/>
        <v>30.799999999999997</v>
      </c>
    </row>
    <row r="28" spans="1:15" x14ac:dyDescent="0.2">
      <c r="A28" s="1">
        <v>27</v>
      </c>
      <c r="B28" s="1">
        <v>23</v>
      </c>
      <c r="N28" s="1">
        <v>28</v>
      </c>
      <c r="O28" s="73">
        <f t="shared" si="0"/>
        <v>31.533333333333331</v>
      </c>
    </row>
    <row r="29" spans="1:15" x14ac:dyDescent="0.2">
      <c r="A29" s="1">
        <v>28</v>
      </c>
      <c r="B29" s="1">
        <v>24</v>
      </c>
      <c r="N29" s="1">
        <v>29</v>
      </c>
      <c r="O29" s="73">
        <f t="shared" si="0"/>
        <v>32.266666666666666</v>
      </c>
    </row>
    <row r="30" spans="1:15" x14ac:dyDescent="0.2">
      <c r="A30" s="1">
        <v>29</v>
      </c>
      <c r="B30" s="1">
        <v>25</v>
      </c>
      <c r="N30" s="1">
        <v>30</v>
      </c>
      <c r="O30" s="73">
        <f t="shared" si="0"/>
        <v>33</v>
      </c>
    </row>
    <row r="31" spans="1:15" x14ac:dyDescent="0.2">
      <c r="A31" s="1">
        <v>30</v>
      </c>
      <c r="B31" s="1">
        <v>26</v>
      </c>
      <c r="N31" s="1">
        <v>31</v>
      </c>
      <c r="O31" s="73">
        <f t="shared" si="0"/>
        <v>33.733333333333334</v>
      </c>
    </row>
    <row r="32" spans="1:15" x14ac:dyDescent="0.2">
      <c r="A32" s="1">
        <v>31</v>
      </c>
      <c r="B32" s="1">
        <v>27</v>
      </c>
      <c r="N32" s="1">
        <v>32</v>
      </c>
      <c r="O32" s="73">
        <f t="shared" si="0"/>
        <v>34.466666666666669</v>
      </c>
    </row>
    <row r="33" spans="1:15" x14ac:dyDescent="0.2">
      <c r="A33" s="1">
        <v>32</v>
      </c>
      <c r="B33" s="1">
        <v>28</v>
      </c>
      <c r="N33" s="1">
        <v>33</v>
      </c>
      <c r="O33" s="73">
        <f t="shared" si="0"/>
        <v>35.200000000000003</v>
      </c>
    </row>
    <row r="34" spans="1:15" x14ac:dyDescent="0.2">
      <c r="A34" s="1">
        <v>33</v>
      </c>
      <c r="B34" s="1">
        <v>29</v>
      </c>
      <c r="N34" s="1">
        <v>34</v>
      </c>
      <c r="O34" s="73">
        <f t="shared" si="0"/>
        <v>35.93333333333333</v>
      </c>
    </row>
    <row r="35" spans="1:15" x14ac:dyDescent="0.2">
      <c r="A35" s="1">
        <v>34</v>
      </c>
      <c r="B35" s="1">
        <v>30</v>
      </c>
      <c r="N35" s="1">
        <v>35</v>
      </c>
      <c r="O35" s="73">
        <f t="shared" si="0"/>
        <v>36.666666666666664</v>
      </c>
    </row>
    <row r="36" spans="1:15" x14ac:dyDescent="0.2">
      <c r="A36" s="1">
        <v>35</v>
      </c>
      <c r="B36" s="1">
        <v>31</v>
      </c>
      <c r="N36" s="1">
        <v>36</v>
      </c>
      <c r="O36" s="73">
        <f t="shared" si="0"/>
        <v>37.4</v>
      </c>
    </row>
    <row r="37" spans="1:15" x14ac:dyDescent="0.2">
      <c r="A37" s="1">
        <v>36</v>
      </c>
      <c r="B37" s="1">
        <v>32</v>
      </c>
      <c r="N37" s="1">
        <v>37</v>
      </c>
      <c r="O37" s="73">
        <f t="shared" si="0"/>
        <v>38.133333333333333</v>
      </c>
    </row>
    <row r="38" spans="1:15" x14ac:dyDescent="0.2">
      <c r="A38" s="1">
        <v>37</v>
      </c>
      <c r="B38" s="1">
        <v>33</v>
      </c>
      <c r="N38" s="1">
        <v>38</v>
      </c>
      <c r="O38" s="73">
        <f t="shared" si="0"/>
        <v>38.86666666666666</v>
      </c>
    </row>
    <row r="39" spans="1:15" x14ac:dyDescent="0.2">
      <c r="A39" s="1">
        <v>38</v>
      </c>
      <c r="B39" s="1">
        <v>34</v>
      </c>
      <c r="N39" s="1">
        <v>39</v>
      </c>
      <c r="O39" s="73">
        <f t="shared" si="0"/>
        <v>39.599999999999994</v>
      </c>
    </row>
    <row r="40" spans="1:15" x14ac:dyDescent="0.2">
      <c r="A40" s="1">
        <v>39</v>
      </c>
      <c r="B40" s="1">
        <v>35</v>
      </c>
      <c r="N40" s="1">
        <v>40</v>
      </c>
      <c r="O40" s="73">
        <f t="shared" si="0"/>
        <v>40.333333333333329</v>
      </c>
    </row>
    <row r="41" spans="1:15" x14ac:dyDescent="0.2">
      <c r="A41" s="1">
        <v>40</v>
      </c>
      <c r="B41" s="1">
        <v>36</v>
      </c>
      <c r="N41" s="1">
        <v>41</v>
      </c>
      <c r="O41" s="73">
        <f t="shared" si="0"/>
        <v>41.066666666666663</v>
      </c>
    </row>
    <row r="42" spans="1:15" x14ac:dyDescent="0.2">
      <c r="A42" s="1">
        <v>41</v>
      </c>
      <c r="B42" s="1">
        <v>37</v>
      </c>
      <c r="N42" s="1">
        <v>42</v>
      </c>
      <c r="O42" s="73">
        <f t="shared" si="0"/>
        <v>41.8</v>
      </c>
    </row>
    <row r="43" spans="1:15" x14ac:dyDescent="0.2">
      <c r="A43" s="1">
        <v>42</v>
      </c>
      <c r="B43" s="1">
        <v>38</v>
      </c>
      <c r="N43" s="1">
        <v>43</v>
      </c>
      <c r="O43" s="73">
        <f t="shared" si="0"/>
        <v>42.533333333333331</v>
      </c>
    </row>
    <row r="44" spans="1:15" x14ac:dyDescent="0.2">
      <c r="A44" s="1">
        <v>43</v>
      </c>
      <c r="B44" s="1">
        <v>39</v>
      </c>
      <c r="N44" s="1">
        <v>44</v>
      </c>
      <c r="O44" s="73">
        <f t="shared" si="0"/>
        <v>43.266666666666666</v>
      </c>
    </row>
    <row r="45" spans="1:15" x14ac:dyDescent="0.2">
      <c r="A45" s="1">
        <v>44</v>
      </c>
      <c r="B45" s="1">
        <v>40</v>
      </c>
      <c r="N45" s="1">
        <v>45</v>
      </c>
      <c r="O45" s="73">
        <f t="shared" si="0"/>
        <v>44</v>
      </c>
    </row>
    <row r="46" spans="1:15" x14ac:dyDescent="0.2">
      <c r="A46" s="1">
        <v>45</v>
      </c>
      <c r="B46" s="1">
        <v>41</v>
      </c>
      <c r="N46" s="1">
        <v>46</v>
      </c>
      <c r="O46" s="73">
        <f t="shared" si="0"/>
        <v>44.733333333333334</v>
      </c>
    </row>
    <row r="47" spans="1:15" x14ac:dyDescent="0.2">
      <c r="A47" s="1">
        <v>46</v>
      </c>
      <c r="B47" s="1">
        <v>42</v>
      </c>
      <c r="N47" s="1">
        <v>47</v>
      </c>
      <c r="O47" s="73">
        <f t="shared" si="0"/>
        <v>45.466666666666661</v>
      </c>
    </row>
    <row r="48" spans="1:15" x14ac:dyDescent="0.2">
      <c r="A48" s="1">
        <v>47</v>
      </c>
      <c r="B48" s="1">
        <v>43</v>
      </c>
      <c r="N48" s="1">
        <v>48</v>
      </c>
      <c r="O48" s="73">
        <f t="shared" si="0"/>
        <v>46.199999999999996</v>
      </c>
    </row>
    <row r="49" spans="1:15" x14ac:dyDescent="0.2">
      <c r="A49" s="1">
        <v>48</v>
      </c>
      <c r="B49" s="1">
        <v>44</v>
      </c>
      <c r="N49" s="1">
        <v>49</v>
      </c>
      <c r="O49" s="73">
        <f t="shared" si="0"/>
        <v>46.93333333333333</v>
      </c>
    </row>
    <row r="50" spans="1:15" x14ac:dyDescent="0.2">
      <c r="A50" s="1">
        <v>49</v>
      </c>
      <c r="B50" s="1">
        <v>45</v>
      </c>
      <c r="N50" s="1">
        <v>50</v>
      </c>
      <c r="O50" s="73">
        <f t="shared" si="0"/>
        <v>47.666666666666664</v>
      </c>
    </row>
    <row r="51" spans="1:15" x14ac:dyDescent="0.2">
      <c r="A51" s="1">
        <v>50</v>
      </c>
      <c r="B51" s="1">
        <v>46</v>
      </c>
      <c r="N51" s="1">
        <v>51</v>
      </c>
      <c r="O51" s="73">
        <f t="shared" si="0"/>
        <v>48.4</v>
      </c>
    </row>
    <row r="52" spans="1:15" x14ac:dyDescent="0.2">
      <c r="A52" s="1">
        <v>51</v>
      </c>
      <c r="N52" s="1">
        <v>52</v>
      </c>
      <c r="O52" s="73">
        <f t="shared" si="0"/>
        <v>49.133333333333333</v>
      </c>
    </row>
    <row r="53" spans="1:15" x14ac:dyDescent="0.2">
      <c r="A53" s="1">
        <v>52</v>
      </c>
      <c r="N53" s="1">
        <v>53</v>
      </c>
      <c r="O53" s="73">
        <f t="shared" si="0"/>
        <v>49.866666666666667</v>
      </c>
    </row>
    <row r="54" spans="1:15" x14ac:dyDescent="0.2">
      <c r="A54" s="1">
        <v>53</v>
      </c>
      <c r="N54" s="1">
        <v>54</v>
      </c>
      <c r="O54" s="73">
        <f t="shared" si="0"/>
        <v>50.599999999999994</v>
      </c>
    </row>
    <row r="55" spans="1:15" x14ac:dyDescent="0.2">
      <c r="A55" s="1">
        <v>54</v>
      </c>
      <c r="N55" s="1">
        <v>55</v>
      </c>
      <c r="O55" s="73">
        <f t="shared" si="0"/>
        <v>51.333333333333329</v>
      </c>
    </row>
    <row r="56" spans="1:15" x14ac:dyDescent="0.2">
      <c r="A56" s="1">
        <v>55</v>
      </c>
      <c r="N56" s="1">
        <v>56</v>
      </c>
      <c r="O56" s="73">
        <f t="shared" si="0"/>
        <v>52.066666666666663</v>
      </c>
    </row>
    <row r="57" spans="1:15" x14ac:dyDescent="0.2">
      <c r="A57" s="1">
        <v>56</v>
      </c>
      <c r="N57" s="1">
        <v>57</v>
      </c>
      <c r="O57" s="73">
        <f t="shared" si="0"/>
        <v>52.8</v>
      </c>
    </row>
    <row r="58" spans="1:15" x14ac:dyDescent="0.2">
      <c r="A58" s="1">
        <v>57</v>
      </c>
      <c r="N58" s="1">
        <v>58</v>
      </c>
      <c r="O58" s="73">
        <f t="shared" si="0"/>
        <v>53.533333333333331</v>
      </c>
    </row>
    <row r="59" spans="1:15" x14ac:dyDescent="0.2">
      <c r="A59" s="1">
        <v>58</v>
      </c>
      <c r="N59" s="1">
        <v>59</v>
      </c>
      <c r="O59" s="73">
        <f t="shared" si="0"/>
        <v>54.266666666666666</v>
      </c>
    </row>
    <row r="60" spans="1:15" x14ac:dyDescent="0.2">
      <c r="A60" s="1">
        <v>59</v>
      </c>
      <c r="N60" s="1">
        <v>60</v>
      </c>
      <c r="O60" s="73">
        <f t="shared" si="0"/>
        <v>55</v>
      </c>
    </row>
    <row r="61" spans="1:15" x14ac:dyDescent="0.2">
      <c r="A61" s="1">
        <v>60</v>
      </c>
    </row>
    <row r="62" spans="1:15" x14ac:dyDescent="0.2">
      <c r="A62" s="1">
        <v>61</v>
      </c>
    </row>
    <row r="63" spans="1:15" x14ac:dyDescent="0.2">
      <c r="A63" s="1">
        <v>62</v>
      </c>
    </row>
    <row r="64" spans="1:15" x14ac:dyDescent="0.2">
      <c r="A64" s="1">
        <v>63</v>
      </c>
    </row>
    <row r="65" spans="1:1" x14ac:dyDescent="0.2">
      <c r="A65" s="1">
        <v>64</v>
      </c>
    </row>
    <row r="66" spans="1:1" x14ac:dyDescent="0.2">
      <c r="A66" s="1">
        <v>65</v>
      </c>
    </row>
    <row r="67" spans="1:1" x14ac:dyDescent="0.2">
      <c r="A67" s="1">
        <v>66</v>
      </c>
    </row>
    <row r="68" spans="1:1" x14ac:dyDescent="0.2">
      <c r="A68" s="1">
        <v>67</v>
      </c>
    </row>
    <row r="69" spans="1:1" x14ac:dyDescent="0.2">
      <c r="A69" s="1">
        <v>68</v>
      </c>
    </row>
    <row r="70" spans="1:1" x14ac:dyDescent="0.2">
      <c r="A70" s="1">
        <v>69</v>
      </c>
    </row>
    <row r="71" spans="1:1" x14ac:dyDescent="0.2">
      <c r="A71" s="1">
        <v>70</v>
      </c>
    </row>
    <row r="72" spans="1:1" x14ac:dyDescent="0.2">
      <c r="A72" s="1">
        <v>71</v>
      </c>
    </row>
    <row r="73" spans="1:1" x14ac:dyDescent="0.2">
      <c r="A73" s="1">
        <v>72</v>
      </c>
    </row>
    <row r="74" spans="1:1" x14ac:dyDescent="0.2">
      <c r="A74" s="1">
        <v>73</v>
      </c>
    </row>
    <row r="75" spans="1:1" x14ac:dyDescent="0.2">
      <c r="A75" s="1">
        <v>74</v>
      </c>
    </row>
    <row r="76" spans="1:1" x14ac:dyDescent="0.2">
      <c r="A76" s="1">
        <v>75</v>
      </c>
    </row>
    <row r="77" spans="1:1" x14ac:dyDescent="0.2">
      <c r="A77" s="1">
        <v>76</v>
      </c>
    </row>
    <row r="78" spans="1:1" x14ac:dyDescent="0.2">
      <c r="A78" s="1">
        <v>77</v>
      </c>
    </row>
    <row r="79" spans="1:1" x14ac:dyDescent="0.2">
      <c r="A79" s="1">
        <v>78</v>
      </c>
    </row>
    <row r="80" spans="1:1" x14ac:dyDescent="0.2">
      <c r="A80" s="1">
        <v>79</v>
      </c>
    </row>
    <row r="81" spans="1:1" x14ac:dyDescent="0.2">
      <c r="A81" s="1">
        <v>80</v>
      </c>
    </row>
    <row r="82" spans="1:1" x14ac:dyDescent="0.2">
      <c r="A82" s="1">
        <v>81</v>
      </c>
    </row>
    <row r="83" spans="1:1" x14ac:dyDescent="0.2">
      <c r="A83" s="1">
        <v>82</v>
      </c>
    </row>
    <row r="84" spans="1:1" x14ac:dyDescent="0.2">
      <c r="A84" s="1">
        <v>83</v>
      </c>
    </row>
    <row r="85" spans="1:1" x14ac:dyDescent="0.2">
      <c r="A85" s="1">
        <v>84</v>
      </c>
    </row>
    <row r="86" spans="1:1" x14ac:dyDescent="0.2">
      <c r="A86" s="1">
        <v>85</v>
      </c>
    </row>
    <row r="87" spans="1:1" x14ac:dyDescent="0.2">
      <c r="A87" s="1">
        <v>86</v>
      </c>
    </row>
    <row r="88" spans="1:1" x14ac:dyDescent="0.2">
      <c r="A88" s="1">
        <v>87</v>
      </c>
    </row>
    <row r="89" spans="1:1" x14ac:dyDescent="0.2">
      <c r="A89" s="1">
        <v>88</v>
      </c>
    </row>
    <row r="90" spans="1:1" x14ac:dyDescent="0.2">
      <c r="A90" s="1">
        <v>89</v>
      </c>
    </row>
    <row r="91" spans="1:1" x14ac:dyDescent="0.2">
      <c r="A91" s="1">
        <v>90</v>
      </c>
    </row>
    <row r="92" spans="1:1" x14ac:dyDescent="0.2">
      <c r="A92" s="1">
        <v>91</v>
      </c>
    </row>
    <row r="93" spans="1:1" x14ac:dyDescent="0.2">
      <c r="A93" s="1">
        <v>92</v>
      </c>
    </row>
    <row r="94" spans="1:1" x14ac:dyDescent="0.2">
      <c r="A94" s="1">
        <v>93</v>
      </c>
    </row>
    <row r="95" spans="1:1" x14ac:dyDescent="0.2">
      <c r="A95" s="1">
        <v>94</v>
      </c>
    </row>
    <row r="96" spans="1:1" x14ac:dyDescent="0.2">
      <c r="A96" s="1">
        <v>95</v>
      </c>
    </row>
    <row r="97" spans="1:1" x14ac:dyDescent="0.2">
      <c r="A97" s="1">
        <v>96</v>
      </c>
    </row>
    <row r="98" spans="1:1" x14ac:dyDescent="0.2">
      <c r="A98" s="1">
        <v>97</v>
      </c>
    </row>
    <row r="99" spans="1:1" x14ac:dyDescent="0.2">
      <c r="A99" s="1">
        <v>98</v>
      </c>
    </row>
    <row r="100" spans="1:1" x14ac:dyDescent="0.2">
      <c r="A100" s="1">
        <v>99</v>
      </c>
    </row>
    <row r="101" spans="1:1" x14ac:dyDescent="0.2">
      <c r="A101" s="1">
        <v>100</v>
      </c>
    </row>
    <row r="102" spans="1:1" x14ac:dyDescent="0.2">
      <c r="A102" s="1">
        <v>101</v>
      </c>
    </row>
    <row r="103" spans="1:1" x14ac:dyDescent="0.2">
      <c r="A103" s="1">
        <v>102</v>
      </c>
    </row>
    <row r="104" spans="1:1" x14ac:dyDescent="0.2">
      <c r="A104" s="1">
        <v>103</v>
      </c>
    </row>
    <row r="105" spans="1:1" x14ac:dyDescent="0.2">
      <c r="A105" s="1">
        <v>104</v>
      </c>
    </row>
    <row r="106" spans="1:1" x14ac:dyDescent="0.2">
      <c r="A106" s="1">
        <v>105</v>
      </c>
    </row>
    <row r="107" spans="1:1" x14ac:dyDescent="0.2">
      <c r="A107" s="1">
        <v>106</v>
      </c>
    </row>
    <row r="108" spans="1:1" x14ac:dyDescent="0.2">
      <c r="A108" s="1">
        <v>107</v>
      </c>
    </row>
    <row r="109" spans="1:1" x14ac:dyDescent="0.2">
      <c r="A109" s="1">
        <v>108</v>
      </c>
    </row>
    <row r="110" spans="1:1" x14ac:dyDescent="0.2">
      <c r="A110" s="1">
        <v>109</v>
      </c>
    </row>
    <row r="111" spans="1:1" x14ac:dyDescent="0.2">
      <c r="A111" s="1">
        <v>110</v>
      </c>
    </row>
    <row r="112" spans="1:1" x14ac:dyDescent="0.2">
      <c r="A112" s="1">
        <v>111</v>
      </c>
    </row>
    <row r="113" spans="1:1" x14ac:dyDescent="0.2">
      <c r="A113" s="1">
        <v>112</v>
      </c>
    </row>
    <row r="114" spans="1:1" x14ac:dyDescent="0.2">
      <c r="A114" s="1">
        <v>113</v>
      </c>
    </row>
    <row r="115" spans="1:1" x14ac:dyDescent="0.2">
      <c r="A115" s="1">
        <v>114</v>
      </c>
    </row>
    <row r="116" spans="1:1" x14ac:dyDescent="0.2">
      <c r="A116" s="1">
        <v>115</v>
      </c>
    </row>
    <row r="117" spans="1:1" x14ac:dyDescent="0.2">
      <c r="A117" s="1">
        <v>116</v>
      </c>
    </row>
    <row r="118" spans="1:1" x14ac:dyDescent="0.2">
      <c r="A118" s="1">
        <v>117</v>
      </c>
    </row>
    <row r="119" spans="1:1" x14ac:dyDescent="0.2">
      <c r="A119" s="1">
        <v>118</v>
      </c>
    </row>
    <row r="120" spans="1:1" x14ac:dyDescent="0.2">
      <c r="A120" s="1">
        <v>119</v>
      </c>
    </row>
    <row r="121" spans="1:1" x14ac:dyDescent="0.2">
      <c r="A121" s="1">
        <v>120</v>
      </c>
    </row>
    <row r="122" spans="1:1" x14ac:dyDescent="0.2">
      <c r="A122" s="1">
        <v>121</v>
      </c>
    </row>
    <row r="123" spans="1:1" x14ac:dyDescent="0.2">
      <c r="A123" s="1">
        <v>122</v>
      </c>
    </row>
    <row r="124" spans="1:1" x14ac:dyDescent="0.2">
      <c r="A124" s="1">
        <v>123</v>
      </c>
    </row>
    <row r="125" spans="1:1" x14ac:dyDescent="0.2">
      <c r="A125" s="1">
        <v>124</v>
      </c>
    </row>
    <row r="126" spans="1:1" x14ac:dyDescent="0.2">
      <c r="A126" s="1">
        <v>125</v>
      </c>
    </row>
    <row r="127" spans="1:1" x14ac:dyDescent="0.2">
      <c r="A127" s="1">
        <v>126</v>
      </c>
    </row>
    <row r="128" spans="1:1" x14ac:dyDescent="0.2">
      <c r="A128" s="1">
        <v>127</v>
      </c>
    </row>
    <row r="129" spans="1:1" x14ac:dyDescent="0.2">
      <c r="A129" s="1">
        <v>128</v>
      </c>
    </row>
    <row r="130" spans="1:1" x14ac:dyDescent="0.2">
      <c r="A130" s="1">
        <v>129</v>
      </c>
    </row>
    <row r="131" spans="1:1" x14ac:dyDescent="0.2">
      <c r="A131" s="1">
        <v>130</v>
      </c>
    </row>
    <row r="132" spans="1:1" x14ac:dyDescent="0.2">
      <c r="A132" s="1">
        <v>131</v>
      </c>
    </row>
    <row r="133" spans="1:1" x14ac:dyDescent="0.2">
      <c r="A133" s="1">
        <v>132</v>
      </c>
    </row>
    <row r="134" spans="1:1" x14ac:dyDescent="0.2">
      <c r="A134" s="1">
        <v>133</v>
      </c>
    </row>
    <row r="135" spans="1:1" x14ac:dyDescent="0.2">
      <c r="A135" s="1">
        <v>134</v>
      </c>
    </row>
    <row r="136" spans="1:1" x14ac:dyDescent="0.2">
      <c r="A136" s="1">
        <v>135</v>
      </c>
    </row>
    <row r="137" spans="1:1" x14ac:dyDescent="0.2">
      <c r="A137" s="1">
        <v>136</v>
      </c>
    </row>
    <row r="138" spans="1:1" x14ac:dyDescent="0.2">
      <c r="A138" s="1">
        <v>137</v>
      </c>
    </row>
    <row r="139" spans="1:1" x14ac:dyDescent="0.2">
      <c r="A139" s="1">
        <v>138</v>
      </c>
    </row>
    <row r="140" spans="1:1" x14ac:dyDescent="0.2">
      <c r="A140" s="1">
        <v>139</v>
      </c>
    </row>
    <row r="141" spans="1:1" x14ac:dyDescent="0.2">
      <c r="A141" s="1">
        <v>140</v>
      </c>
    </row>
    <row r="142" spans="1:1" x14ac:dyDescent="0.2">
      <c r="A142" s="1">
        <v>141</v>
      </c>
    </row>
    <row r="143" spans="1:1" x14ac:dyDescent="0.2">
      <c r="A143" s="1">
        <v>142</v>
      </c>
    </row>
    <row r="144" spans="1:1" x14ac:dyDescent="0.2">
      <c r="A144" s="1">
        <v>143</v>
      </c>
    </row>
    <row r="145" spans="1:1" x14ac:dyDescent="0.2">
      <c r="A145" s="1">
        <v>144</v>
      </c>
    </row>
    <row r="146" spans="1:1" x14ac:dyDescent="0.2">
      <c r="A146" s="1">
        <v>145</v>
      </c>
    </row>
    <row r="147" spans="1:1" x14ac:dyDescent="0.2">
      <c r="A147" s="1">
        <v>146</v>
      </c>
    </row>
    <row r="148" spans="1:1" x14ac:dyDescent="0.2">
      <c r="A148" s="1">
        <v>147</v>
      </c>
    </row>
    <row r="149" spans="1:1" x14ac:dyDescent="0.2">
      <c r="A149" s="1">
        <v>148</v>
      </c>
    </row>
    <row r="150" spans="1:1" x14ac:dyDescent="0.2">
      <c r="A150" s="1">
        <v>149</v>
      </c>
    </row>
    <row r="151" spans="1:1" x14ac:dyDescent="0.2">
      <c r="A151" s="1">
        <v>150</v>
      </c>
    </row>
    <row r="152" spans="1:1" x14ac:dyDescent="0.2">
      <c r="A152" s="1">
        <v>151</v>
      </c>
    </row>
    <row r="153" spans="1:1" x14ac:dyDescent="0.2">
      <c r="A153" s="1">
        <v>152</v>
      </c>
    </row>
    <row r="154" spans="1:1" x14ac:dyDescent="0.2">
      <c r="A154" s="1">
        <v>153</v>
      </c>
    </row>
    <row r="155" spans="1:1" x14ac:dyDescent="0.2">
      <c r="A155" s="1">
        <v>154</v>
      </c>
    </row>
    <row r="156" spans="1:1" x14ac:dyDescent="0.2">
      <c r="A156" s="1">
        <v>155</v>
      </c>
    </row>
    <row r="157" spans="1:1" x14ac:dyDescent="0.2">
      <c r="A157" s="1">
        <v>156</v>
      </c>
    </row>
    <row r="158" spans="1:1" x14ac:dyDescent="0.2">
      <c r="A158" s="1">
        <v>157</v>
      </c>
    </row>
    <row r="159" spans="1:1" x14ac:dyDescent="0.2">
      <c r="A159" s="1">
        <v>158</v>
      </c>
    </row>
    <row r="160" spans="1:1" x14ac:dyDescent="0.2">
      <c r="A160" s="1">
        <v>159</v>
      </c>
    </row>
    <row r="161" spans="1:1" x14ac:dyDescent="0.2">
      <c r="A161" s="1">
        <v>160</v>
      </c>
    </row>
    <row r="162" spans="1:1" x14ac:dyDescent="0.2">
      <c r="A162" s="1">
        <v>161</v>
      </c>
    </row>
    <row r="163" spans="1:1" x14ac:dyDescent="0.2">
      <c r="A163" s="1">
        <v>162</v>
      </c>
    </row>
    <row r="164" spans="1:1" x14ac:dyDescent="0.2">
      <c r="A164" s="1">
        <v>163</v>
      </c>
    </row>
    <row r="165" spans="1:1" x14ac:dyDescent="0.2">
      <c r="A165" s="1">
        <v>164</v>
      </c>
    </row>
    <row r="166" spans="1:1" x14ac:dyDescent="0.2">
      <c r="A166" s="1">
        <v>165</v>
      </c>
    </row>
    <row r="167" spans="1:1" x14ac:dyDescent="0.2">
      <c r="A167" s="1">
        <v>166</v>
      </c>
    </row>
    <row r="168" spans="1:1" x14ac:dyDescent="0.2">
      <c r="A168" s="1">
        <v>167</v>
      </c>
    </row>
    <row r="169" spans="1:1" x14ac:dyDescent="0.2">
      <c r="A169" s="1">
        <v>168</v>
      </c>
    </row>
    <row r="170" spans="1:1" x14ac:dyDescent="0.2">
      <c r="A170" s="1">
        <v>169</v>
      </c>
    </row>
    <row r="171" spans="1:1" x14ac:dyDescent="0.2">
      <c r="A171" s="1">
        <v>170</v>
      </c>
    </row>
    <row r="172" spans="1:1" x14ac:dyDescent="0.2">
      <c r="A172" s="1">
        <v>171</v>
      </c>
    </row>
    <row r="173" spans="1:1" x14ac:dyDescent="0.2">
      <c r="A173" s="1">
        <v>172</v>
      </c>
    </row>
    <row r="174" spans="1:1" x14ac:dyDescent="0.2">
      <c r="A174" s="1">
        <v>173</v>
      </c>
    </row>
    <row r="175" spans="1:1" x14ac:dyDescent="0.2">
      <c r="A175" s="1">
        <v>174</v>
      </c>
    </row>
  </sheetData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스킬의 분배</vt:lpstr>
      <vt:lpstr>영웅소환 확률</vt:lpstr>
      <vt:lpstr>영혼석 획득(폐기)</vt:lpstr>
      <vt:lpstr>영웅의 전장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2015-09-22T11:21:04Z</dcterms:modified>
</cp:coreProperties>
</file>