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llar Darwin\"/>
    </mc:Choice>
  </mc:AlternateContent>
  <xr:revisionPtr revIDLastSave="0" documentId="13_ncr:1_{73EB914C-E6CE-4C91-A1CB-83914FCB2B0B}" xr6:coauthVersionLast="45" xr6:coauthVersionMax="45" xr10:uidLastSave="{00000000-0000-0000-0000-000000000000}"/>
  <bookViews>
    <workbookView xWindow="-110" yWindow="-110" windowWidth="19420" windowHeight="10420" activeTab="1" xr2:uid="{C5458CA6-9BCC-4AD5-9413-E6B2AEA6D7FF}"/>
  </bookViews>
  <sheets>
    <sheet name="Compund Income" sheetId="3" r:id="rId1"/>
    <sheet name="Parameters" sheetId="1" r:id="rId2"/>
    <sheet name="Calculate Total Maintenance" sheetId="2" r:id="rId3"/>
    <sheet name="Calculate Total Income" sheetId="5" r:id="rId4"/>
    <sheet name="Comments" sheetId="4" r:id="rId5"/>
  </sheets>
  <definedNames>
    <definedName name="duration">Parameters!$B$30</definedName>
    <definedName name="Price">Parameters!$B$9</definedName>
    <definedName name="sellChangeRate">Parameters!$B$31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37" i="1"/>
  <c r="B3" i="2"/>
  <c r="B3" i="5"/>
  <c r="B4" i="5"/>
  <c r="J2" i="5"/>
  <c r="J6" i="5" s="1"/>
  <c r="G2" i="5"/>
  <c r="F2" i="5"/>
  <c r="F6" i="5" s="1"/>
  <c r="B2" i="5"/>
  <c r="Q2" i="5" s="1"/>
  <c r="Q6" i="5" s="1"/>
  <c r="R1" i="5"/>
  <c r="Q1" i="5"/>
  <c r="P1" i="5"/>
  <c r="O1" i="5"/>
  <c r="N1" i="5"/>
  <c r="M1" i="5"/>
  <c r="L1" i="5"/>
  <c r="K1" i="5"/>
  <c r="J1" i="5"/>
  <c r="I1" i="5"/>
  <c r="H1" i="5"/>
  <c r="G1" i="5"/>
  <c r="G6" i="5" s="1"/>
  <c r="F1" i="5"/>
  <c r="B1" i="5"/>
  <c r="B35" i="1"/>
  <c r="C32" i="1"/>
  <c r="B26" i="1"/>
  <c r="C9" i="1"/>
  <c r="D6" i="3"/>
  <c r="C6" i="3"/>
  <c r="B6" i="3"/>
  <c r="H6" i="5" l="1"/>
  <c r="N2" i="5"/>
  <c r="N6" i="5" s="1"/>
  <c r="R2" i="5"/>
  <c r="R6" i="5" s="1"/>
  <c r="K2" i="5"/>
  <c r="K6" i="5" s="1"/>
  <c r="O2" i="5"/>
  <c r="O6" i="5" s="1"/>
  <c r="H2" i="5"/>
  <c r="L2" i="5"/>
  <c r="L6" i="5" s="1"/>
  <c r="P2" i="5"/>
  <c r="P6" i="5" s="1"/>
  <c r="I2" i="5"/>
  <c r="I6" i="5" s="1"/>
  <c r="B6" i="5" s="1"/>
  <c r="M2" i="5"/>
  <c r="M6" i="5" s="1"/>
  <c r="D2" i="3"/>
  <c r="R1" i="2"/>
  <c r="Q1" i="2"/>
  <c r="P1" i="2"/>
  <c r="O1" i="2"/>
  <c r="N1" i="2"/>
  <c r="M1" i="2"/>
  <c r="L1" i="2"/>
  <c r="K1" i="2"/>
  <c r="J1" i="2"/>
  <c r="I1" i="2"/>
  <c r="H1" i="2"/>
  <c r="G2" i="2"/>
  <c r="G1" i="2"/>
  <c r="F1" i="2"/>
  <c r="B4" i="2"/>
  <c r="B2" i="2"/>
  <c r="R2" i="2" s="1"/>
  <c r="B1" i="2"/>
  <c r="B14" i="1"/>
  <c r="K2" i="2" l="1"/>
  <c r="O2" i="2"/>
  <c r="O6" i="2" s="1"/>
  <c r="F2" i="2"/>
  <c r="F6" i="2" s="1"/>
  <c r="H2" i="2"/>
  <c r="H6" i="2" s="1"/>
  <c r="L2" i="2"/>
  <c r="L6" i="2" s="1"/>
  <c r="P2" i="2"/>
  <c r="P6" i="2" s="1"/>
  <c r="I2" i="2"/>
  <c r="I6" i="2" s="1"/>
  <c r="M2" i="2"/>
  <c r="M6" i="2" s="1"/>
  <c r="Q2" i="2"/>
  <c r="R6" i="2"/>
  <c r="J2" i="2"/>
  <c r="J6" i="2" s="1"/>
  <c r="N2" i="2"/>
  <c r="N6" i="2" s="1"/>
  <c r="G6" i="2"/>
  <c r="K6" i="2"/>
  <c r="Q6" i="2"/>
  <c r="C27" i="1" l="1"/>
</calcChain>
</file>

<file path=xl/sharedStrings.xml><?xml version="1.0" encoding="utf-8"?>
<sst xmlns="http://schemas.openxmlformats.org/spreadsheetml/2006/main" count="102" uniqueCount="83">
  <si>
    <t>Buy When</t>
  </si>
  <si>
    <t>Start Year</t>
  </si>
  <si>
    <t>Props for calculate amount in yearly fixes</t>
  </si>
  <si>
    <t>Amount in 2020</t>
  </si>
  <si>
    <r>
      <t>percentage</t>
    </r>
    <r>
      <rPr>
        <sz val="11"/>
        <color rgb="FF212121"/>
        <rFont val="Consolas"/>
        <family val="3"/>
      </rPr>
      <t>: </t>
    </r>
    <r>
      <rPr>
        <sz val="11"/>
        <color rgb="FF1C00CF"/>
        <rFont val="Consolas"/>
        <family val="3"/>
      </rPr>
      <t>2</t>
    </r>
  </si>
  <si>
    <t>Cost of maintenance</t>
  </si>
  <si>
    <t>Amount in 2023</t>
  </si>
  <si>
    <r>
      <t>annualSY</t>
    </r>
    <r>
      <rPr>
        <sz val="11"/>
        <color rgb="FF212121"/>
        <rFont val="Consolas"/>
        <family val="3"/>
      </rPr>
      <t>: </t>
    </r>
    <r>
      <rPr>
        <sz val="11"/>
        <color rgb="FF1C00CF"/>
        <rFont val="Consolas"/>
        <family val="3"/>
      </rPr>
      <t>2021</t>
    </r>
  </si>
  <si>
    <t>Amount changes till 2023</t>
  </si>
  <si>
    <r>
      <t>annualSYHandler</t>
    </r>
    <r>
      <rPr>
        <sz val="11"/>
        <color rgb="FF212121"/>
        <rFont val="Consolas"/>
        <family val="3"/>
      </rPr>
      <t>: </t>
    </r>
    <r>
      <rPr>
        <i/>
        <sz val="11"/>
        <color rgb="FF0D22AA"/>
        <rFont val="Consolas"/>
        <family val="3"/>
      </rPr>
      <t>ƒ </t>
    </r>
    <r>
      <rPr>
        <i/>
        <sz val="11"/>
        <color rgb="FF212121"/>
        <rFont val="Consolas"/>
        <family val="3"/>
      </rPr>
      <t>()</t>
    </r>
  </si>
  <si>
    <t>Tax Details</t>
  </si>
  <si>
    <r>
      <t>chgRate</t>
    </r>
    <r>
      <rPr>
        <sz val="11"/>
        <color rgb="FF212121"/>
        <rFont val="Consolas"/>
        <family val="3"/>
      </rPr>
      <t>: </t>
    </r>
    <r>
      <rPr>
        <sz val="11"/>
        <color rgb="FF1C00CF"/>
        <rFont val="Consolas"/>
        <family val="3"/>
      </rPr>
      <t>3</t>
    </r>
  </si>
  <si>
    <t>Sell Price change</t>
  </si>
  <si>
    <t>Tax Rate</t>
  </si>
  <si>
    <r>
      <t>price</t>
    </r>
    <r>
      <rPr>
        <sz val="11"/>
        <color rgb="FF212121"/>
        <rFont val="Consolas"/>
        <family val="3"/>
      </rPr>
      <t>: </t>
    </r>
    <r>
      <rPr>
        <sz val="11"/>
        <color rgb="FF1C00CF"/>
        <rFont val="Consolas"/>
        <family val="3"/>
      </rPr>
      <t>7053634</t>
    </r>
  </si>
  <si>
    <t>Price in 2023</t>
  </si>
  <si>
    <t>Max Yearly Deduction</t>
  </si>
  <si>
    <r>
      <t>currentOrder</t>
    </r>
    <r>
      <rPr>
        <sz val="11"/>
        <color rgb="FF212121"/>
        <rFont val="Consolas"/>
        <family val="3"/>
      </rPr>
      <t>: </t>
    </r>
    <r>
      <rPr>
        <sz val="11"/>
        <color rgb="FF1C00CF"/>
        <rFont val="Consolas"/>
        <family val="3"/>
      </rPr>
      <t>46</t>
    </r>
  </si>
  <si>
    <t>Total Tax Benefit</t>
  </si>
  <si>
    <r>
      <t>duration</t>
    </r>
    <r>
      <rPr>
        <sz val="11"/>
        <color rgb="FF212121"/>
        <rFont val="Consolas"/>
        <family val="3"/>
      </rPr>
      <t>: </t>
    </r>
    <r>
      <rPr>
        <sz val="11"/>
        <color rgb="FF1C00CF"/>
        <rFont val="Consolas"/>
        <family val="3"/>
      </rPr>
      <t>13</t>
    </r>
  </si>
  <si>
    <t>Sell After, it means it will give negative CF for 13 years</t>
  </si>
  <si>
    <t>Loan Details</t>
  </si>
  <si>
    <r>
      <t>inputOrder</t>
    </r>
    <r>
      <rPr>
        <sz val="11"/>
        <color rgb="FF212121"/>
        <rFont val="Consolas"/>
        <family val="3"/>
      </rPr>
      <t>: </t>
    </r>
    <r>
      <rPr>
        <sz val="11"/>
        <color rgb="FF1C00CF"/>
        <rFont val="Consolas"/>
        <family val="3"/>
      </rPr>
      <t>17</t>
    </r>
  </si>
  <si>
    <t>Loan Percentage</t>
  </si>
  <si>
    <r>
      <t>startYear</t>
    </r>
    <r>
      <rPr>
        <sz val="11"/>
        <color rgb="FF212121"/>
        <rFont val="Consolas"/>
        <family val="3"/>
      </rPr>
      <t>: </t>
    </r>
    <r>
      <rPr>
        <sz val="11"/>
        <color rgb="FF1C00CF"/>
        <rFont val="Consolas"/>
        <family val="3"/>
      </rPr>
      <t>2023</t>
    </r>
  </si>
  <si>
    <t>Loan Amount</t>
  </si>
  <si>
    <r>
      <t>title</t>
    </r>
    <r>
      <rPr>
        <sz val="11"/>
        <color rgb="FF212121"/>
        <rFont val="Consolas"/>
        <family val="3"/>
      </rPr>
      <t>: 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Yearly Fixes, Insurance, etc costs</t>
    </r>
    <r>
      <rPr>
        <sz val="11"/>
        <color rgb="FF222222"/>
        <rFont val="Consolas"/>
        <family val="3"/>
      </rPr>
      <t>"</t>
    </r>
  </si>
  <si>
    <t>EMI</t>
  </si>
  <si>
    <t>Loan Years</t>
  </si>
  <si>
    <t>Loan rate</t>
  </si>
  <si>
    <t xml:space="preserve">Total </t>
  </si>
  <si>
    <t>?</t>
  </si>
  <si>
    <t>Maintenance</t>
  </si>
  <si>
    <t>Yearly Percent</t>
  </si>
  <si>
    <t>Total</t>
  </si>
  <si>
    <t>Sell</t>
  </si>
  <si>
    <t>Sell after</t>
  </si>
  <si>
    <t>Sell price changes</t>
  </si>
  <si>
    <t>You May Get</t>
  </si>
  <si>
    <t>Duration</t>
  </si>
  <si>
    <t>Sell Change Rate</t>
  </si>
  <si>
    <t>Fix Cost %</t>
  </si>
  <si>
    <t>Price</t>
  </si>
  <si>
    <t>Present Value</t>
  </si>
  <si>
    <t>Interest Rate(Annual)</t>
  </si>
  <si>
    <t>Years</t>
  </si>
  <si>
    <t>Periods</t>
  </si>
  <si>
    <t>Amount</t>
  </si>
  <si>
    <t>Total Fixes Amt</t>
  </si>
  <si>
    <t>Note: Grey fields are user inputs</t>
  </si>
  <si>
    <t>Green fields are correctly calculated fields</t>
  </si>
  <si>
    <t>Compund Amount</t>
  </si>
  <si>
    <t>App values</t>
  </si>
  <si>
    <t>Calculated Values</t>
  </si>
  <si>
    <t>Correct</t>
  </si>
  <si>
    <t>Name</t>
  </si>
  <si>
    <t>Change Rate</t>
  </si>
  <si>
    <t>Total Maintenance</t>
  </si>
  <si>
    <t>Amount Details</t>
  </si>
  <si>
    <t>Remarks</t>
  </si>
  <si>
    <t>Checked in Buy Calculator</t>
  </si>
  <si>
    <t>Should Maintain Tab come before sell price?</t>
  </si>
  <si>
    <t>It might be right as customer does not need to know what is happening in the background</t>
  </si>
  <si>
    <t>Back button vs cancel button</t>
  </si>
  <si>
    <t>Earn %</t>
  </si>
  <si>
    <t>Earn</t>
  </si>
  <si>
    <t>From Year</t>
  </si>
  <si>
    <t>// On basis of asset allocation calculation, the performance of portfolio is weighted</t>
  </si>
  <si>
    <t xml:space="preserve">// Higher return - </t>
  </si>
  <si>
    <t xml:space="preserve">// Lower return -  </t>
  </si>
  <si>
    <t>// 100 after one year 10%</t>
  </si>
  <si>
    <t>// If 109, only accept an offer &gt; 110</t>
  </si>
  <si>
    <t xml:space="preserve">// Discount rate - </t>
  </si>
  <si>
    <t xml:space="preserve">// Portfolio returns </t>
  </si>
  <si>
    <t>// Earning two ways - Salary and Investments</t>
  </si>
  <si>
    <t>// cfutils - one year - asset allocation, 2020 - FI inputs by 2040</t>
  </si>
  <si>
    <t>// Savings forecasted till 2030</t>
  </si>
  <si>
    <t>// Expenses according to user's input</t>
  </si>
  <si>
    <t>// Goal cashflows till 2030</t>
  </si>
  <si>
    <t>// Calculation of rr</t>
  </si>
  <si>
    <t>// rr in excel</t>
  </si>
  <si>
    <t>// calculate npv in excel</t>
  </si>
  <si>
    <t xml:space="preserve">// same input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</si>
</sst>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881391"/>
      <name val="Consolas"/>
      <family val="3"/>
    </font>
    <font>
      <sz val="11"/>
      <color rgb="FF212121"/>
      <name val="Consolas"/>
      <family val="3"/>
    </font>
    <font>
      <sz val="11"/>
      <color rgb="FF1C00CF"/>
      <name val="Consolas"/>
      <family val="3"/>
    </font>
    <font>
      <i/>
      <sz val="11"/>
      <color rgb="FF0D22AA"/>
      <name val="Consolas"/>
      <family val="3"/>
    </font>
    <font>
      <i/>
      <sz val="11"/>
      <color rgb="FF212121"/>
      <name val="Consolas"/>
      <family val="3"/>
    </font>
    <font>
      <sz val="11"/>
      <color rgb="FF222222"/>
      <name val="Consolas"/>
      <family val="3"/>
    </font>
    <font>
      <sz val="11"/>
      <color rgb="FFC41A16"/>
      <name val="Consolas"/>
      <family val="3"/>
    </font>
    <font>
      <sz val="11"/>
      <color theme="2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horizontal="left" vertical="center" indent="1"/>
    </xf>
    <xf numFmtId="10" fontId="0" fillId="0" borderId="0" xfId="0" applyNumberFormat="1"/>
    <xf numFmtId="0" fontId="0" fillId="3" borderId="0" xfId="0" applyFill="1" applyAlignment="1">
      <alignment horizontal="center"/>
    </xf>
    <xf numFmtId="9" fontId="0" fillId="2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3" borderId="1" xfId="0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4" borderId="0" xfId="0" applyFill="1"/>
    <xf numFmtId="0" fontId="2" fillId="0" borderId="0" xfId="0" applyFont="1"/>
    <xf numFmtId="0" fontId="0" fillId="2" borderId="0" xfId="0" applyFill="1" applyAlignment="1">
      <alignment horizontal="right" vertical="center"/>
    </xf>
    <xf numFmtId="10" fontId="0" fillId="2" borderId="0" xfId="0" applyNumberFormat="1" applyFill="1"/>
    <xf numFmtId="3" fontId="0" fillId="4" borderId="0" xfId="0" applyNumberFormat="1" applyFill="1"/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6" xfId="0" applyFont="1" applyFill="1" applyBorder="1" applyAlignment="1">
      <alignment horizontal="center" vertical="top"/>
    </xf>
    <xf numFmtId="0" fontId="1" fillId="5" borderId="7" xfId="0" applyFont="1" applyFill="1" applyBorder="1" applyAlignment="1">
      <alignment horizontal="center" vertical="top"/>
    </xf>
    <xf numFmtId="0" fontId="1" fillId="5" borderId="8" xfId="0" applyFont="1" applyFill="1" applyBorder="1" applyAlignment="1">
      <alignment horizontal="center" vertical="top"/>
    </xf>
    <xf numFmtId="0" fontId="10" fillId="6" borderId="0" xfId="0" applyFont="1" applyFill="1"/>
    <xf numFmtId="9" fontId="10" fillId="6" borderId="0" xfId="0" applyNumberFormat="1" applyFont="1" applyFill="1" applyAlignment="1">
      <alignment horizontal="right"/>
    </xf>
    <xf numFmtId="0" fontId="10" fillId="6" borderId="0" xfId="0" applyFont="1" applyFill="1" applyAlignment="1">
      <alignment horizontal="right"/>
    </xf>
    <xf numFmtId="3" fontId="10" fillId="6" borderId="0" xfId="0" applyNumberFormat="1" applyFont="1" applyFill="1" applyAlignment="1">
      <alignment horizontal="right"/>
    </xf>
    <xf numFmtId="0" fontId="10" fillId="6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88F0-4221-4132-99EB-DFC0533F9AA4}">
  <dimension ref="A1:D6"/>
  <sheetViews>
    <sheetView workbookViewId="0">
      <selection activeCell="C6" sqref="C6"/>
    </sheetView>
  </sheetViews>
  <sheetFormatPr defaultRowHeight="14.5" x14ac:dyDescent="0.35"/>
  <cols>
    <col min="1" max="1" width="21.7265625" customWidth="1"/>
    <col min="2" max="2" width="10.81640625" bestFit="1" customWidth="1"/>
  </cols>
  <sheetData>
    <row r="1" spans="1:4" x14ac:dyDescent="0.35">
      <c r="A1" s="1" t="s">
        <v>43</v>
      </c>
      <c r="B1">
        <v>14322150</v>
      </c>
      <c r="C1">
        <v>7053634</v>
      </c>
      <c r="D1" s="1">
        <v>6550000</v>
      </c>
    </row>
    <row r="2" spans="1:4" x14ac:dyDescent="0.35">
      <c r="A2" s="1" t="s">
        <v>44</v>
      </c>
      <c r="B2">
        <v>0.03</v>
      </c>
      <c r="C2">
        <v>0.03</v>
      </c>
      <c r="D2">
        <f>2.5%</f>
        <v>2.5000000000000001E-2</v>
      </c>
    </row>
    <row r="3" spans="1:4" x14ac:dyDescent="0.35">
      <c r="A3" s="1" t="s">
        <v>45</v>
      </c>
      <c r="B3">
        <v>6</v>
      </c>
      <c r="C3">
        <v>13</v>
      </c>
      <c r="D3">
        <v>3</v>
      </c>
    </row>
    <row r="4" spans="1:4" x14ac:dyDescent="0.35">
      <c r="A4" s="1" t="s">
        <v>46</v>
      </c>
      <c r="B4">
        <v>1</v>
      </c>
      <c r="C4">
        <v>1</v>
      </c>
      <c r="D4">
        <v>1</v>
      </c>
    </row>
    <row r="6" spans="1:4" x14ac:dyDescent="0.35">
      <c r="A6" t="s">
        <v>51</v>
      </c>
      <c r="B6">
        <f>B1*(1+B2/B4)^(B3*B4)</f>
        <v>17101396.098732818</v>
      </c>
      <c r="C6">
        <f>C1*(1+C2/C4)^(C3*C4)</f>
        <v>10358499.331348209</v>
      </c>
      <c r="D6">
        <f>D1*(1+D2/D4)^(D3*D4)</f>
        <v>7053633.5937499991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0E81-472A-499D-9D85-BC3C1ABF0555}">
  <dimension ref="A1:G37"/>
  <sheetViews>
    <sheetView tabSelected="1" workbookViewId="0">
      <selection activeCell="F4" sqref="F4"/>
    </sheetView>
  </sheetViews>
  <sheetFormatPr defaultRowHeight="14.5" x14ac:dyDescent="0.35"/>
  <cols>
    <col min="1" max="1" width="34.90625" customWidth="1"/>
    <col min="2" max="2" width="10.36328125" customWidth="1"/>
    <col min="3" max="3" width="15.36328125" customWidth="1"/>
    <col min="6" max="6" width="50.90625" customWidth="1"/>
    <col min="7" max="7" width="17.54296875" customWidth="1"/>
  </cols>
  <sheetData>
    <row r="1" spans="1:7" x14ac:dyDescent="0.35">
      <c r="A1" s="17" t="s">
        <v>49</v>
      </c>
    </row>
    <row r="2" spans="1:7" x14ac:dyDescent="0.35">
      <c r="A2" s="17" t="s">
        <v>50</v>
      </c>
    </row>
    <row r="3" spans="1:7" ht="15" thickBot="1" x14ac:dyDescent="0.4">
      <c r="A3" s="17"/>
    </row>
    <row r="4" spans="1:7" ht="15" thickBot="1" x14ac:dyDescent="0.4">
      <c r="A4" s="23" t="s">
        <v>55</v>
      </c>
      <c r="B4" s="24" t="s">
        <v>52</v>
      </c>
      <c r="C4" s="24" t="s">
        <v>53</v>
      </c>
      <c r="D4" s="25" t="s">
        <v>59</v>
      </c>
    </row>
    <row r="5" spans="1:7" x14ac:dyDescent="0.35">
      <c r="A5" s="22" t="s">
        <v>58</v>
      </c>
      <c r="B5" s="22"/>
      <c r="C5" s="21"/>
      <c r="D5" s="21"/>
    </row>
    <row r="6" spans="1:7" x14ac:dyDescent="0.35">
      <c r="A6" s="1" t="s">
        <v>0</v>
      </c>
      <c r="B6" s="1">
        <v>2023</v>
      </c>
      <c r="C6" s="1"/>
      <c r="D6" s="1"/>
    </row>
    <row r="7" spans="1:7" x14ac:dyDescent="0.35">
      <c r="A7" t="s">
        <v>1</v>
      </c>
      <c r="F7" s="2" t="s">
        <v>2</v>
      </c>
    </row>
    <row r="8" spans="1:7" x14ac:dyDescent="0.35">
      <c r="A8" s="1" t="s">
        <v>3</v>
      </c>
      <c r="B8" s="1">
        <v>6550000</v>
      </c>
      <c r="C8" s="1"/>
      <c r="D8" s="1"/>
      <c r="F8" s="3" t="s">
        <v>4</v>
      </c>
      <c r="G8" t="s">
        <v>5</v>
      </c>
    </row>
    <row r="9" spans="1:7" x14ac:dyDescent="0.35">
      <c r="A9" s="16" t="s">
        <v>6</v>
      </c>
      <c r="B9" s="20">
        <v>7053634</v>
      </c>
      <c r="C9" s="16">
        <f>'Compund Income'!D6</f>
        <v>7053633.5937499991</v>
      </c>
      <c r="D9" s="16" t="s">
        <v>54</v>
      </c>
      <c r="F9" s="3" t="s">
        <v>7</v>
      </c>
    </row>
    <row r="10" spans="1:7" x14ac:dyDescent="0.35">
      <c r="A10" s="1" t="s">
        <v>8</v>
      </c>
      <c r="B10" s="19">
        <v>2.5000000000000001E-2</v>
      </c>
      <c r="C10" s="19"/>
      <c r="D10" s="1"/>
      <c r="F10" s="3" t="s">
        <v>9</v>
      </c>
    </row>
    <row r="11" spans="1:7" x14ac:dyDescent="0.35">
      <c r="A11" s="5" t="s">
        <v>10</v>
      </c>
      <c r="B11" s="5"/>
      <c r="C11" s="21"/>
      <c r="D11" s="21"/>
      <c r="F11" s="3" t="s">
        <v>11</v>
      </c>
      <c r="G11" t="s">
        <v>12</v>
      </c>
    </row>
    <row r="12" spans="1:7" x14ac:dyDescent="0.35">
      <c r="A12" s="1" t="s">
        <v>13</v>
      </c>
      <c r="B12" s="6">
        <v>0.1</v>
      </c>
      <c r="C12" s="1"/>
      <c r="D12" s="1"/>
      <c r="F12" s="3" t="s">
        <v>14</v>
      </c>
      <c r="G12" t="s">
        <v>15</v>
      </c>
    </row>
    <row r="13" spans="1:7" x14ac:dyDescent="0.35">
      <c r="A13" s="1" t="s">
        <v>16</v>
      </c>
      <c r="B13" s="1">
        <v>800000</v>
      </c>
      <c r="C13" s="1"/>
      <c r="D13" s="1"/>
      <c r="F13" s="3" t="s">
        <v>17</v>
      </c>
    </row>
    <row r="14" spans="1:7" x14ac:dyDescent="0.35">
      <c r="A14" t="s">
        <v>18</v>
      </c>
      <c r="B14">
        <f>B12*B13</f>
        <v>80000</v>
      </c>
      <c r="F14" s="3" t="s">
        <v>19</v>
      </c>
      <c r="G14" t="s">
        <v>20</v>
      </c>
    </row>
    <row r="15" spans="1:7" x14ac:dyDescent="0.35">
      <c r="A15" s="31" t="s">
        <v>21</v>
      </c>
      <c r="B15" s="31"/>
      <c r="C15" s="5"/>
      <c r="D15" s="5"/>
      <c r="F15" s="3" t="s">
        <v>22</v>
      </c>
    </row>
    <row r="16" spans="1:7" x14ac:dyDescent="0.35">
      <c r="A16" s="26" t="s">
        <v>23</v>
      </c>
      <c r="B16" s="27">
        <v>0.4</v>
      </c>
      <c r="C16" s="30" t="s">
        <v>60</v>
      </c>
      <c r="D16" s="30"/>
      <c r="F16" s="3" t="s">
        <v>24</v>
      </c>
    </row>
    <row r="17" spans="1:6" x14ac:dyDescent="0.35">
      <c r="A17" s="26" t="s">
        <v>25</v>
      </c>
      <c r="B17" s="28">
        <v>2821454</v>
      </c>
      <c r="C17" s="30"/>
      <c r="D17" s="30"/>
      <c r="F17" s="3" t="s">
        <v>26</v>
      </c>
    </row>
    <row r="18" spans="1:6" x14ac:dyDescent="0.35">
      <c r="A18" s="26" t="s">
        <v>27</v>
      </c>
      <c r="B18" s="29">
        <v>32109</v>
      </c>
      <c r="C18" s="30"/>
      <c r="D18" s="30"/>
      <c r="F18" s="3"/>
    </row>
    <row r="19" spans="1:6" x14ac:dyDescent="0.35">
      <c r="A19" s="26" t="s">
        <v>28</v>
      </c>
      <c r="B19" s="28">
        <v>12</v>
      </c>
      <c r="C19" s="30"/>
      <c r="D19" s="30"/>
    </row>
    <row r="20" spans="1:6" x14ac:dyDescent="0.35">
      <c r="A20" s="26" t="s">
        <v>29</v>
      </c>
      <c r="B20" s="27">
        <v>0.09</v>
      </c>
      <c r="C20" s="30"/>
      <c r="D20" s="30"/>
      <c r="F20" s="3"/>
    </row>
    <row r="21" spans="1:6" x14ac:dyDescent="0.35">
      <c r="A21" s="26" t="s">
        <v>30</v>
      </c>
      <c r="B21" s="29">
        <v>1656045</v>
      </c>
      <c r="C21" s="30"/>
      <c r="D21" s="30"/>
    </row>
    <row r="22" spans="1:6" x14ac:dyDescent="0.35">
      <c r="A22" s="26" t="s">
        <v>16</v>
      </c>
      <c r="B22" s="28" t="s">
        <v>31</v>
      </c>
      <c r="C22" s="30"/>
      <c r="D22" s="30"/>
    </row>
    <row r="23" spans="1:6" x14ac:dyDescent="0.35">
      <c r="A23" s="5" t="s">
        <v>32</v>
      </c>
      <c r="B23" s="5"/>
      <c r="C23" s="5"/>
      <c r="D23" s="5"/>
    </row>
    <row r="24" spans="1:6" x14ac:dyDescent="0.35">
      <c r="A24" s="1" t="s">
        <v>33</v>
      </c>
      <c r="B24" s="6">
        <v>0.02</v>
      </c>
      <c r="C24" s="1"/>
      <c r="D24" s="1"/>
      <c r="F24" s="3"/>
    </row>
    <row r="25" spans="1:6" x14ac:dyDescent="0.35">
      <c r="A25" s="1" t="s">
        <v>66</v>
      </c>
      <c r="B25" s="1">
        <v>2023</v>
      </c>
      <c r="C25" s="1"/>
      <c r="D25" s="1"/>
      <c r="F25" s="3"/>
    </row>
    <row r="26" spans="1:6" x14ac:dyDescent="0.35">
      <c r="A26" t="s">
        <v>56</v>
      </c>
      <c r="B26">
        <f>sellChangeRate</f>
        <v>0.03</v>
      </c>
    </row>
    <row r="27" spans="1:6" x14ac:dyDescent="0.35">
      <c r="A27" s="16" t="s">
        <v>57</v>
      </c>
      <c r="B27" s="20">
        <v>2203244</v>
      </c>
      <c r="C27" s="16">
        <f>ROUND('Calculate Total Maintenance'!B6,0)</f>
        <v>2864217</v>
      </c>
      <c r="D27" s="16" t="s">
        <v>54</v>
      </c>
    </row>
    <row r="29" spans="1:6" x14ac:dyDescent="0.35">
      <c r="A29" s="5" t="s">
        <v>35</v>
      </c>
      <c r="B29" s="5"/>
      <c r="C29" s="5"/>
      <c r="D29" s="5"/>
    </row>
    <row r="30" spans="1:6" x14ac:dyDescent="0.35">
      <c r="A30" s="1" t="s">
        <v>36</v>
      </c>
      <c r="B30" s="18">
        <v>13</v>
      </c>
      <c r="C30" s="1"/>
      <c r="D30" s="1"/>
    </row>
    <row r="31" spans="1:6" x14ac:dyDescent="0.35">
      <c r="A31" s="1" t="s">
        <v>37</v>
      </c>
      <c r="B31" s="6">
        <v>0.03</v>
      </c>
      <c r="C31" s="1"/>
      <c r="D31" s="1"/>
    </row>
    <row r="32" spans="1:6" x14ac:dyDescent="0.35">
      <c r="A32" s="16" t="s">
        <v>38</v>
      </c>
      <c r="B32" s="16">
        <v>10358499</v>
      </c>
      <c r="C32" s="16">
        <f>ROUND('Compund Income'!C6,0)</f>
        <v>10358499</v>
      </c>
      <c r="D32" s="16" t="s">
        <v>54</v>
      </c>
    </row>
    <row r="34" spans="1:4" x14ac:dyDescent="0.35">
      <c r="A34" s="5" t="s">
        <v>65</v>
      </c>
      <c r="B34" s="5"/>
      <c r="C34" s="5"/>
      <c r="D34" s="5"/>
    </row>
    <row r="35" spans="1:4" x14ac:dyDescent="0.35">
      <c r="A35" s="1" t="s">
        <v>64</v>
      </c>
      <c r="B35" s="1">
        <f>2.6%</f>
        <v>2.6000000000000002E-2</v>
      </c>
      <c r="C35" s="1"/>
      <c r="D35" s="1"/>
    </row>
    <row r="36" spans="1:4" x14ac:dyDescent="0.35">
      <c r="A36" s="1" t="s">
        <v>66</v>
      </c>
      <c r="B36" s="1">
        <v>2023</v>
      </c>
      <c r="C36" s="1"/>
      <c r="D36" s="1"/>
    </row>
    <row r="37" spans="1:4" x14ac:dyDescent="0.35">
      <c r="A37" s="16" t="s">
        <v>34</v>
      </c>
      <c r="B37" s="20">
        <v>2864217</v>
      </c>
      <c r="C37" s="16">
        <f>ROUND('Calculate Total Maintenance'!B6,0)</f>
        <v>2864217</v>
      </c>
      <c r="D37" s="16" t="s">
        <v>54</v>
      </c>
    </row>
  </sheetData>
  <mergeCells count="11">
    <mergeCell ref="A5:B5"/>
    <mergeCell ref="C16:D22"/>
    <mergeCell ref="A34:B34"/>
    <mergeCell ref="C34:D34"/>
    <mergeCell ref="A11:B11"/>
    <mergeCell ref="A15:B15"/>
    <mergeCell ref="A23:B23"/>
    <mergeCell ref="A29:B29"/>
    <mergeCell ref="C15:D15"/>
    <mergeCell ref="C23:D23"/>
    <mergeCell ref="C29:D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5E28-7A78-4AEB-BBAC-B7DAB9B73FA2}">
  <dimension ref="A1:R6"/>
  <sheetViews>
    <sheetView workbookViewId="0">
      <selection activeCell="H15" sqref="H15"/>
    </sheetView>
  </sheetViews>
  <sheetFormatPr defaultRowHeight="14.5" x14ac:dyDescent="0.35"/>
  <cols>
    <col min="1" max="1" width="14.90625" customWidth="1"/>
    <col min="5" max="5" width="19.08984375" customWidth="1"/>
  </cols>
  <sheetData>
    <row r="1" spans="1:18" x14ac:dyDescent="0.35">
      <c r="A1" s="1" t="s">
        <v>39</v>
      </c>
      <c r="B1" s="1">
        <f>duration</f>
        <v>13</v>
      </c>
      <c r="E1" s="11" t="s">
        <v>43</v>
      </c>
      <c r="F1" s="7">
        <f>Price</f>
        <v>7053634</v>
      </c>
      <c r="G1" s="7">
        <f>Price</f>
        <v>7053634</v>
      </c>
      <c r="H1" s="7">
        <f>Price</f>
        <v>7053634</v>
      </c>
      <c r="I1" s="7">
        <f>Price</f>
        <v>7053634</v>
      </c>
      <c r="J1" s="7">
        <f>Price</f>
        <v>7053634</v>
      </c>
      <c r="K1" s="7">
        <f>Price</f>
        <v>7053634</v>
      </c>
      <c r="L1" s="7">
        <f>Price</f>
        <v>7053634</v>
      </c>
      <c r="M1" s="7">
        <f>Price</f>
        <v>7053634</v>
      </c>
      <c r="N1" s="7">
        <f>Price</f>
        <v>7053634</v>
      </c>
      <c r="O1" s="7">
        <f>Price</f>
        <v>7053634</v>
      </c>
      <c r="P1" s="7">
        <f>Price</f>
        <v>7053634</v>
      </c>
      <c r="Q1" s="7">
        <f>Price</f>
        <v>7053634</v>
      </c>
      <c r="R1" s="8">
        <f>Price</f>
        <v>7053634</v>
      </c>
    </row>
    <row r="2" spans="1:18" x14ac:dyDescent="0.35">
      <c r="A2" s="1" t="s">
        <v>40</v>
      </c>
      <c r="B2" s="1">
        <f>sellChangeRate</f>
        <v>0.03</v>
      </c>
      <c r="E2" s="12" t="s">
        <v>44</v>
      </c>
      <c r="F2" s="9">
        <f>B2</f>
        <v>0.03</v>
      </c>
      <c r="G2" s="9">
        <f>sellChangeRate</f>
        <v>0.03</v>
      </c>
      <c r="H2" s="9">
        <f>B2</f>
        <v>0.03</v>
      </c>
      <c r="I2" s="9">
        <f>B2</f>
        <v>0.03</v>
      </c>
      <c r="J2" s="9">
        <f>B2</f>
        <v>0.03</v>
      </c>
      <c r="K2" s="9">
        <f>B2</f>
        <v>0.03</v>
      </c>
      <c r="L2" s="9">
        <f>B2</f>
        <v>0.03</v>
      </c>
      <c r="M2" s="9">
        <f>B2</f>
        <v>0.03</v>
      </c>
      <c r="N2" s="9">
        <f>B2</f>
        <v>0.03</v>
      </c>
      <c r="O2" s="9">
        <f>B2</f>
        <v>0.03</v>
      </c>
      <c r="P2" s="9">
        <f>B2</f>
        <v>0.03</v>
      </c>
      <c r="Q2" s="9">
        <f>B2</f>
        <v>0.03</v>
      </c>
      <c r="R2" s="10">
        <f>B2</f>
        <v>0.03</v>
      </c>
    </row>
    <row r="3" spans="1:18" x14ac:dyDescent="0.35">
      <c r="A3" s="1" t="s">
        <v>41</v>
      </c>
      <c r="B3" s="4">
        <f>2.6%</f>
        <v>2.6000000000000002E-2</v>
      </c>
      <c r="C3" s="4"/>
      <c r="E3" s="12" t="s">
        <v>45</v>
      </c>
      <c r="F3" s="9">
        <v>0</v>
      </c>
      <c r="G3" s="9">
        <v>1</v>
      </c>
      <c r="H3" s="9">
        <v>2</v>
      </c>
      <c r="I3" s="9">
        <v>3</v>
      </c>
      <c r="J3" s="9">
        <v>4</v>
      </c>
      <c r="K3" s="9">
        <v>5</v>
      </c>
      <c r="L3" s="9">
        <v>6</v>
      </c>
      <c r="M3" s="9">
        <v>7</v>
      </c>
      <c r="N3" s="9">
        <v>8</v>
      </c>
      <c r="O3" s="9">
        <v>9</v>
      </c>
      <c r="P3" s="9">
        <v>10</v>
      </c>
      <c r="Q3" s="9">
        <v>11</v>
      </c>
      <c r="R3" s="10">
        <v>12</v>
      </c>
    </row>
    <row r="4" spans="1:18" x14ac:dyDescent="0.35">
      <c r="A4" s="1" t="s">
        <v>42</v>
      </c>
      <c r="B4" s="1">
        <f>Price</f>
        <v>7053634</v>
      </c>
      <c r="E4" s="12" t="s">
        <v>46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10">
        <v>1</v>
      </c>
    </row>
    <row r="5" spans="1:18" ht="15" thickBot="1" x14ac:dyDescent="0.4">
      <c r="E5" s="12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</row>
    <row r="6" spans="1:18" ht="15" thickBot="1" x14ac:dyDescent="0.4">
      <c r="A6" s="16" t="s">
        <v>48</v>
      </c>
      <c r="B6" s="16">
        <f>B3*SUM(F6:S6)</f>
        <v>2864216.6205017832</v>
      </c>
      <c r="E6" s="13" t="s">
        <v>47</v>
      </c>
      <c r="F6" s="14">
        <f>F1*(1+F2/F4)^(F3*F4)</f>
        <v>7053634</v>
      </c>
      <c r="G6" s="14">
        <f>G1*(1+G2/G4)^(G3*G4)</f>
        <v>7265243.0200000005</v>
      </c>
      <c r="H6" s="14">
        <f>H1*(1+H2/H4)^(H3*H4)</f>
        <v>7483200.3105999995</v>
      </c>
      <c r="I6" s="14">
        <f>I1*(1+I2/I4)^(I3*I4)</f>
        <v>7707696.3199180001</v>
      </c>
      <c r="J6" s="14">
        <f>J1*(1+J2/J4)^(J3*J4)</f>
        <v>7938927.209515539</v>
      </c>
      <c r="K6" s="14">
        <f>K1*(1+K2/K4)^(K3*K4)</f>
        <v>8177095.0258010048</v>
      </c>
      <c r="L6" s="14">
        <f>L1*(1+L2/L4)^(L3*L4)</f>
        <v>8422407.876575036</v>
      </c>
      <c r="M6" s="14">
        <f>M1*(1+M2/M4)^(M3*M4)</f>
        <v>8675080.1128722876</v>
      </c>
      <c r="N6" s="14">
        <f>N1*(1+N2/N4)^(N3*N4)</f>
        <v>8935332.5162584558</v>
      </c>
      <c r="O6" s="14">
        <f>O1*(1+O2/O4)^(O3*O4)</f>
        <v>9203392.4917462096</v>
      </c>
      <c r="P6" s="14">
        <f>P1*(1+P2/P4)^(P3*P4)</f>
        <v>9479494.2664985955</v>
      </c>
      <c r="Q6" s="14">
        <f>Q1*(1+Q2/Q4)^(Q3*Q4)</f>
        <v>9763879.094493553</v>
      </c>
      <c r="R6" s="15">
        <f>R1*(1+R2/R4)^(R3*R4)</f>
        <v>10056795.467328358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3C4D-AFA6-4934-8B4F-DADBB3520417}">
  <dimension ref="A1:R6"/>
  <sheetViews>
    <sheetView workbookViewId="0">
      <selection activeCell="B6" sqref="B6"/>
    </sheetView>
  </sheetViews>
  <sheetFormatPr defaultRowHeight="14.5" x14ac:dyDescent="0.35"/>
  <cols>
    <col min="1" max="1" width="14.90625" customWidth="1"/>
    <col min="5" max="5" width="19.08984375" customWidth="1"/>
  </cols>
  <sheetData>
    <row r="1" spans="1:18" x14ac:dyDescent="0.35">
      <c r="A1" s="1" t="s">
        <v>39</v>
      </c>
      <c r="B1" s="1">
        <f>duration</f>
        <v>13</v>
      </c>
      <c r="E1" s="11" t="s">
        <v>43</v>
      </c>
      <c r="F1" s="7">
        <f>Price</f>
        <v>7053634</v>
      </c>
      <c r="G1" s="7">
        <f>Price</f>
        <v>7053634</v>
      </c>
      <c r="H1" s="7">
        <f>Price</f>
        <v>7053634</v>
      </c>
      <c r="I1" s="7">
        <f>Price</f>
        <v>7053634</v>
      </c>
      <c r="J1" s="7">
        <f>Price</f>
        <v>7053634</v>
      </c>
      <c r="K1" s="7">
        <f>Price</f>
        <v>7053634</v>
      </c>
      <c r="L1" s="7">
        <f>Price</f>
        <v>7053634</v>
      </c>
      <c r="M1" s="7">
        <f>Price</f>
        <v>7053634</v>
      </c>
      <c r="N1" s="7">
        <f>Price</f>
        <v>7053634</v>
      </c>
      <c r="O1" s="7">
        <f>Price</f>
        <v>7053634</v>
      </c>
      <c r="P1" s="7">
        <f>Price</f>
        <v>7053634</v>
      </c>
      <c r="Q1" s="7">
        <f>Price</f>
        <v>7053634</v>
      </c>
      <c r="R1" s="8">
        <f>Price</f>
        <v>7053634</v>
      </c>
    </row>
    <row r="2" spans="1:18" x14ac:dyDescent="0.35">
      <c r="A2" s="1" t="s">
        <v>40</v>
      </c>
      <c r="B2" s="1">
        <f>sellChangeRate</f>
        <v>0.03</v>
      </c>
      <c r="E2" s="12" t="s">
        <v>44</v>
      </c>
      <c r="F2" s="9">
        <f>B2</f>
        <v>0.03</v>
      </c>
      <c r="G2" s="9">
        <f>sellChangeRate</f>
        <v>0.03</v>
      </c>
      <c r="H2" s="9">
        <f>B2</f>
        <v>0.03</v>
      </c>
      <c r="I2" s="9">
        <f>B2</f>
        <v>0.03</v>
      </c>
      <c r="J2" s="9">
        <f>B2</f>
        <v>0.03</v>
      </c>
      <c r="K2" s="9">
        <f>B2</f>
        <v>0.03</v>
      </c>
      <c r="L2" s="9">
        <f>B2</f>
        <v>0.03</v>
      </c>
      <c r="M2" s="9">
        <f>B2</f>
        <v>0.03</v>
      </c>
      <c r="N2" s="9">
        <f>B2</f>
        <v>0.03</v>
      </c>
      <c r="O2" s="9">
        <f>B2</f>
        <v>0.03</v>
      </c>
      <c r="P2" s="9">
        <f>B2</f>
        <v>0.03</v>
      </c>
      <c r="Q2" s="9">
        <f>B2</f>
        <v>0.03</v>
      </c>
      <c r="R2" s="10">
        <f>B2</f>
        <v>0.03</v>
      </c>
    </row>
    <row r="3" spans="1:18" x14ac:dyDescent="0.35">
      <c r="A3" s="1" t="s">
        <v>41</v>
      </c>
      <c r="B3" s="1">
        <f>2.6%</f>
        <v>2.6000000000000002E-2</v>
      </c>
      <c r="E3" s="12" t="s">
        <v>45</v>
      </c>
      <c r="F3" s="9">
        <v>0</v>
      </c>
      <c r="G3" s="9">
        <v>1</v>
      </c>
      <c r="H3" s="9">
        <v>2</v>
      </c>
      <c r="I3" s="9">
        <v>3</v>
      </c>
      <c r="J3" s="9">
        <v>4</v>
      </c>
      <c r="K3" s="9">
        <v>5</v>
      </c>
      <c r="L3" s="9">
        <v>6</v>
      </c>
      <c r="M3" s="9">
        <v>7</v>
      </c>
      <c r="N3" s="9">
        <v>8</v>
      </c>
      <c r="O3" s="9">
        <v>9</v>
      </c>
      <c r="P3" s="9">
        <v>10</v>
      </c>
      <c r="Q3" s="9">
        <v>11</v>
      </c>
      <c r="R3" s="10">
        <v>12</v>
      </c>
    </row>
    <row r="4" spans="1:18" x14ac:dyDescent="0.35">
      <c r="A4" s="1" t="s">
        <v>42</v>
      </c>
      <c r="B4" s="1">
        <f>Price</f>
        <v>7053634</v>
      </c>
      <c r="E4" s="12" t="s">
        <v>46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10">
        <v>1</v>
      </c>
    </row>
    <row r="5" spans="1:18" ht="15" thickBot="1" x14ac:dyDescent="0.4">
      <c r="E5" s="12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</row>
    <row r="6" spans="1:18" ht="15" thickBot="1" x14ac:dyDescent="0.4">
      <c r="A6" s="16" t="s">
        <v>48</v>
      </c>
      <c r="B6" s="16">
        <f>B3*SUM(F6:S6)</f>
        <v>2864216.6205017832</v>
      </c>
      <c r="E6" s="13" t="s">
        <v>47</v>
      </c>
      <c r="F6" s="14">
        <f>F1*(1+F2/F4)^(F3*F4)</f>
        <v>7053634</v>
      </c>
      <c r="G6" s="14">
        <f>G1*(1+G2/G4)^(G3*G4)</f>
        <v>7265243.0200000005</v>
      </c>
      <c r="H6" s="14">
        <f>H1*(1+H2/H4)^(H3*H4)</f>
        <v>7483200.3105999995</v>
      </c>
      <c r="I6" s="14">
        <f>I1*(1+I2/I4)^(I3*I4)</f>
        <v>7707696.3199180001</v>
      </c>
      <c r="J6" s="14">
        <f>J1*(1+J2/J4)^(J3*J4)</f>
        <v>7938927.209515539</v>
      </c>
      <c r="K6" s="14">
        <f>K1*(1+K2/K4)^(K3*K4)</f>
        <v>8177095.0258010048</v>
      </c>
      <c r="L6" s="14">
        <f>L1*(1+L2/L4)^(L3*L4)</f>
        <v>8422407.876575036</v>
      </c>
      <c r="M6" s="14">
        <f>M1*(1+M2/M4)^(M3*M4)</f>
        <v>8675080.1128722876</v>
      </c>
      <c r="N6" s="14">
        <f>N1*(1+N2/N4)^(N3*N4)</f>
        <v>8935332.5162584558</v>
      </c>
      <c r="O6" s="14">
        <f>O1*(1+O2/O4)^(O3*O4)</f>
        <v>9203392.4917462096</v>
      </c>
      <c r="P6" s="14">
        <f>P1*(1+P2/P4)^(P3*P4)</f>
        <v>9479494.2664985955</v>
      </c>
      <c r="Q6" s="14">
        <f>Q1*(1+Q2/Q4)^(Q3*Q4)</f>
        <v>9763879.094493553</v>
      </c>
      <c r="R6" s="15">
        <f>R1*(1+R2/R4)^(R3*R4)</f>
        <v>10056795.467328358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9796-8B96-408B-94D3-9AF239BD88C5}">
  <dimension ref="A1:A19"/>
  <sheetViews>
    <sheetView workbookViewId="0">
      <selection activeCell="A5" sqref="A5"/>
    </sheetView>
  </sheetViews>
  <sheetFormatPr defaultRowHeight="14.5" x14ac:dyDescent="0.35"/>
  <cols>
    <col min="1" max="1" width="114.54296875" customWidth="1"/>
  </cols>
  <sheetData>
    <row r="1" spans="1:1" x14ac:dyDescent="0.35">
      <c r="A1" t="s">
        <v>61</v>
      </c>
    </row>
    <row r="2" spans="1:1" x14ac:dyDescent="0.35">
      <c r="A2" t="s">
        <v>62</v>
      </c>
    </row>
    <row r="3" spans="1:1" x14ac:dyDescent="0.35">
      <c r="A3" t="s">
        <v>63</v>
      </c>
    </row>
    <row r="4" spans="1:1" x14ac:dyDescent="0.35">
      <c r="A4" t="s">
        <v>67</v>
      </c>
    </row>
    <row r="5" spans="1:1" x14ac:dyDescent="0.35">
      <c r="A5" t="s">
        <v>68</v>
      </c>
    </row>
    <row r="6" spans="1:1" x14ac:dyDescent="0.35">
      <c r="A6" t="s">
        <v>69</v>
      </c>
    </row>
    <row r="7" spans="1:1" x14ac:dyDescent="0.35">
      <c r="A7" t="s">
        <v>70</v>
      </c>
    </row>
    <row r="8" spans="1:1" x14ac:dyDescent="0.35">
      <c r="A8" t="s">
        <v>71</v>
      </c>
    </row>
    <row r="9" spans="1:1" x14ac:dyDescent="0.35">
      <c r="A9" t="s">
        <v>72</v>
      </c>
    </row>
    <row r="10" spans="1:1" x14ac:dyDescent="0.35">
      <c r="A10" t="s">
        <v>73</v>
      </c>
    </row>
    <row r="11" spans="1:1" x14ac:dyDescent="0.35">
      <c r="A11" t="s">
        <v>74</v>
      </c>
    </row>
    <row r="12" spans="1:1" x14ac:dyDescent="0.35">
      <c r="A12" t="s">
        <v>75</v>
      </c>
    </row>
    <row r="13" spans="1:1" x14ac:dyDescent="0.35">
      <c r="A13" t="s">
        <v>76</v>
      </c>
    </row>
    <row r="14" spans="1:1" x14ac:dyDescent="0.35">
      <c r="A14" t="s">
        <v>77</v>
      </c>
    </row>
    <row r="15" spans="1:1" x14ac:dyDescent="0.35">
      <c r="A15" t="s">
        <v>78</v>
      </c>
    </row>
    <row r="16" spans="1:1" x14ac:dyDescent="0.35">
      <c r="A16" t="s">
        <v>79</v>
      </c>
    </row>
    <row r="17" spans="1:1" x14ac:dyDescent="0.35">
      <c r="A17" t="s">
        <v>80</v>
      </c>
    </row>
    <row r="18" spans="1:1" x14ac:dyDescent="0.35">
      <c r="A18" t="s">
        <v>81</v>
      </c>
    </row>
    <row r="19" spans="1:1" x14ac:dyDescent="0.35">
      <c r="A1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Compund Income</vt:lpstr>
      <vt:lpstr>Parameters</vt:lpstr>
      <vt:lpstr>Calculate Total Maintenance</vt:lpstr>
      <vt:lpstr>Calculate Total Income</vt:lpstr>
      <vt:lpstr>Comments</vt:lpstr>
      <vt:lpstr>duration</vt:lpstr>
      <vt:lpstr>Price</vt:lpstr>
      <vt:lpstr>sellChangeRate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garg</dc:creator>
  <cp:lastModifiedBy>manisha garg</cp:lastModifiedBy>
  <dcterms:created xsi:type="dcterms:W3CDTF">2020-08-14T07:04:48Z</dcterms:created>
  <dcterms:modified xsi:type="dcterms:W3CDTF">2020-08-14T09:48:38Z</dcterms:modified>
</cp:coreProperties>
</file>