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2.xml" ContentType="application/vnd.openxmlformats-officedocument.drawing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drawings/drawing3.xml" ContentType="application/vnd.openxmlformats-officedocument.drawing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drawings/drawing4.xml" ContentType="application/vnd.openxmlformats-officedocument.drawing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drawings/drawing6.xml" ContentType="application/vnd.openxmlformats-officedocument.drawing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9a161ea31542415b/UTN/4to Año/Invest Op/Unidad 6/Practica/"/>
    </mc:Choice>
  </mc:AlternateContent>
  <xr:revisionPtr revIDLastSave="361" documentId="8_{002E53F0-01A6-4570-A497-027BA1B15ACA}" xr6:coauthVersionLast="47" xr6:coauthVersionMax="47" xr10:uidLastSave="{68D8E214-FD4D-432D-96B3-B0110F175DF6}"/>
  <bookViews>
    <workbookView xWindow="-108" yWindow="-108" windowWidth="23256" windowHeight="12456" firstSheet="2" activeTab="1" xr2:uid="{1CE80F88-23D8-49D8-BEB0-0DE69C26FDD5}"/>
  </bookViews>
  <sheets>
    <sheet name="Metodo Simplex" sheetId="1" r:id="rId1"/>
    <sheet name="Ej 1" sheetId="2" r:id="rId2"/>
    <sheet name="Ej2" sheetId="3" r:id="rId3"/>
    <sheet name="Ej 3 " sheetId="4" r:id="rId4"/>
    <sheet name="Ej4" sheetId="5" r:id="rId5"/>
    <sheet name="Hoja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I46" i="5"/>
  <c r="I59" i="5" s="1"/>
  <c r="J46" i="5"/>
  <c r="J58" i="5" s="1"/>
  <c r="K46" i="5"/>
  <c r="K58" i="5" s="1"/>
  <c r="L46" i="5"/>
  <c r="L58" i="5" s="1"/>
  <c r="M46" i="5"/>
  <c r="N46" i="5"/>
  <c r="H46" i="5"/>
  <c r="G57" i="5"/>
  <c r="J57" i="5"/>
  <c r="K57" i="5"/>
  <c r="L57" i="5"/>
  <c r="M57" i="5"/>
  <c r="N57" i="5"/>
  <c r="I57" i="5"/>
  <c r="E57" i="5"/>
  <c r="E56" i="5"/>
  <c r="N59" i="5"/>
  <c r="K59" i="5"/>
  <c r="L59" i="5"/>
  <c r="M59" i="5"/>
  <c r="J59" i="5"/>
  <c r="M58" i="5"/>
  <c r="N58" i="5"/>
  <c r="J56" i="5"/>
  <c r="K56" i="5"/>
  <c r="L56" i="5"/>
  <c r="M56" i="5"/>
  <c r="N56" i="5"/>
  <c r="I56" i="5"/>
  <c r="G56" i="5"/>
  <c r="E59" i="5"/>
  <c r="E58" i="5"/>
  <c r="H59" i="5"/>
  <c r="P45" i="5"/>
  <c r="P46" i="5"/>
  <c r="P47" i="5"/>
  <c r="P44" i="5"/>
  <c r="I47" i="5"/>
  <c r="J47" i="5"/>
  <c r="K47" i="5"/>
  <c r="L47" i="5"/>
  <c r="M47" i="5"/>
  <c r="N47" i="5"/>
  <c r="H47" i="5"/>
  <c r="L45" i="5"/>
  <c r="M45" i="5"/>
  <c r="N45" i="5"/>
  <c r="K45" i="5"/>
  <c r="L44" i="5"/>
  <c r="M44" i="5"/>
  <c r="N44" i="5"/>
  <c r="K44" i="5"/>
  <c r="H45" i="5"/>
  <c r="H44" i="5"/>
  <c r="E47" i="5"/>
  <c r="E45" i="5"/>
  <c r="E44" i="5"/>
  <c r="P34" i="5"/>
  <c r="P33" i="5"/>
  <c r="P32" i="5"/>
  <c r="P31" i="5"/>
  <c r="K41" i="4"/>
  <c r="K42" i="4"/>
  <c r="K40" i="4"/>
  <c r="H42" i="4"/>
  <c r="F44" i="4"/>
  <c r="G44" i="4"/>
  <c r="H44" i="4"/>
  <c r="I44" i="4"/>
  <c r="E44" i="4"/>
  <c r="G42" i="4"/>
  <c r="G41" i="4"/>
  <c r="G40" i="4"/>
  <c r="C42" i="4"/>
  <c r="C41" i="4"/>
  <c r="H40" i="4"/>
  <c r="I40" i="4"/>
  <c r="E40" i="4"/>
  <c r="C40" i="4"/>
  <c r="H41" i="4"/>
  <c r="A41" i="4"/>
  <c r="F40" i="4"/>
  <c r="K30" i="4"/>
  <c r="K29" i="4"/>
  <c r="K28" i="4"/>
  <c r="F32" i="4"/>
  <c r="G32" i="4"/>
  <c r="H32" i="4"/>
  <c r="I32" i="4"/>
  <c r="E32" i="4"/>
  <c r="H30" i="4"/>
  <c r="H29" i="4"/>
  <c r="H28" i="4"/>
  <c r="G28" i="4"/>
  <c r="F28" i="4"/>
  <c r="C28" i="4"/>
  <c r="C30" i="4"/>
  <c r="B32" i="4" s="1"/>
  <c r="C29" i="4"/>
  <c r="A29" i="4"/>
  <c r="K18" i="4"/>
  <c r="K17" i="4"/>
  <c r="K16" i="4"/>
  <c r="F20" i="4"/>
  <c r="G20" i="4"/>
  <c r="H20" i="4"/>
  <c r="I20" i="4"/>
  <c r="E20" i="4"/>
  <c r="B20" i="4"/>
  <c r="I44" i="3"/>
  <c r="G44" i="3"/>
  <c r="F43" i="3"/>
  <c r="F46" i="3" s="1"/>
  <c r="K32" i="3"/>
  <c r="C33" i="3"/>
  <c r="C44" i="3" s="1"/>
  <c r="H33" i="3"/>
  <c r="G33" i="3"/>
  <c r="G43" i="3" s="1"/>
  <c r="G46" i="3" s="1"/>
  <c r="F33" i="3"/>
  <c r="E44" i="3" s="1"/>
  <c r="I32" i="3"/>
  <c r="I43" i="3" s="1"/>
  <c r="H32" i="3"/>
  <c r="H43" i="3" s="1"/>
  <c r="G32" i="3"/>
  <c r="F32" i="3"/>
  <c r="C32" i="3"/>
  <c r="C43" i="3" s="1"/>
  <c r="H35" i="3"/>
  <c r="K21" i="3"/>
  <c r="K20" i="3"/>
  <c r="H23" i="3"/>
  <c r="C48" i="2"/>
  <c r="F51" i="2"/>
  <c r="G51" i="2"/>
  <c r="H51" i="2"/>
  <c r="E51" i="2"/>
  <c r="H49" i="2"/>
  <c r="G49" i="2"/>
  <c r="A48" i="2"/>
  <c r="B51" i="2" s="1"/>
  <c r="C49" i="2"/>
  <c r="H48" i="2"/>
  <c r="G48" i="2"/>
  <c r="A49" i="2"/>
  <c r="J36" i="2"/>
  <c r="J35" i="2"/>
  <c r="F38" i="2"/>
  <c r="G38" i="2"/>
  <c r="H38" i="2"/>
  <c r="E38" i="2"/>
  <c r="B38" i="2"/>
  <c r="H35" i="2"/>
  <c r="E35" i="2"/>
  <c r="C35" i="2"/>
  <c r="H36" i="2"/>
  <c r="E36" i="2"/>
  <c r="C36" i="2"/>
  <c r="A36" i="2"/>
  <c r="F25" i="2"/>
  <c r="G25" i="2"/>
  <c r="H25" i="2"/>
  <c r="E25" i="2"/>
  <c r="B25" i="2"/>
  <c r="J23" i="2"/>
  <c r="J22" i="2"/>
  <c r="D42" i="1"/>
  <c r="I44" i="1"/>
  <c r="I42" i="1"/>
  <c r="F44" i="1"/>
  <c r="F42" i="1"/>
  <c r="F43" i="1"/>
  <c r="D43" i="1"/>
  <c r="L23" i="1"/>
  <c r="F27" i="1"/>
  <c r="C27" i="1"/>
  <c r="D62" i="1"/>
  <c r="D61" i="1"/>
  <c r="G64" i="1"/>
  <c r="J64" i="1"/>
  <c r="F64" i="1"/>
  <c r="I62" i="1"/>
  <c r="B61" i="1"/>
  <c r="H60" i="1"/>
  <c r="I60" i="1"/>
  <c r="I43" i="1"/>
  <c r="I61" i="1" s="1"/>
  <c r="B43" i="1"/>
  <c r="J46" i="1" s="1"/>
  <c r="L24" i="1"/>
  <c r="L25" i="1"/>
  <c r="B33" i="1"/>
  <c r="B32" i="1"/>
  <c r="B31" i="1"/>
  <c r="H27" i="1"/>
  <c r="G27" i="1"/>
  <c r="I27" i="1"/>
  <c r="J27" i="1"/>
  <c r="I64" i="1" l="1"/>
  <c r="B44" i="4"/>
  <c r="B46" i="3"/>
  <c r="H44" i="3"/>
  <c r="H46" i="3" s="1"/>
  <c r="E43" i="3"/>
  <c r="E46" i="3" s="1"/>
  <c r="K33" i="3"/>
  <c r="L43" i="1"/>
  <c r="H62" i="1"/>
  <c r="H61" i="1"/>
  <c r="H64" i="1" s="1"/>
  <c r="I46" i="1"/>
  <c r="F46" i="1"/>
  <c r="C46" i="1"/>
  <c r="L44" i="1"/>
  <c r="L42" i="1"/>
  <c r="D60" i="1"/>
  <c r="H46" i="1"/>
  <c r="G46" i="1"/>
  <c r="C6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tc={10C64F68-C2B1-4365-95B1-1765869360CD}</author>
    <author>tc={81F767BF-276D-4BC5-BA24-69DA338E1986}</author>
  </authors>
  <commentList>
    <comment ref="D44" authorId="0" shapeId="0" xr:uid="{10C64F68-C2B1-4365-95B1-176586936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Ver la formula para conseguir el valor</t>
      </text>
    </comment>
    <comment ref="D60" authorId="1" shapeId="0" xr:uid="{81F767BF-276D-4BC5-BA24-69DA338E19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Esto va a ser lo optimo a producir, 
- 8000tn de A
- 14000tn de B
-500 tn de P (como sobrante) 
Todo esto en c/mes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  <author>tc={6E30AE95-B49A-4D3F-ACF4-94567B86510B}</author>
    <author>Uriel Villalonga</author>
    <author>tc={49B0604A-0B3C-4F34-B692-626A37183BCD}</author>
    <author>tc={FA5536C9-3F4B-471A-BA7B-1DC9F2E9CDC6}</author>
    <author>tc={8E4D163B-EAF1-4697-96D4-E622241B88AD}</author>
  </authors>
  <commentList>
    <comment ref="H8" authorId="0" shapeId="0" xr:uid="{5581056E-E59F-45BF-8878-362D01E919A0}">
      <text>
        <r>
          <rPr>
            <sz val="11"/>
            <color theme="1"/>
            <rFont val="Aptos Narrow"/>
            <family val="2"/>
            <scheme val="minor"/>
          </rPr>
          <t>Para menor igual el landa es +</t>
        </r>
      </text>
    </comment>
    <comment ref="L10" authorId="0" shapeId="0" xr:uid="{9463B0E5-2B29-49DA-BD16-7302B24FDBFF}">
      <text>
        <r>
          <rPr>
            <sz val="11"/>
            <color theme="1"/>
            <rFont val="Aptos Narrow"/>
            <family val="2"/>
            <scheme val="minor"/>
          </rPr>
          <t>mu siempre +</t>
        </r>
      </text>
    </comment>
    <comment ref="J28" authorId="1" shapeId="0" xr:uid="{6E30AE95-B49A-4D3F-ACF4-94567B8651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Para lamda &lt;= es positivo </t>
      </text>
    </comment>
    <comment ref="G36" authorId="2" shapeId="0" xr:uid="{B8A11C85-1905-4EA8-AFBC-36B11750E03F}">
      <text>
        <r>
          <rPr>
            <b/>
            <sz val="9"/>
            <color indexed="81"/>
            <rFont val="Tahoma"/>
            <charset val="1"/>
          </rPr>
          <t>Uriel Villalonga:</t>
        </r>
        <r>
          <rPr>
            <sz val="9"/>
            <color indexed="81"/>
            <rFont val="Tahoma"/>
            <charset val="1"/>
          </rPr>
          <t xml:space="preserve">
Agarramos este valor porque es el mas positivo</t>
        </r>
      </text>
    </comment>
    <comment ref="J41" authorId="3" shapeId="0" xr:uid="{49B0604A-0B3C-4F34-B692-626A37183B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Para lamda &lt;= es positivo </t>
      </text>
    </comment>
    <comment ref="G49" authorId="2" shapeId="0" xr:uid="{C2DBDD50-1B6C-4F98-B6ED-51FE4F2D7B86}">
      <text>
        <r>
          <rPr>
            <b/>
            <sz val="9"/>
            <color indexed="81"/>
            <rFont val="Tahoma"/>
            <charset val="1"/>
          </rPr>
          <t>Uriel Villalonga:</t>
        </r>
        <r>
          <rPr>
            <sz val="9"/>
            <color indexed="81"/>
            <rFont val="Tahoma"/>
            <charset val="1"/>
          </rPr>
          <t xml:space="preserve">
Agarramos este valor porque es el mas positivo</t>
        </r>
      </text>
    </comment>
    <comment ref="J53" authorId="4" shapeId="0" xr:uid="{FA5536C9-3F4B-471A-BA7B-1DC9F2E9CD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Para lamda &lt;= es positivo </t>
      </text>
    </comment>
    <comment ref="C59" authorId="5" shapeId="0" xr:uid="{8E4D163B-EAF1-4697-96D4-E622241B88A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Como el M no sale de la base, es un sistema incompatible. 
Tenemos que reformular el sistema</t>
      </text>
    </comment>
    <comment ref="G61" authorId="2" shapeId="0" xr:uid="{FBB849AB-96FB-4D44-B4B2-8ABFDED838A9}">
      <text>
        <r>
          <rPr>
            <b/>
            <sz val="9"/>
            <color indexed="81"/>
            <rFont val="Tahoma"/>
            <charset val="1"/>
          </rPr>
          <t>Uriel Villalonga:</t>
        </r>
        <r>
          <rPr>
            <sz val="9"/>
            <color indexed="81"/>
            <rFont val="Tahoma"/>
            <charset val="1"/>
          </rPr>
          <t xml:space="preserve">
Agarramos este valor porque es el mas positivo</t>
        </r>
      </text>
    </comment>
  </commentList>
</comments>
</file>

<file path=xl/sharedStrings.xml><?xml version="1.0" encoding="utf-8"?>
<sst xmlns="http://schemas.openxmlformats.org/spreadsheetml/2006/main" count="533" uniqueCount="171">
  <si>
    <t>Empresa que se dedica a fabricar fertilizantes que se comunica con su distribuidor y, este mismo, quiere comprar la maxima cantidad que esta empresa es capaz de producir</t>
  </si>
  <si>
    <t>Obj: Optimizar los beneficios de la empresa, maximizando el uso de los recursos (Mix Optimo de Produccion)</t>
  </si>
  <si>
    <t xml:space="preserve">Fertilizantes </t>
  </si>
  <si>
    <t>A</t>
  </si>
  <si>
    <t>B</t>
  </si>
  <si>
    <t xml:space="preserve">Capacidad Mensual </t>
  </si>
  <si>
    <t>Nitrato [Tn] (N)</t>
  </si>
  <si>
    <t>z = 18,5 A + 20 B</t>
  </si>
  <si>
    <t>Funcion de relacion</t>
  </si>
  <si>
    <t>Fosfato [Tn] (F)</t>
  </si>
  <si>
    <t>Variables de Holgura = Sobrantes de MP</t>
  </si>
  <si>
    <t>Potasio [Tn] (P)</t>
  </si>
  <si>
    <t>0,05 A + 0,05 B =&lt; 1100</t>
  </si>
  <si>
    <t>Precio [$/Tn]</t>
  </si>
  <si>
    <t>0,05 A + 0,1 B =&lt; 1800</t>
  </si>
  <si>
    <t>Forma Canonica</t>
  </si>
  <si>
    <t>0,1 A + 0,05 B =&lt; 2000</t>
  </si>
  <si>
    <t xml:space="preserve">Precio q esta dispuesto a pagar el distribuidor </t>
  </si>
  <si>
    <t xml:space="preserve">A&gt;0 ; B&gt;0 </t>
  </si>
  <si>
    <t>0,05 A + 0,05 B +1*N + 0*F + 0*P = 1100</t>
  </si>
  <si>
    <t>0,05 A + 0,1 B +0*N + 1*F + 0*P = 1800</t>
  </si>
  <si>
    <t>N, F, P = Sobrantes de c/u de los fertilizantes</t>
  </si>
  <si>
    <t>0,1 A + 0,05 B +0*N + 0*F + 1*P = 2000</t>
  </si>
  <si>
    <t>TABLA DE METODO SIMPLEX</t>
  </si>
  <si>
    <t>Coeficiente de valor objetivo</t>
  </si>
  <si>
    <t>Representa las variables en juego (N,F,P)</t>
  </si>
  <si>
    <t>max. uso</t>
  </si>
  <si>
    <t>Restricciones max</t>
  </si>
  <si>
    <t>Xk</t>
  </si>
  <si>
    <t>N</t>
  </si>
  <si>
    <t>F</t>
  </si>
  <si>
    <t>P</t>
  </si>
  <si>
    <t>Cj</t>
  </si>
  <si>
    <t>Coheficientes Asociados</t>
  </si>
  <si>
    <t>Ck</t>
  </si>
  <si>
    <t xml:space="preserve">Bk </t>
  </si>
  <si>
    <t>aij</t>
  </si>
  <si>
    <t>θ</t>
  </si>
  <si>
    <t>Bk / aij</t>
  </si>
  <si>
    <t xml:space="preserve">Pivote nos va a ser para maximizar los beneficios </t>
  </si>
  <si>
    <t xml:space="preserve"> Que cant puedo producir sin que haya sobrante de B en este caso por ser la columna pivote</t>
  </si>
  <si>
    <t xml:space="preserve">En caso de q no agarre al menor tita, es probable que en la siguiente iteracion me de negativo el tita </t>
  </si>
  <si>
    <t xml:space="preserve">Z = </t>
  </si>
  <si>
    <t>Z = 1100*0 + 1800*0 + 2000*0</t>
  </si>
  <si>
    <t>Z_{j}</t>
  </si>
  <si>
    <t>La columna que usamos como pivote, sera la que tenga el mayor valor negativo. El pivote nos servira para maximizar los beneficios (buscar el Z mas grande traves de iteracciones)</t>
  </si>
  <si>
    <t>Para definir la fila pivote, debemos usar tita</t>
  </si>
  <si>
    <t xml:space="preserve">2DA ITERACION </t>
  </si>
  <si>
    <t>0,025 = 0,05 - (0,05*0,05)/0,1</t>
  </si>
  <si>
    <t>(B -&gt; F)  se reemplaza F por B</t>
  </si>
  <si>
    <t>Las variables que estan en la base tienen un vector unitario asociado que se pone en la matriz</t>
  </si>
  <si>
    <t>Como sigo teniendo un valor negativo, todavia tengo un costo de oportunidad  de produccion</t>
  </si>
  <si>
    <t>Para los valores que estan marcados en violeta es agarrar el valor que hay en esa casilla en la 1ra matriz y dividila por el pivote</t>
  </si>
  <si>
    <t>para poder encontrar el maximo de Z</t>
  </si>
  <si>
    <t xml:space="preserve">3RA ITERACION </t>
  </si>
  <si>
    <t>(A -&gt; P)  se reemplaza P por A</t>
  </si>
  <si>
    <t>Como no tenemos valores negativos, maximizamos el z (costo de oportunidad de produccion)</t>
  </si>
  <si>
    <t>F,E = variables de excedente</t>
  </si>
  <si>
    <t>Termos (T)</t>
  </si>
  <si>
    <t>Mates (M)</t>
  </si>
  <si>
    <t>Fabricacion (F)</t>
  </si>
  <si>
    <t xml:space="preserve">z =200*T + 300*M - 0*F - E*0 </t>
  </si>
  <si>
    <t>Funcion de Relacion (Maximizacion)</t>
  </si>
  <si>
    <t>Ensamble (E)</t>
  </si>
  <si>
    <t>Precio [$/u]</t>
  </si>
  <si>
    <t>-</t>
  </si>
  <si>
    <t>2*T + 1*M &lt;= 20</t>
  </si>
  <si>
    <t>1*T + 2*M &lt;= 28</t>
  </si>
  <si>
    <t>2*T + 1*M + 1*F + 0*E &lt;= 20</t>
  </si>
  <si>
    <t>1*T + 2*M + 0*F + 1*E&lt;= 28</t>
  </si>
  <si>
    <t>1RA ITERACION</t>
  </si>
  <si>
    <t>T</t>
  </si>
  <si>
    <t>M</t>
  </si>
  <si>
    <t>E</t>
  </si>
  <si>
    <t>2DA ITERACION</t>
  </si>
  <si>
    <t>Lote optimo que maximiza mi produccion</t>
  </si>
  <si>
    <t>Valores Marginales</t>
  </si>
  <si>
    <t>4 y 12 son los productos a producir de cada uno (mix optimo)</t>
  </si>
  <si>
    <t xml:space="preserve">b) </t>
  </si>
  <si>
    <t>T=4</t>
  </si>
  <si>
    <t>10min</t>
  </si>
  <si>
    <t xml:space="preserve">M =12 </t>
  </si>
  <si>
    <t>min</t>
  </si>
  <si>
    <t>[A] = [B] =  Unidades</t>
  </si>
  <si>
    <t>Condiciones de Vinculos</t>
  </si>
  <si>
    <t xml:space="preserve">DEPENDIEDO DE DONDE MIRE LA BOQUITA, EL LAMBDA Y EL MU TIENEN SIGNO NEGATIVO O POSITIVO </t>
  </si>
  <si>
    <t>A - B &lt;= 1  -&gt;        x</t>
  </si>
  <si>
    <t>λ1 = sobrante - P1</t>
  </si>
  <si>
    <t>A - B + 1* λ1 + 0*λ2 + 0* μ =  1</t>
  </si>
  <si>
    <t xml:space="preserve">A &gt;= 2      -&gt;        </t>
  </si>
  <si>
    <t>λ2 =sobrante - P2</t>
  </si>
  <si>
    <t>A + 0* λ1 - 1* λ2 +  1* μ =  2</t>
  </si>
  <si>
    <t>μ = excedente - P2</t>
  </si>
  <si>
    <t xml:space="preserve">Z = 40*A + 10*B + 0*λ1 + 0*λ2 + M*μ2 </t>
  </si>
  <si>
    <t>λ1</t>
  </si>
  <si>
    <t>λ2</t>
  </si>
  <si>
    <t>μ2</t>
  </si>
  <si>
    <t>2M</t>
  </si>
  <si>
    <t>M-40</t>
  </si>
  <si>
    <t xml:space="preserve">Como es negativa no podes tomar este tita pq estas buscando que no haya sobrante </t>
  </si>
  <si>
    <t>ni exdente</t>
  </si>
  <si>
    <t>40+M</t>
  </si>
  <si>
    <t>M -50</t>
  </si>
  <si>
    <t>40-M</t>
  </si>
  <si>
    <t>No tengo que calcular μ2 pq ya salio de la base y no deberia volver a entrar</t>
  </si>
  <si>
    <t>50-M</t>
  </si>
  <si>
    <r>
      <t xml:space="preserve">Como es un </t>
    </r>
    <r>
      <rPr>
        <b/>
        <sz val="11"/>
        <color theme="1"/>
        <rFont val="Aptos Narrow"/>
        <family val="2"/>
        <scheme val="minor"/>
      </rPr>
      <t>ejercicio de minimizacion</t>
    </r>
    <r>
      <rPr>
        <sz val="11"/>
        <color theme="1"/>
        <rFont val="Aptos Narrow"/>
        <family val="2"/>
        <scheme val="minor"/>
      </rPr>
      <t xml:space="preserve">, tengo que buscar que los </t>
    </r>
    <r>
      <rPr>
        <b/>
        <sz val="11"/>
        <color theme="1"/>
        <rFont val="Aptos Narrow"/>
        <family val="2"/>
        <scheme val="minor"/>
      </rPr>
      <t>valores marginales sean negativos</t>
    </r>
  </si>
  <si>
    <t>A = unidades</t>
  </si>
  <si>
    <t>z = 120A + 120B - 0*λ1 - 0*λ2 - 0*λ3</t>
  </si>
  <si>
    <t>maximizacion</t>
  </si>
  <si>
    <t xml:space="preserve">B = unidades </t>
  </si>
  <si>
    <t>A+B &lt;= 40</t>
  </si>
  <si>
    <t>λ1 sobrante R1</t>
  </si>
  <si>
    <t>A+B+1*λ1+0*λ2+0*λ3 = 40</t>
  </si>
  <si>
    <t>A &lt;= 30</t>
  </si>
  <si>
    <t>λ2 sobrante R2</t>
  </si>
  <si>
    <t>A+0*B+0*λ1+1*λ2+0*λ3 = 30</t>
  </si>
  <si>
    <t>B &lt;= 30</t>
  </si>
  <si>
    <t>λ3 sobrante R3</t>
  </si>
  <si>
    <t>0*A+1*B+0*λ1+0*λ2+1*λ3 = 30</t>
  </si>
  <si>
    <t>λ3</t>
  </si>
  <si>
    <t>Las varialbes que estan en la base son los unicos que pueden tomar un valor = 0. Por lo tanto, λ2 no puede ser 0</t>
  </si>
  <si>
    <r>
      <t>Este es un</t>
    </r>
    <r>
      <rPr>
        <b/>
        <sz val="11"/>
        <color theme="1"/>
        <rFont val="Aptos Narrow"/>
        <family val="2"/>
        <scheme val="minor"/>
      </rPr>
      <t xml:space="preserve"> caso particular (SOLUCIONES ALTERNATIVAS-caso 1)</t>
    </r>
    <r>
      <rPr>
        <sz val="11"/>
        <color theme="1"/>
        <rFont val="Aptos Narrow"/>
        <family val="2"/>
        <scheme val="minor"/>
      </rPr>
      <t xml:space="preserve"> y para encontrar la solucion la pongo</t>
    </r>
  </si>
  <si>
    <t>al λ2 como columna pivote</t>
  </si>
  <si>
    <t>(λ2 tiene que hacer un salto, convertirse en una variable de la base)</t>
  </si>
  <si>
    <t xml:space="preserve">Solucion fisiologica </t>
  </si>
  <si>
    <t xml:space="preserve">Los valores asignados son los Bk de las variables </t>
  </si>
  <si>
    <t>No son puntos, en este caso es una recta</t>
  </si>
  <si>
    <t xml:space="preserve">Z = 5X + 8Y </t>
  </si>
  <si>
    <t>90x + 10y &lt;= 2700</t>
  </si>
  <si>
    <t>menor e igual -&gt; usamos lambda</t>
  </si>
  <si>
    <t>50x + 50y &lt;= 1000</t>
  </si>
  <si>
    <t>x &gt;= 15</t>
  </si>
  <si>
    <t>y &gt;= 10</t>
  </si>
  <si>
    <t xml:space="preserve">Usamos lamda y mu </t>
  </si>
  <si>
    <t xml:space="preserve">X </t>
  </si>
  <si>
    <t>Y</t>
  </si>
  <si>
    <t>λ4</t>
  </si>
  <si>
    <t>μ1</t>
  </si>
  <si>
    <t>C</t>
  </si>
  <si>
    <t xml:space="preserve">TENGO 4 ECUACIONES -&gt; en todas va a ver un lamda </t>
  </si>
  <si>
    <t>En las ecuaciones que sean &lt;= los lamda son (+) -&gt;  Y NO HAY MU</t>
  </si>
  <si>
    <t>COSTO</t>
  </si>
  <si>
    <t>En las ecuaciones que sean &gt;= los lamda son (-) -&gt;  Y HAY MU</t>
  </si>
  <si>
    <t>Z =</t>
  </si>
  <si>
    <t>x</t>
  </si>
  <si>
    <t>+</t>
  </si>
  <si>
    <t>y</t>
  </si>
  <si>
    <t>------&gt;</t>
  </si>
  <si>
    <t>=</t>
  </si>
  <si>
    <t>b/a</t>
  </si>
  <si>
    <t>minimo valor (+)</t>
  </si>
  <si>
    <t>CK</t>
  </si>
  <si>
    <t>XK</t>
  </si>
  <si>
    <t>BK</t>
  </si>
  <si>
    <t>Z=</t>
  </si>
  <si>
    <t>25M</t>
  </si>
  <si>
    <t>M - 5</t>
  </si>
  <si>
    <t>M - 8</t>
  </si>
  <si>
    <t>-M</t>
  </si>
  <si>
    <t>zj-cj</t>
  </si>
  <si>
    <t>75+10M</t>
  </si>
  <si>
    <t>M-8</t>
  </si>
  <si>
    <t>5-M</t>
  </si>
  <si>
    <t>115-5M</t>
  </si>
  <si>
    <t>0,16-0,02M</t>
  </si>
  <si>
    <t>3-M</t>
  </si>
  <si>
    <t>Me esta pidiendo el limite superior y el inferior, NO TODA LA CURVA DE OFERTA</t>
  </si>
  <si>
    <t>CURVA DE OFERTA Y DE DEMANDA QUE SE ESPESIFICA</t>
  </si>
  <si>
    <t>SOLUCION POR UN METODO Y PASAR LA DUAL O PRIMAL</t>
  </si>
  <si>
    <t>QUE METODO UTILIZARIA PARA RESOLVER ESTE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</si>
</sst>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66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charset val="1"/>
    </font>
    <font>
      <sz val="11"/>
      <color rgb="FF000000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horizontal="right"/>
    </xf>
    <xf numFmtId="1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1" xfId="0" applyFill="1" applyBorder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4" xfId="0" applyFont="1" applyBorder="1" applyAlignment="1">
      <alignment horizontal="center" vertical="center"/>
    </xf>
    <xf numFmtId="0" fontId="0" fillId="2" borderId="1" xfId="0" applyFill="1" applyBorder="1"/>
    <xf numFmtId="0" fontId="0" fillId="7" borderId="1" xfId="0" applyFill="1" applyBorder="1" applyAlignment="1">
      <alignment horizontal="center" vertical="center"/>
    </xf>
    <xf numFmtId="0" fontId="4" fillId="0" borderId="0" xfId="0" applyFont="1"/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  <xf numFmtId="0" fontId="11" fillId="0" borderId="5" xfId="0" applyFont="1" applyBorder="1" applyAlignment="1">
      <alignment readingOrder="1"/>
    </xf>
    <xf numFmtId="0" fontId="11" fillId="0" borderId="6" xfId="0" applyFont="1" applyBorder="1" applyAlignment="1">
      <alignment readingOrder="1"/>
    </xf>
    <xf numFmtId="0" fontId="11" fillId="0" borderId="7" xfId="0" applyFont="1" applyBorder="1" applyAlignment="1">
      <alignment readingOrder="1"/>
    </xf>
    <xf numFmtId="0" fontId="11" fillId="0" borderId="8" xfId="0" applyFont="1" applyBorder="1" applyAlignment="1">
      <alignment readingOrder="1"/>
    </xf>
    <xf numFmtId="0" fontId="11" fillId="0" borderId="9" xfId="0" applyFont="1" applyBorder="1" applyAlignment="1">
      <alignment readingOrder="1"/>
    </xf>
    <xf numFmtId="0" fontId="12" fillId="0" borderId="0" xfId="0" applyFont="1"/>
    <xf numFmtId="0" fontId="12" fillId="10" borderId="0" xfId="0" applyFont="1" applyFill="1"/>
    <xf numFmtId="0" fontId="12" fillId="11" borderId="0" xfId="0" applyFont="1" applyFill="1"/>
    <xf numFmtId="0" fontId="12" fillId="0" borderId="0" xfId="0" quotePrefix="1" applyFont="1"/>
    <xf numFmtId="0" fontId="12" fillId="0" borderId="1" xfId="0" applyFont="1" applyBorder="1"/>
    <xf numFmtId="0" fontId="12" fillId="0" borderId="2" xfId="0" applyFont="1" applyBorder="1"/>
    <xf numFmtId="0" fontId="12" fillId="11" borderId="3" xfId="0" applyFont="1" applyFill="1" applyBorder="1"/>
    <xf numFmtId="0" fontId="12" fillId="11" borderId="4" xfId="0" applyFont="1" applyFill="1" applyBorder="1"/>
    <xf numFmtId="0" fontId="12" fillId="12" borderId="1" xfId="0" applyFont="1" applyFill="1" applyBorder="1"/>
    <xf numFmtId="0" fontId="12" fillId="10" borderId="1" xfId="0" applyFont="1" applyFill="1" applyBorder="1"/>
    <xf numFmtId="0" fontId="12" fillId="0" borderId="3" xfId="0" applyFont="1" applyBorder="1"/>
    <xf numFmtId="0" fontId="12" fillId="0" borderId="4" xfId="0" applyFont="1" applyBorder="1"/>
    <xf numFmtId="0" fontId="12" fillId="12" borderId="3" xfId="0" applyFont="1" applyFill="1" applyBorder="1"/>
    <xf numFmtId="0" fontId="12" fillId="13" borderId="3" xfId="0" applyFont="1" applyFill="1" applyBorder="1"/>
    <xf numFmtId="0" fontId="12" fillId="12" borderId="4" xfId="0" applyFont="1" applyFill="1" applyBorder="1"/>
    <xf numFmtId="0" fontId="12" fillId="0" borderId="2" xfId="0" quotePrefix="1" applyFont="1" applyBorder="1"/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.png"/><Relationship Id="rId18" Type="http://schemas.openxmlformats.org/officeDocument/2006/relationships/image" Target="../media/image10.png"/><Relationship Id="rId26" Type="http://schemas.openxmlformats.org/officeDocument/2006/relationships/image" Target="../media/image14.png"/><Relationship Id="rId39" Type="http://schemas.openxmlformats.org/officeDocument/2006/relationships/customXml" Target="../ink/ink19.xml"/><Relationship Id="rId21" Type="http://schemas.openxmlformats.org/officeDocument/2006/relationships/customXml" Target="../ink/ink10.xml"/><Relationship Id="rId34" Type="http://schemas.openxmlformats.org/officeDocument/2006/relationships/image" Target="../media/image18.png"/><Relationship Id="rId7" Type="http://schemas.openxmlformats.org/officeDocument/2006/relationships/customXml" Target="../ink/ink4.xml"/><Relationship Id="rId12" Type="http://schemas.openxmlformats.org/officeDocument/2006/relationships/image" Target="../media/image7.png"/><Relationship Id="rId17" Type="http://schemas.openxmlformats.org/officeDocument/2006/relationships/customXml" Target="../ink/ink8.xml"/><Relationship Id="rId25" Type="http://schemas.openxmlformats.org/officeDocument/2006/relationships/customXml" Target="../ink/ink12.xml"/><Relationship Id="rId33" Type="http://schemas.openxmlformats.org/officeDocument/2006/relationships/customXml" Target="../ink/ink16.xml"/><Relationship Id="rId38" Type="http://schemas.openxmlformats.org/officeDocument/2006/relationships/image" Target="../media/image20.png"/><Relationship Id="rId2" Type="http://schemas.openxmlformats.org/officeDocument/2006/relationships/image" Target="../media/image1.png"/><Relationship Id="rId16" Type="http://schemas.openxmlformats.org/officeDocument/2006/relationships/customXml" Target="../ink/ink7.xml"/><Relationship Id="rId20" Type="http://schemas.openxmlformats.org/officeDocument/2006/relationships/image" Target="../media/image11.png"/><Relationship Id="rId29" Type="http://schemas.openxmlformats.org/officeDocument/2006/relationships/customXml" Target="../ink/ink14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24" Type="http://schemas.openxmlformats.org/officeDocument/2006/relationships/image" Target="../media/image13.png"/><Relationship Id="rId32" Type="http://schemas.openxmlformats.org/officeDocument/2006/relationships/image" Target="../media/image17.png"/><Relationship Id="rId37" Type="http://schemas.openxmlformats.org/officeDocument/2006/relationships/customXml" Target="../ink/ink18.xml"/><Relationship Id="rId5" Type="http://schemas.openxmlformats.org/officeDocument/2006/relationships/customXml" Target="../ink/ink3.xml"/><Relationship Id="rId15" Type="http://schemas.openxmlformats.org/officeDocument/2006/relationships/image" Target="../media/image9.png"/><Relationship Id="rId23" Type="http://schemas.openxmlformats.org/officeDocument/2006/relationships/customXml" Target="../ink/ink11.xml"/><Relationship Id="rId28" Type="http://schemas.openxmlformats.org/officeDocument/2006/relationships/image" Target="../media/image15.png"/><Relationship Id="rId36" Type="http://schemas.openxmlformats.org/officeDocument/2006/relationships/image" Target="../media/image19.png"/><Relationship Id="rId10" Type="http://schemas.openxmlformats.org/officeDocument/2006/relationships/customXml" Target="../ink/ink5.xml"/><Relationship Id="rId19" Type="http://schemas.openxmlformats.org/officeDocument/2006/relationships/customXml" Target="../ink/ink9.xml"/><Relationship Id="rId31" Type="http://schemas.openxmlformats.org/officeDocument/2006/relationships/customXml" Target="../ink/ink15.xml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14" Type="http://schemas.openxmlformats.org/officeDocument/2006/relationships/customXml" Target="../ink/ink6.xml"/><Relationship Id="rId22" Type="http://schemas.openxmlformats.org/officeDocument/2006/relationships/image" Target="../media/image12.png"/><Relationship Id="rId27" Type="http://schemas.openxmlformats.org/officeDocument/2006/relationships/customXml" Target="../ink/ink13.xml"/><Relationship Id="rId30" Type="http://schemas.openxmlformats.org/officeDocument/2006/relationships/image" Target="../media/image16.png"/><Relationship Id="rId35" Type="http://schemas.openxmlformats.org/officeDocument/2006/relationships/customXml" Target="../ink/ink17.xml"/><Relationship Id="rId8" Type="http://schemas.openxmlformats.org/officeDocument/2006/relationships/image" Target="../media/image4.png"/><Relationship Id="rId3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22.xml"/><Relationship Id="rId13" Type="http://schemas.openxmlformats.org/officeDocument/2006/relationships/image" Target="../media/image26.png"/><Relationship Id="rId3" Type="http://schemas.openxmlformats.org/officeDocument/2006/relationships/image" Target="../media/image7.png"/><Relationship Id="rId7" Type="http://schemas.openxmlformats.org/officeDocument/2006/relationships/image" Target="../media/image23.png"/><Relationship Id="rId12" Type="http://schemas.openxmlformats.org/officeDocument/2006/relationships/customXml" Target="../ink/ink24.xml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6" Type="http://schemas.openxmlformats.org/officeDocument/2006/relationships/customXml" Target="../ink/ink21.xml"/><Relationship Id="rId11" Type="http://schemas.openxmlformats.org/officeDocument/2006/relationships/image" Target="../media/image25.png"/><Relationship Id="rId5" Type="http://schemas.openxmlformats.org/officeDocument/2006/relationships/image" Target="../media/image22.png"/><Relationship Id="rId10" Type="http://schemas.openxmlformats.org/officeDocument/2006/relationships/customXml" Target="../ink/ink23.xml"/><Relationship Id="rId4" Type="http://schemas.openxmlformats.org/officeDocument/2006/relationships/customXml" Target="../ink/ink20.xml"/><Relationship Id="rId9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customXml" Target="../ink/ink27.xml"/><Relationship Id="rId12" Type="http://schemas.openxmlformats.org/officeDocument/2006/relationships/image" Target="../media/image32.png"/><Relationship Id="rId2" Type="http://schemas.openxmlformats.org/officeDocument/2006/relationships/customXml" Target="../ink/ink25.xml"/><Relationship Id="rId1" Type="http://schemas.openxmlformats.org/officeDocument/2006/relationships/image" Target="../media/image27.png"/><Relationship Id="rId6" Type="http://schemas.openxmlformats.org/officeDocument/2006/relationships/image" Target="../media/image7.png"/><Relationship Id="rId11" Type="http://schemas.openxmlformats.org/officeDocument/2006/relationships/customXml" Target="../ink/ink29.xml"/><Relationship Id="rId5" Type="http://schemas.openxmlformats.org/officeDocument/2006/relationships/image" Target="../media/image29.png"/><Relationship Id="rId10" Type="http://schemas.openxmlformats.org/officeDocument/2006/relationships/image" Target="../media/image31.png"/><Relationship Id="rId4" Type="http://schemas.openxmlformats.org/officeDocument/2006/relationships/customXml" Target="../ink/ink26.xml"/><Relationship Id="rId9" Type="http://schemas.openxmlformats.org/officeDocument/2006/relationships/customXml" Target="../ink/ink2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ustomXml" Target="../ink/ink32.xml"/><Relationship Id="rId13" Type="http://schemas.openxmlformats.org/officeDocument/2006/relationships/image" Target="../media/image40.png"/><Relationship Id="rId18" Type="http://schemas.openxmlformats.org/officeDocument/2006/relationships/customXml" Target="../ink/ink37.xml"/><Relationship Id="rId3" Type="http://schemas.openxmlformats.org/officeDocument/2006/relationships/image" Target="../media/image35.png"/><Relationship Id="rId21" Type="http://schemas.openxmlformats.org/officeDocument/2006/relationships/image" Target="../media/image44.png"/><Relationship Id="rId7" Type="http://schemas.openxmlformats.org/officeDocument/2006/relationships/image" Target="../media/image37.png"/><Relationship Id="rId12" Type="http://schemas.openxmlformats.org/officeDocument/2006/relationships/customXml" Target="../ink/ink34.xml"/><Relationship Id="rId17" Type="http://schemas.openxmlformats.org/officeDocument/2006/relationships/image" Target="../media/image42.png"/><Relationship Id="rId2" Type="http://schemas.openxmlformats.org/officeDocument/2006/relationships/customXml" Target="../ink/ink30.xml"/><Relationship Id="rId16" Type="http://schemas.openxmlformats.org/officeDocument/2006/relationships/customXml" Target="../ink/ink36.xml"/><Relationship Id="rId20" Type="http://schemas.openxmlformats.org/officeDocument/2006/relationships/customXml" Target="../ink/ink38.xml"/><Relationship Id="rId1" Type="http://schemas.openxmlformats.org/officeDocument/2006/relationships/image" Target="../media/image34.png"/><Relationship Id="rId6" Type="http://schemas.openxmlformats.org/officeDocument/2006/relationships/image" Target="../media/image7.png"/><Relationship Id="rId11" Type="http://schemas.openxmlformats.org/officeDocument/2006/relationships/image" Target="../media/image39.png"/><Relationship Id="rId5" Type="http://schemas.openxmlformats.org/officeDocument/2006/relationships/image" Target="../media/image36.png"/><Relationship Id="rId15" Type="http://schemas.openxmlformats.org/officeDocument/2006/relationships/image" Target="../media/image41.png"/><Relationship Id="rId10" Type="http://schemas.openxmlformats.org/officeDocument/2006/relationships/customXml" Target="../ink/ink33.xml"/><Relationship Id="rId19" Type="http://schemas.openxmlformats.org/officeDocument/2006/relationships/image" Target="../media/image43.png"/><Relationship Id="rId4" Type="http://schemas.openxmlformats.org/officeDocument/2006/relationships/customXml" Target="../ink/ink31.xml"/><Relationship Id="rId9" Type="http://schemas.openxmlformats.org/officeDocument/2006/relationships/image" Target="../media/image38.png"/><Relationship Id="rId14" Type="http://schemas.openxmlformats.org/officeDocument/2006/relationships/customXml" Target="../ink/ink35.xml"/><Relationship Id="rId22" Type="http://schemas.openxmlformats.org/officeDocument/2006/relationships/image" Target="../media/image4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png"/><Relationship Id="rId3" Type="http://schemas.openxmlformats.org/officeDocument/2006/relationships/customXml" Target="../ink/ink40.xml"/><Relationship Id="rId12" Type="http://schemas.openxmlformats.org/officeDocument/2006/relationships/image" Target="../media/image50.png"/><Relationship Id="rId2" Type="http://schemas.openxmlformats.org/officeDocument/2006/relationships/image" Target="../media/image46.png"/><Relationship Id="rId1" Type="http://schemas.openxmlformats.org/officeDocument/2006/relationships/customXml" Target="../ink/ink39.xml"/><Relationship Id="rId11" Type="http://schemas.openxmlformats.org/officeDocument/2006/relationships/customXml" Target="../ink/ink43.xml"/><Relationship Id="rId5" Type="http://schemas.openxmlformats.org/officeDocument/2006/relationships/customXml" Target="../ink/ink41.xml"/><Relationship Id="rId10" Type="http://schemas.openxmlformats.org/officeDocument/2006/relationships/image" Target="../media/image48.png"/><Relationship Id="rId4" Type="http://schemas.openxmlformats.org/officeDocument/2006/relationships/image" Target="../media/image47.png"/><Relationship Id="rId9" Type="http://schemas.openxmlformats.org/officeDocument/2006/relationships/customXml" Target="../ink/ink4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ustomXml" Target="../ink/ink46.xml"/><Relationship Id="rId13" Type="http://schemas.openxmlformats.org/officeDocument/2006/relationships/image" Target="../media/image128.png"/><Relationship Id="rId3" Type="http://schemas.openxmlformats.org/officeDocument/2006/relationships/image" Target="../media/image53.png"/><Relationship Id="rId7" Type="http://schemas.openxmlformats.org/officeDocument/2006/relationships/image" Target="../media/image125.png"/><Relationship Id="rId12" Type="http://schemas.openxmlformats.org/officeDocument/2006/relationships/customXml" Target="../ink/ink48.xml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6" Type="http://schemas.openxmlformats.org/officeDocument/2006/relationships/customXml" Target="../ink/ink45.xml"/><Relationship Id="rId11" Type="http://schemas.openxmlformats.org/officeDocument/2006/relationships/image" Target="../media/image127.png"/><Relationship Id="rId5" Type="http://schemas.openxmlformats.org/officeDocument/2006/relationships/image" Target="../media/image124.png"/><Relationship Id="rId15" Type="http://schemas.openxmlformats.org/officeDocument/2006/relationships/image" Target="../media/image129.png"/><Relationship Id="rId10" Type="http://schemas.openxmlformats.org/officeDocument/2006/relationships/customXml" Target="../ink/ink47.xml"/><Relationship Id="rId4" Type="http://schemas.openxmlformats.org/officeDocument/2006/relationships/customXml" Target="../ink/ink44.xml"/><Relationship Id="rId9" Type="http://schemas.openxmlformats.org/officeDocument/2006/relationships/image" Target="../media/image126.png"/><Relationship Id="rId14" Type="http://schemas.openxmlformats.org/officeDocument/2006/relationships/customXml" Target="../ink/ink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478920</xdr:colOff>
      <xdr:row>12</xdr:row>
      <xdr:rowOff>7560</xdr:rowOff>
    </xdr:from>
    <xdr:to>
      <xdr:col>5</xdr:col>
      <xdr:colOff>754680</xdr:colOff>
      <xdr:row>17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BEA08728-FB4F-D686-40A8-1A58AEC0A719}"/>
                </a:ext>
              </a:extLst>
            </xdr14:cNvPr>
            <xdr14:cNvContentPartPr/>
          </xdr14:nvContentPartPr>
          <xdr14:nvPr macro=""/>
          <xdr14:xfrm>
            <a:off x="5310000" y="2202120"/>
            <a:ext cx="275760" cy="95292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BEA08728-FB4F-D686-40A8-1A58AEC0A7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3880" y="2196000"/>
              <a:ext cx="288000" cy="9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617100</xdr:colOff>
      <xdr:row>16</xdr:row>
      <xdr:rowOff>156180</xdr:rowOff>
    </xdr:from>
    <xdr:to>
      <xdr:col>5</xdr:col>
      <xdr:colOff>721140</xdr:colOff>
      <xdr:row>17</xdr:row>
      <xdr:rowOff>61860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13CD0F7A-7D65-4149-8F12-DB78637C52F2}"/>
                </a:ext>
              </a:extLst>
            </xdr14:cNvPr>
            <xdr14:cNvContentPartPr/>
          </xdr14:nvContentPartPr>
          <xdr14:nvPr macro=""/>
          <xdr14:xfrm>
            <a:off x="5448180" y="3082260"/>
            <a:ext cx="104040" cy="8856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13CD0F7A-7D65-4149-8F12-DB78637C52F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42060" y="3076140"/>
              <a:ext cx="11628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399720</xdr:colOff>
      <xdr:row>19</xdr:row>
      <xdr:rowOff>125280</xdr:rowOff>
    </xdr:from>
    <xdr:to>
      <xdr:col>2</xdr:col>
      <xdr:colOff>471000</xdr:colOff>
      <xdr:row>21</xdr:row>
      <xdr:rowOff>38520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02150C49-471C-B87B-4EE7-7BD8BF8238A0}"/>
                </a:ext>
              </a:extLst>
            </xdr14:cNvPr>
            <xdr14:cNvContentPartPr/>
          </xdr14:nvContentPartPr>
          <xdr14:nvPr macro=""/>
          <xdr14:xfrm>
            <a:off x="2076120" y="3600000"/>
            <a:ext cx="71280" cy="27900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02150C49-471C-B87B-4EE7-7BD8BF8238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70000" y="3593880"/>
              <a:ext cx="8352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479880</xdr:colOff>
      <xdr:row>20</xdr:row>
      <xdr:rowOff>69120</xdr:rowOff>
    </xdr:from>
    <xdr:to>
      <xdr:col>3</xdr:col>
      <xdr:colOff>715320</xdr:colOff>
      <xdr:row>20</xdr:row>
      <xdr:rowOff>167760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9A22CEF5-E21F-F513-DB34-D6795BB02A78}"/>
                </a:ext>
              </a:extLst>
            </xdr14:cNvPr>
            <xdr14:cNvContentPartPr/>
          </xdr14:nvContentPartPr>
          <xdr14:nvPr macro=""/>
          <xdr14:xfrm>
            <a:off x="2948760" y="3726720"/>
            <a:ext cx="235440" cy="9864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9A22CEF5-E21F-F513-DB34-D6795BB02A7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942640" y="3720600"/>
              <a:ext cx="24768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25</xdr:row>
      <xdr:rowOff>76200</xdr:rowOff>
    </xdr:from>
    <xdr:to>
      <xdr:col>1</xdr:col>
      <xdr:colOff>111996</xdr:colOff>
      <xdr:row>27</xdr:row>
      <xdr:rowOff>45720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C9A3FDD-811B-9DFC-678D-308CDFBC7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648200"/>
          <a:ext cx="904476" cy="335280"/>
        </a:xfrm>
        <a:prstGeom prst="rect">
          <a:avLst/>
        </a:prstGeom>
      </xdr:spPr>
    </xdr:pic>
    <xdr:clientData/>
  </xdr:twoCellAnchor>
  <xdr:twoCellAnchor editAs="oneCell">
    <xdr:from>
      <xdr:col>1</xdr:col>
      <xdr:colOff>341520</xdr:colOff>
      <xdr:row>20</xdr:row>
      <xdr:rowOff>70560</xdr:rowOff>
    </xdr:from>
    <xdr:to>
      <xdr:col>1</xdr:col>
      <xdr:colOff>457440</xdr:colOff>
      <xdr:row>20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C5FCA34A-7A7F-6E90-B7F0-0ABB0D50E07B}"/>
                </a:ext>
              </a:extLst>
            </xdr14:cNvPr>
            <xdr14:cNvContentPartPr/>
          </xdr14:nvContentPartPr>
          <xdr14:nvPr macro=""/>
          <xdr14:xfrm>
            <a:off x="1134000" y="3728160"/>
            <a:ext cx="115920" cy="8964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C5FCA34A-7A7F-6E90-B7F0-0ABB0D50E0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27880" y="3722040"/>
              <a:ext cx="12816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40006</xdr:colOff>
      <xdr:row>26</xdr:row>
      <xdr:rowOff>163830</xdr:rowOff>
    </xdr:from>
    <xdr:to>
      <xdr:col>11</xdr:col>
      <xdr:colOff>470080</xdr:colOff>
      <xdr:row>28</xdr:row>
      <xdr:rowOff>118110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AD8B085-ACD0-4B47-7EF8-BC6EB66E848C}"/>
            </a:ext>
            <a:ext uri="{147F2762-F138-4A5C-976F-8EAC2B608ADB}">
              <a16:predDERef xmlns:a16="http://schemas.microsoft.com/office/drawing/2014/main" pred="{C5FCA34A-7A7F-6E90-B7F0-0ABB0D50E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22231" y="4869180"/>
          <a:ext cx="1192074" cy="316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152400</xdr:rowOff>
    </xdr:from>
    <xdr:to>
      <xdr:col>4</xdr:col>
      <xdr:colOff>1104</xdr:colOff>
      <xdr:row>17</xdr:row>
      <xdr:rowOff>125730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BF6B80D-E87C-8BDC-52E9-ACB6457D9D1E}"/>
            </a:ext>
            <a:ext uri="{147F2762-F138-4A5C-976F-8EAC2B608ADB}">
              <a16:predDERef xmlns:a16="http://schemas.microsoft.com/office/drawing/2014/main" pred="{7AD8B085-ACD0-4B47-7EF8-BC6EB66E84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12076"/>
        <a:stretch>
          <a:fillRect/>
        </a:stretch>
      </xdr:blipFill>
      <xdr:spPr>
        <a:xfrm>
          <a:off x="0" y="2529840"/>
          <a:ext cx="3630129" cy="704850"/>
        </a:xfrm>
        <a:prstGeom prst="rect">
          <a:avLst/>
        </a:prstGeom>
      </xdr:spPr>
    </xdr:pic>
    <xdr:clientData/>
  </xdr:twoCellAnchor>
  <xdr:twoCellAnchor editAs="oneCell">
    <xdr:from>
      <xdr:col>12</xdr:col>
      <xdr:colOff>121680</xdr:colOff>
      <xdr:row>22</xdr:row>
      <xdr:rowOff>53280</xdr:rowOff>
    </xdr:from>
    <xdr:to>
      <xdr:col>12</xdr:col>
      <xdr:colOff>293760</xdr:colOff>
      <xdr:row>23</xdr:row>
      <xdr:rowOff>111600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B4C2A1E1-49F0-EC9B-6761-D071B9540967}"/>
                </a:ext>
              </a:extLst>
            </xdr14:cNvPr>
            <xdr14:cNvContentPartPr/>
          </xdr14:nvContentPartPr>
          <xdr14:nvPr macro=""/>
          <xdr14:xfrm>
            <a:off x="12222240" y="4076640"/>
            <a:ext cx="172080" cy="24120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B4C2A1E1-49F0-EC9B-6761-D071B954096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216120" y="4070520"/>
              <a:ext cx="184320" cy="2534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0</xdr:col>
      <xdr:colOff>0</xdr:colOff>
      <xdr:row>44</xdr:row>
      <xdr:rowOff>91440</xdr:rowOff>
    </xdr:from>
    <xdr:ext cx="904476" cy="335280"/>
    <xdr:pic>
      <xdr:nvPicPr>
        <xdr:cNvPr id="4" name="Imagen 3">
          <a:extLst>
            <a:ext uri="{FF2B5EF4-FFF2-40B4-BE49-F238E27FC236}">
              <a16:creationId xmlns:a16="http://schemas.microsoft.com/office/drawing/2014/main" id="{A06CAAC1-3D71-4422-B80F-E848DF78A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869680"/>
          <a:ext cx="904476" cy="335280"/>
        </a:xfrm>
        <a:prstGeom prst="rect">
          <a:avLst/>
        </a:prstGeom>
      </xdr:spPr>
    </xdr:pic>
    <xdr:clientData/>
  </xdr:oneCellAnchor>
  <xdr:oneCellAnchor>
    <xdr:from>
      <xdr:col>10</xdr:col>
      <xdr:colOff>106681</xdr:colOff>
      <xdr:row>44</xdr:row>
      <xdr:rowOff>106680</xdr:rowOff>
    </xdr:from>
    <xdr:ext cx="1222554" cy="320040"/>
    <xdr:pic>
      <xdr:nvPicPr>
        <xdr:cNvPr id="14" name="Imagen 13">
          <a:extLst>
            <a:ext uri="{FF2B5EF4-FFF2-40B4-BE49-F238E27FC236}">
              <a16:creationId xmlns:a16="http://schemas.microsoft.com/office/drawing/2014/main" id="{47025742-86F6-481C-A333-BBC559740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622281" y="4678680"/>
          <a:ext cx="1222554" cy="320040"/>
        </a:xfrm>
        <a:prstGeom prst="rect">
          <a:avLst/>
        </a:prstGeom>
      </xdr:spPr>
    </xdr:pic>
    <xdr:clientData/>
  </xdr:oneCellAnchor>
  <xdr:oneCellAnchor>
    <xdr:from>
      <xdr:col>12</xdr:col>
      <xdr:colOff>121680</xdr:colOff>
      <xdr:row>41</xdr:row>
      <xdr:rowOff>53280</xdr:rowOff>
    </xdr:from>
    <xdr:ext cx="172080" cy="2412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ADD9C087-4558-4E55-85BD-E9FA70DDF731}"/>
                </a:ext>
              </a:extLst>
            </xdr14:cNvPr>
            <xdr14:cNvContentPartPr/>
          </xdr14:nvContentPartPr>
          <xdr14:nvPr macro=""/>
          <xdr14:xfrm>
            <a:off x="12222240" y="4076640"/>
            <a:ext cx="172080" cy="24120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B4C2A1E1-49F0-EC9B-6761-D071B954096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216120" y="4070520"/>
              <a:ext cx="184320" cy="2534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191280</xdr:colOff>
      <xdr:row>18</xdr:row>
      <xdr:rowOff>31680</xdr:rowOff>
    </xdr:from>
    <xdr:to>
      <xdr:col>6</xdr:col>
      <xdr:colOff>286320</xdr:colOff>
      <xdr:row>18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92910D93-935E-149A-031B-36D66196109E}"/>
                </a:ext>
              </a:extLst>
            </xdr14:cNvPr>
            <xdr14:cNvContentPartPr/>
          </xdr14:nvContentPartPr>
          <xdr14:nvPr macro=""/>
          <xdr14:xfrm>
            <a:off x="7536960" y="3323520"/>
            <a:ext cx="95040" cy="14400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92910D93-935E-149A-031B-36D66196109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530840" y="3317400"/>
              <a:ext cx="10728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693420</xdr:colOff>
      <xdr:row>44</xdr:row>
      <xdr:rowOff>98639</xdr:rowOff>
    </xdr:from>
    <xdr:to>
      <xdr:col>3</xdr:col>
      <xdr:colOff>830580</xdr:colOff>
      <xdr:row>47</xdr:row>
      <xdr:rowOff>117650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3C63EEE8-0CF2-A7C7-6DD6-8BCBFDA83C19}"/>
                </a:ext>
              </a:extLst>
            </xdr14:cNvPr>
            <xdr14:cNvContentPartPr/>
          </xdr14:nvContentPartPr>
          <xdr14:nvPr macro=""/>
          <xdr14:xfrm>
            <a:off x="2377440" y="8876879"/>
            <a:ext cx="929640" cy="567651"/>
          </xdr14:xfrm>
        </xdr:contentPart>
      </mc:Choice>
      <mc:Fallback xmlns=""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3C63EEE8-0CF2-A7C7-6DD6-8BCBFDA83C1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71319" y="8870756"/>
              <a:ext cx="941882" cy="5798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388560</xdr:colOff>
      <xdr:row>46</xdr:row>
      <xdr:rowOff>61200</xdr:rowOff>
    </xdr:from>
    <xdr:to>
      <xdr:col>6</xdr:col>
      <xdr:colOff>465960</xdr:colOff>
      <xdr:row>46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9" name="Entrada de lápiz 18">
              <a:extLst>
                <a:ext uri="{FF2B5EF4-FFF2-40B4-BE49-F238E27FC236}">
                  <a16:creationId xmlns:a16="http://schemas.microsoft.com/office/drawing/2014/main" id="{C910FC05-E7E2-9478-E7FB-16B36A45C420}"/>
                </a:ext>
              </a:extLst>
            </xdr14:cNvPr>
            <xdr14:cNvContentPartPr/>
          </xdr14:nvContentPartPr>
          <xdr14:nvPr macro=""/>
          <xdr14:xfrm>
            <a:off x="7734240" y="9205200"/>
            <a:ext cx="77400" cy="114480"/>
          </xdr14:xfrm>
        </xdr:contentPart>
      </mc:Choice>
      <mc:Fallback xmlns="">
        <xdr:pic>
          <xdr:nvPicPr>
            <xdr:cNvPr id="19" name="Entrada de lápiz 18">
              <a:extLst>
                <a:ext uri="{FF2B5EF4-FFF2-40B4-BE49-F238E27FC236}">
                  <a16:creationId xmlns:a16="http://schemas.microsoft.com/office/drawing/2014/main" id="{C910FC05-E7E2-9478-E7FB-16B36A45C42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7728120" y="9199080"/>
              <a:ext cx="8964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980330</xdr:colOff>
      <xdr:row>41</xdr:row>
      <xdr:rowOff>3739</xdr:rowOff>
    </xdr:from>
    <xdr:to>
      <xdr:col>5</xdr:col>
      <xdr:colOff>1483990</xdr:colOff>
      <xdr:row>42</xdr:row>
      <xdr:rowOff>19301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8" name="Entrada de lápiz 27">
              <a:extLst>
                <a:ext uri="{FF2B5EF4-FFF2-40B4-BE49-F238E27FC236}">
                  <a16:creationId xmlns:a16="http://schemas.microsoft.com/office/drawing/2014/main" id="{2279B8C2-6D22-196F-80C4-331266CFEDF5}"/>
                </a:ext>
              </a:extLst>
            </xdr14:cNvPr>
            <xdr14:cNvContentPartPr/>
          </xdr14:nvContentPartPr>
          <xdr14:nvPr macro=""/>
          <xdr14:xfrm>
            <a:off x="5819030" y="8233339"/>
            <a:ext cx="503660" cy="198442"/>
          </xdr14:xfrm>
        </xdr:contentPart>
      </mc:Choice>
      <mc:Fallback xmlns="">
        <xdr:pic>
          <xdr:nvPicPr>
            <xdr:cNvPr id="28" name="Entrada de lápiz 27">
              <a:extLst>
                <a:ext uri="{FF2B5EF4-FFF2-40B4-BE49-F238E27FC236}">
                  <a16:creationId xmlns:a16="http://schemas.microsoft.com/office/drawing/2014/main" id="{2279B8C2-6D22-196F-80C4-331266CFEDF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12910" y="8227216"/>
              <a:ext cx="515900" cy="2106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1478220</xdr:colOff>
      <xdr:row>37</xdr:row>
      <xdr:rowOff>45720</xdr:rowOff>
    </xdr:from>
    <xdr:to>
      <xdr:col>5</xdr:col>
      <xdr:colOff>2362380</xdr:colOff>
      <xdr:row>41</xdr:row>
      <xdr:rowOff>15120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0" name="Entrada de lápiz 29">
              <a:extLst>
                <a:ext uri="{FF2B5EF4-FFF2-40B4-BE49-F238E27FC236}">
                  <a16:creationId xmlns:a16="http://schemas.microsoft.com/office/drawing/2014/main" id="{EAD54173-0C8E-C0FE-7521-922387AE279E}"/>
                </a:ext>
              </a:extLst>
            </xdr14:cNvPr>
            <xdr14:cNvContentPartPr/>
          </xdr14:nvContentPartPr>
          <xdr14:nvPr macro=""/>
          <xdr14:xfrm>
            <a:off x="6316920" y="7543800"/>
            <a:ext cx="884160" cy="700920"/>
          </xdr14:xfrm>
        </xdr:contentPart>
      </mc:Choice>
      <mc:Fallback xmlns="">
        <xdr:pic>
          <xdr:nvPicPr>
            <xdr:cNvPr id="30" name="Entrada de lápiz 29">
              <a:extLst>
                <a:ext uri="{FF2B5EF4-FFF2-40B4-BE49-F238E27FC236}">
                  <a16:creationId xmlns:a16="http://schemas.microsoft.com/office/drawing/2014/main" id="{EAD54173-0C8E-C0FE-7521-922387AE279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6310800" y="7537555"/>
              <a:ext cx="896400" cy="7134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2299740</xdr:colOff>
      <xdr:row>37</xdr:row>
      <xdr:rowOff>27000</xdr:rowOff>
    </xdr:from>
    <xdr:to>
      <xdr:col>5</xdr:col>
      <xdr:colOff>2376420</xdr:colOff>
      <xdr:row>37</xdr:row>
      <xdr:rowOff>74880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1" name="Entrada de lápiz 30">
              <a:extLst>
                <a:ext uri="{FF2B5EF4-FFF2-40B4-BE49-F238E27FC236}">
                  <a16:creationId xmlns:a16="http://schemas.microsoft.com/office/drawing/2014/main" id="{22CAE129-21D7-58F5-4B87-AA1291A38490}"/>
                </a:ext>
              </a:extLst>
            </xdr14:cNvPr>
            <xdr14:cNvContentPartPr/>
          </xdr14:nvContentPartPr>
          <xdr14:nvPr macro=""/>
          <xdr14:xfrm>
            <a:off x="7138440" y="7525080"/>
            <a:ext cx="76680" cy="47880"/>
          </xdr14:xfrm>
        </xdr:contentPart>
      </mc:Choice>
      <mc:Fallback xmlns="">
        <xdr:pic>
          <xdr:nvPicPr>
            <xdr:cNvPr id="31" name="Entrada de lápiz 30">
              <a:extLst>
                <a:ext uri="{FF2B5EF4-FFF2-40B4-BE49-F238E27FC236}">
                  <a16:creationId xmlns:a16="http://schemas.microsoft.com/office/drawing/2014/main" id="{22CAE129-21D7-58F5-4B87-AA1291A3849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132320" y="7518960"/>
              <a:ext cx="8892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319800</xdr:colOff>
      <xdr:row>28</xdr:row>
      <xdr:rowOff>60840</xdr:rowOff>
    </xdr:from>
    <xdr:to>
      <xdr:col>7</xdr:col>
      <xdr:colOff>198360</xdr:colOff>
      <xdr:row>35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5CBEAC81-AD29-0F5E-A1A5-D47412938531}"/>
                </a:ext>
              </a:extLst>
            </xdr14:cNvPr>
            <xdr14:cNvContentPartPr/>
          </xdr14:nvContentPartPr>
          <xdr14:nvPr macro=""/>
          <xdr14:xfrm>
            <a:off x="7665480" y="5181480"/>
            <a:ext cx="671040" cy="1951200"/>
          </xdr14:xfrm>
        </xdr:contentPart>
      </mc:Choice>
      <mc:Fallback xmlns="">
        <xdr:pic>
          <xdr:nvPicPr>
            <xdr:cNvPr id="33" name="Entrada de lápiz 32">
              <a:extLst>
                <a:ext uri="{FF2B5EF4-FFF2-40B4-BE49-F238E27FC236}">
                  <a16:creationId xmlns:a16="http://schemas.microsoft.com/office/drawing/2014/main" id="{5CBEAC81-AD29-0F5E-A1A5-D47412938531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659330" y="5175293"/>
              <a:ext cx="683339" cy="19635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296760</xdr:colOff>
      <xdr:row>28</xdr:row>
      <xdr:rowOff>34200</xdr:rowOff>
    </xdr:from>
    <xdr:to>
      <xdr:col>6</xdr:col>
      <xdr:colOff>377400</xdr:colOff>
      <xdr:row>28</xdr:row>
      <xdr:rowOff>146520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4" name="Entrada de lápiz 33">
              <a:extLst>
                <a:ext uri="{FF2B5EF4-FFF2-40B4-BE49-F238E27FC236}">
                  <a16:creationId xmlns:a16="http://schemas.microsoft.com/office/drawing/2014/main" id="{996FC977-D6B9-378A-32DD-503D492E961A}"/>
                </a:ext>
              </a:extLst>
            </xdr14:cNvPr>
            <xdr14:cNvContentPartPr/>
          </xdr14:nvContentPartPr>
          <xdr14:nvPr macro=""/>
          <xdr14:xfrm>
            <a:off x="7642440" y="5154840"/>
            <a:ext cx="80640" cy="112320"/>
          </xdr14:xfrm>
        </xdr:contentPart>
      </mc:Choice>
      <mc:Fallback xmlns="">
        <xdr:pic>
          <xdr:nvPicPr>
            <xdr:cNvPr id="34" name="Entrada de lápiz 33">
              <a:extLst>
                <a:ext uri="{FF2B5EF4-FFF2-40B4-BE49-F238E27FC236}">
                  <a16:creationId xmlns:a16="http://schemas.microsoft.com/office/drawing/2014/main" id="{996FC977-D6B9-378A-32DD-503D492E961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7636320" y="5148720"/>
              <a:ext cx="92880" cy="1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1057740</xdr:colOff>
      <xdr:row>44</xdr:row>
      <xdr:rowOff>175320</xdr:rowOff>
    </xdr:from>
    <xdr:to>
      <xdr:col>5</xdr:col>
      <xdr:colOff>1448700</xdr:colOff>
      <xdr:row>46</xdr:row>
      <xdr:rowOff>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5" name="Entrada de lápiz 34">
              <a:extLst>
                <a:ext uri="{FF2B5EF4-FFF2-40B4-BE49-F238E27FC236}">
                  <a16:creationId xmlns:a16="http://schemas.microsoft.com/office/drawing/2014/main" id="{73288C6B-CAE1-ECDD-345D-AC8790085068}"/>
                </a:ext>
              </a:extLst>
            </xdr14:cNvPr>
            <xdr14:cNvContentPartPr/>
          </xdr14:nvContentPartPr>
          <xdr14:nvPr macro=""/>
          <xdr14:xfrm>
            <a:off x="5896440" y="8953560"/>
            <a:ext cx="390960" cy="191880"/>
          </xdr14:xfrm>
        </xdr:contentPart>
      </mc:Choice>
      <mc:Fallback xmlns="">
        <xdr:pic>
          <xdr:nvPicPr>
            <xdr:cNvPr id="35" name="Entrada de lápiz 34">
              <a:extLst>
                <a:ext uri="{FF2B5EF4-FFF2-40B4-BE49-F238E27FC236}">
                  <a16:creationId xmlns:a16="http://schemas.microsoft.com/office/drawing/2014/main" id="{73288C6B-CAE1-ECDD-345D-AC8790085068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890320" y="8947440"/>
              <a:ext cx="40320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214800</xdr:colOff>
      <xdr:row>45</xdr:row>
      <xdr:rowOff>14400</xdr:rowOff>
    </xdr:from>
    <xdr:to>
      <xdr:col>8</xdr:col>
      <xdr:colOff>588840</xdr:colOff>
      <xdr:row>45</xdr:row>
      <xdr:rowOff>176400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7" name="Entrada de lápiz 36">
              <a:extLst>
                <a:ext uri="{FF2B5EF4-FFF2-40B4-BE49-F238E27FC236}">
                  <a16:creationId xmlns:a16="http://schemas.microsoft.com/office/drawing/2014/main" id="{3B66CF2C-A925-FB77-E41E-7068467DCC98}"/>
                </a:ext>
              </a:extLst>
            </xdr14:cNvPr>
            <xdr14:cNvContentPartPr/>
          </xdr14:nvContentPartPr>
          <xdr14:nvPr macro=""/>
          <xdr14:xfrm>
            <a:off x="9145440" y="8975520"/>
            <a:ext cx="374040" cy="162000"/>
          </xdr14:xfrm>
        </xdr:contentPart>
      </mc:Choice>
      <mc:Fallback xmlns="">
        <xdr:pic>
          <xdr:nvPicPr>
            <xdr:cNvPr id="37" name="Entrada de lápiz 36">
              <a:extLst>
                <a:ext uri="{FF2B5EF4-FFF2-40B4-BE49-F238E27FC236}">
                  <a16:creationId xmlns:a16="http://schemas.microsoft.com/office/drawing/2014/main" id="{3B66CF2C-A925-FB77-E41E-7068467DCC98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139320" y="8969400"/>
              <a:ext cx="38628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1447620</xdr:colOff>
      <xdr:row>46</xdr:row>
      <xdr:rowOff>7200</xdr:rowOff>
    </xdr:from>
    <xdr:to>
      <xdr:col>8</xdr:col>
      <xdr:colOff>510360</xdr:colOff>
      <xdr:row>48</xdr:row>
      <xdr:rowOff>69120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43" name="Entrada de lápiz 42">
              <a:extLst>
                <a:ext uri="{FF2B5EF4-FFF2-40B4-BE49-F238E27FC236}">
                  <a16:creationId xmlns:a16="http://schemas.microsoft.com/office/drawing/2014/main" id="{CC2A9F0C-15B0-0DCD-2FA4-E57C35CDF3C9}"/>
                </a:ext>
              </a:extLst>
            </xdr14:cNvPr>
            <xdr14:cNvContentPartPr/>
          </xdr14:nvContentPartPr>
          <xdr14:nvPr macro=""/>
          <xdr14:xfrm>
            <a:off x="6286320" y="9151200"/>
            <a:ext cx="3154680" cy="427680"/>
          </xdr14:xfrm>
        </xdr:contentPart>
      </mc:Choice>
      <mc:Fallback xmlns="">
        <xdr:pic>
          <xdr:nvPicPr>
            <xdr:cNvPr id="43" name="Entrada de lápiz 42">
              <a:extLst>
                <a:ext uri="{FF2B5EF4-FFF2-40B4-BE49-F238E27FC236}">
                  <a16:creationId xmlns:a16="http://schemas.microsoft.com/office/drawing/2014/main" id="{CC2A9F0C-15B0-0DCD-2FA4-E57C35CDF3C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280200" y="9145080"/>
              <a:ext cx="3166920" cy="4399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0</xdr:col>
      <xdr:colOff>0</xdr:colOff>
      <xdr:row>62</xdr:row>
      <xdr:rowOff>91440</xdr:rowOff>
    </xdr:from>
    <xdr:ext cx="904476" cy="335280"/>
    <xdr:pic>
      <xdr:nvPicPr>
        <xdr:cNvPr id="44" name="Imagen 43">
          <a:extLst>
            <a:ext uri="{FF2B5EF4-FFF2-40B4-BE49-F238E27FC236}">
              <a16:creationId xmlns:a16="http://schemas.microsoft.com/office/drawing/2014/main" id="{608C8ED7-2D51-412C-9EEC-82B9C2957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869680"/>
          <a:ext cx="904476" cy="335280"/>
        </a:xfrm>
        <a:prstGeom prst="rect">
          <a:avLst/>
        </a:prstGeom>
      </xdr:spPr>
    </xdr:pic>
    <xdr:clientData/>
  </xdr:oneCellAnchor>
  <xdr:oneCellAnchor>
    <xdr:from>
      <xdr:col>10</xdr:col>
      <xdr:colOff>106681</xdr:colOff>
      <xdr:row>62</xdr:row>
      <xdr:rowOff>106680</xdr:rowOff>
    </xdr:from>
    <xdr:ext cx="1222554" cy="320040"/>
    <xdr:pic>
      <xdr:nvPicPr>
        <xdr:cNvPr id="45" name="Imagen 44">
          <a:extLst>
            <a:ext uri="{FF2B5EF4-FFF2-40B4-BE49-F238E27FC236}">
              <a16:creationId xmlns:a16="http://schemas.microsoft.com/office/drawing/2014/main" id="{1A6FB775-477D-4B08-A524-BBA319475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622281" y="8884920"/>
          <a:ext cx="1222554" cy="320040"/>
        </a:xfrm>
        <a:prstGeom prst="rect">
          <a:avLst/>
        </a:prstGeom>
      </xdr:spPr>
    </xdr:pic>
    <xdr:clientData/>
  </xdr:oneCellAnchor>
  <xdr:oneCellAnchor>
    <xdr:from>
      <xdr:col>12</xdr:col>
      <xdr:colOff>121680</xdr:colOff>
      <xdr:row>59</xdr:row>
      <xdr:rowOff>53280</xdr:rowOff>
    </xdr:from>
    <xdr:ext cx="172080" cy="2412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46" name="Entrada de lápiz 45">
              <a:extLst>
                <a:ext uri="{FF2B5EF4-FFF2-40B4-BE49-F238E27FC236}">
                  <a16:creationId xmlns:a16="http://schemas.microsoft.com/office/drawing/2014/main" id="{091F0D1A-E278-4C60-8BA1-A9770043A7F3}"/>
                </a:ext>
              </a:extLst>
            </xdr14:cNvPr>
            <xdr14:cNvContentPartPr/>
          </xdr14:nvContentPartPr>
          <xdr14:nvPr macro=""/>
          <xdr14:xfrm>
            <a:off x="12222240" y="4076640"/>
            <a:ext cx="172080" cy="24120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B4C2A1E1-49F0-EC9B-6761-D071B954096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216120" y="4070520"/>
              <a:ext cx="184320" cy="2534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42863</xdr:colOff>
      <xdr:row>6</xdr:row>
      <xdr:rowOff>13357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2F6567-738C-0D81-304D-41DB63E08F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314" b="56928"/>
        <a:stretch>
          <a:fillRect/>
        </a:stretch>
      </xdr:blipFill>
      <xdr:spPr>
        <a:xfrm>
          <a:off x="1" y="0"/>
          <a:ext cx="5110162" cy="10992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117231</xdr:rowOff>
    </xdr:from>
    <xdr:to>
      <xdr:col>1</xdr:col>
      <xdr:colOff>58614</xdr:colOff>
      <xdr:row>27</xdr:row>
      <xdr:rowOff>103575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5A5F9C2-D813-429B-9BB4-95DC98AC8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59923"/>
          <a:ext cx="949568" cy="349760"/>
        </a:xfrm>
        <a:prstGeom prst="rect">
          <a:avLst/>
        </a:prstGeom>
      </xdr:spPr>
    </xdr:pic>
    <xdr:clientData/>
  </xdr:twoCellAnchor>
  <xdr:twoCellAnchor editAs="oneCell">
    <xdr:from>
      <xdr:col>8</xdr:col>
      <xdr:colOff>106680</xdr:colOff>
      <xdr:row>23</xdr:row>
      <xdr:rowOff>124265</xdr:rowOff>
    </xdr:from>
    <xdr:to>
      <xdr:col>9</xdr:col>
      <xdr:colOff>536755</xdr:colOff>
      <xdr:row>25</xdr:row>
      <xdr:rowOff>78545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547B8E1-C9C5-4CC4-B80C-C5A9BF16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9511" y="4303542"/>
          <a:ext cx="1221382" cy="317695"/>
        </a:xfrm>
        <a:prstGeom prst="rect">
          <a:avLst/>
        </a:prstGeom>
      </xdr:spPr>
    </xdr:pic>
    <xdr:clientData/>
  </xdr:twoCellAnchor>
  <xdr:oneCellAnchor>
    <xdr:from>
      <xdr:col>8</xdr:col>
      <xdr:colOff>106680</xdr:colOff>
      <xdr:row>36</xdr:row>
      <xdr:rowOff>124265</xdr:rowOff>
    </xdr:from>
    <xdr:ext cx="1221382" cy="317695"/>
    <xdr:pic>
      <xdr:nvPicPr>
        <xdr:cNvPr id="8" name="Imagen 7">
          <a:extLst>
            <a:ext uri="{FF2B5EF4-FFF2-40B4-BE49-F238E27FC236}">
              <a16:creationId xmlns:a16="http://schemas.microsoft.com/office/drawing/2014/main" id="{8F5F9AE0-60BC-48D0-AE70-D8AE37E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9511" y="4303542"/>
          <a:ext cx="1221382" cy="317695"/>
        </a:xfrm>
        <a:prstGeom prst="rect">
          <a:avLst/>
        </a:prstGeom>
      </xdr:spPr>
    </xdr:pic>
    <xdr:clientData/>
  </xdr:oneCellAnchor>
  <xdr:oneCellAnchor>
    <xdr:from>
      <xdr:col>8</xdr:col>
      <xdr:colOff>106680</xdr:colOff>
      <xdr:row>49</xdr:row>
      <xdr:rowOff>124265</xdr:rowOff>
    </xdr:from>
    <xdr:ext cx="1221382" cy="317695"/>
    <xdr:pic>
      <xdr:nvPicPr>
        <xdr:cNvPr id="9" name="Imagen 8">
          <a:extLst>
            <a:ext uri="{FF2B5EF4-FFF2-40B4-BE49-F238E27FC236}">
              <a16:creationId xmlns:a16="http://schemas.microsoft.com/office/drawing/2014/main" id="{AFBE84DF-A402-4077-ABD0-023BE3917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9511" y="6665742"/>
          <a:ext cx="1221382" cy="317695"/>
        </a:xfrm>
        <a:prstGeom prst="rect">
          <a:avLst/>
        </a:prstGeom>
      </xdr:spPr>
    </xdr:pic>
    <xdr:clientData/>
  </xdr:oneCellAnchor>
  <xdr:twoCellAnchor editAs="oneCell">
    <xdr:from>
      <xdr:col>2</xdr:col>
      <xdr:colOff>563418</xdr:colOff>
      <xdr:row>49</xdr:row>
      <xdr:rowOff>111406</xdr:rowOff>
    </xdr:from>
    <xdr:to>
      <xdr:col>2</xdr:col>
      <xdr:colOff>683658</xdr:colOff>
      <xdr:row>51</xdr:row>
      <xdr:rowOff>92151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52DECC35-B4F9-1BDF-DEB0-A309FF6730F1}"/>
                </a:ext>
              </a:extLst>
            </xdr14:cNvPr>
            <xdr14:cNvContentPartPr/>
          </xdr14:nvContentPartPr>
          <xdr14:nvPr macro=""/>
          <xdr14:xfrm>
            <a:off x="2245680" y="9015083"/>
            <a:ext cx="120240" cy="34416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52DECC35-B4F9-1BDF-DEB0-A309FF6730F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39560" y="9008963"/>
              <a:ext cx="132480" cy="35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187764</xdr:colOff>
      <xdr:row>48</xdr:row>
      <xdr:rowOff>35738</xdr:rowOff>
    </xdr:from>
    <xdr:to>
      <xdr:col>6</xdr:col>
      <xdr:colOff>188124</xdr:colOff>
      <xdr:row>48</xdr:row>
      <xdr:rowOff>36098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DA728CF5-231C-9E3D-3E94-600A94881962}"/>
                </a:ext>
              </a:extLst>
            </xdr14:cNvPr>
            <xdr14:cNvContentPartPr/>
          </xdr14:nvContentPartPr>
          <xdr14:nvPr macro=""/>
          <xdr14:xfrm>
            <a:off x="5414188" y="8641856"/>
            <a:ext cx="360" cy="36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DA728CF5-231C-9E3D-3E94-600A9488196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408068" y="863573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617964</xdr:colOff>
      <xdr:row>51</xdr:row>
      <xdr:rowOff>98336</xdr:rowOff>
    </xdr:from>
    <xdr:to>
      <xdr:col>7</xdr:col>
      <xdr:colOff>430</xdr:colOff>
      <xdr:row>53</xdr:row>
      <xdr:rowOff>54028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7BF3C7DA-B1E7-D6DD-E52E-BAB33C347ED0}"/>
                </a:ext>
              </a:extLst>
            </xdr14:cNvPr>
            <xdr14:cNvContentPartPr/>
          </xdr14:nvContentPartPr>
          <xdr14:nvPr macro=""/>
          <xdr14:xfrm>
            <a:off x="5844388" y="9242336"/>
            <a:ext cx="171360" cy="31428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7BF3C7DA-B1E7-D6DD-E52E-BAB33C347ED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838268" y="9236216"/>
              <a:ext cx="18360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698244</xdr:colOff>
      <xdr:row>52</xdr:row>
      <xdr:rowOff>143682</xdr:rowOff>
    </xdr:from>
    <xdr:to>
      <xdr:col>7</xdr:col>
      <xdr:colOff>14110</xdr:colOff>
      <xdr:row>53</xdr:row>
      <xdr:rowOff>44668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88F84747-9808-EC0D-5E3E-A6EA51C7B52A}"/>
                </a:ext>
              </a:extLst>
            </xdr14:cNvPr>
            <xdr14:cNvContentPartPr/>
          </xdr14:nvContentPartPr>
          <xdr14:nvPr macro=""/>
          <xdr14:xfrm>
            <a:off x="5924668" y="9466976"/>
            <a:ext cx="104760" cy="8028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88F84747-9808-EC0D-5E3E-A6EA51C7B52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918548" y="9460856"/>
              <a:ext cx="11700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17894</xdr:colOff>
      <xdr:row>59</xdr:row>
      <xdr:rowOff>17675</xdr:rowOff>
    </xdr:from>
    <xdr:to>
      <xdr:col>2</xdr:col>
      <xdr:colOff>761190</xdr:colOff>
      <xdr:row>59</xdr:row>
      <xdr:rowOff>18395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45F3AA40-6172-FB39-3CD5-75AA9EEB84A1}"/>
                </a:ext>
              </a:extLst>
            </xdr14:cNvPr>
            <xdr14:cNvContentPartPr/>
          </xdr14:nvContentPartPr>
          <xdr14:nvPr macro=""/>
          <xdr14:xfrm>
            <a:off x="905400" y="10596028"/>
            <a:ext cx="1551240" cy="72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45F3AA40-6172-FB39-3CD5-75AA9EEB84A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99280" y="10583068"/>
              <a:ext cx="1563480" cy="25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6</xdr:col>
      <xdr:colOff>457200</xdr:colOff>
      <xdr:row>13</xdr:row>
      <xdr:rowOff>3267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75050D-FB03-BABF-3B6B-6047D3655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114" t="14679" r="14655" b="13376"/>
        <a:stretch>
          <a:fillRect/>
        </a:stretch>
      </xdr:blipFill>
      <xdr:spPr>
        <a:xfrm>
          <a:off x="7620" y="0"/>
          <a:ext cx="5204460" cy="2380707"/>
        </a:xfrm>
        <a:prstGeom prst="rect">
          <a:avLst/>
        </a:prstGeom>
      </xdr:spPr>
    </xdr:pic>
    <xdr:clientData/>
  </xdr:twoCellAnchor>
  <xdr:twoCellAnchor editAs="oneCell">
    <xdr:from>
      <xdr:col>7</xdr:col>
      <xdr:colOff>128075</xdr:colOff>
      <xdr:row>4</xdr:row>
      <xdr:rowOff>96190</xdr:rowOff>
    </xdr:from>
    <xdr:to>
      <xdr:col>8</xdr:col>
      <xdr:colOff>733475</xdr:colOff>
      <xdr:row>7</xdr:row>
      <xdr:rowOff>158470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8EF4EBAD-BD80-EE07-ECAA-BB522994F8E2}"/>
                </a:ext>
              </a:extLst>
            </xdr14:cNvPr>
            <xdr14:cNvContentPartPr/>
          </xdr14:nvContentPartPr>
          <xdr14:nvPr macro=""/>
          <xdr14:xfrm>
            <a:off x="5650334" y="813366"/>
            <a:ext cx="1394294" cy="600163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8EF4EBAD-BD80-EE07-ECAA-BB522994F8E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678269" y="839436"/>
              <a:ext cx="1410142" cy="6233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640080</xdr:colOff>
      <xdr:row>5</xdr:row>
      <xdr:rowOff>152280</xdr:rowOff>
    </xdr:from>
    <xdr:to>
      <xdr:col>9</xdr:col>
      <xdr:colOff>737700</xdr:colOff>
      <xdr:row>8</xdr:row>
      <xdr:rowOff>141480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AE94B25D-1C30-455D-E47F-889D23DFBC0F}"/>
                </a:ext>
              </a:extLst>
            </xdr14:cNvPr>
            <xdr14:cNvContentPartPr/>
          </xdr14:nvContentPartPr>
          <xdr14:nvPr macro=""/>
          <xdr14:xfrm>
            <a:off x="7970520" y="1066680"/>
            <a:ext cx="97620" cy="53784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AE94B25D-1C30-455D-E47F-889D23DFBC0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964419" y="1060464"/>
              <a:ext cx="109823" cy="550271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152400</xdr:colOff>
      <xdr:row>21</xdr:row>
      <xdr:rowOff>124265</xdr:rowOff>
    </xdr:from>
    <xdr:ext cx="1222555" cy="320040"/>
    <xdr:pic>
      <xdr:nvPicPr>
        <xdr:cNvPr id="9" name="Imagen 8">
          <a:extLst>
            <a:ext uri="{FF2B5EF4-FFF2-40B4-BE49-F238E27FC236}">
              <a16:creationId xmlns:a16="http://schemas.microsoft.com/office/drawing/2014/main" id="{16BEE1A4-B15D-49FA-8C64-2B964B9E2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2840" y="3964745"/>
          <a:ext cx="1222555" cy="320040"/>
        </a:xfrm>
        <a:prstGeom prst="rect">
          <a:avLst/>
        </a:prstGeom>
      </xdr:spPr>
    </xdr:pic>
    <xdr:clientData/>
  </xdr:oneCellAnchor>
  <xdr:oneCellAnchor>
    <xdr:from>
      <xdr:col>9</xdr:col>
      <xdr:colOff>99060</xdr:colOff>
      <xdr:row>33</xdr:row>
      <xdr:rowOff>101405</xdr:rowOff>
    </xdr:from>
    <xdr:ext cx="1222555" cy="320040"/>
    <xdr:pic>
      <xdr:nvPicPr>
        <xdr:cNvPr id="10" name="Imagen 9">
          <a:extLst>
            <a:ext uri="{FF2B5EF4-FFF2-40B4-BE49-F238E27FC236}">
              <a16:creationId xmlns:a16="http://schemas.microsoft.com/office/drawing/2014/main" id="{C761A8C7-30EE-4FC2-A055-BEB3AC3C4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77100" y="6136445"/>
          <a:ext cx="1222555" cy="320040"/>
        </a:xfrm>
        <a:prstGeom prst="rect">
          <a:avLst/>
        </a:prstGeom>
      </xdr:spPr>
    </xdr:pic>
    <xdr:clientData/>
  </xdr:oneCellAnchor>
  <xdr:oneCellAnchor>
    <xdr:from>
      <xdr:col>9</xdr:col>
      <xdr:colOff>99060</xdr:colOff>
      <xdr:row>44</xdr:row>
      <xdr:rowOff>101405</xdr:rowOff>
    </xdr:from>
    <xdr:ext cx="1222555" cy="320040"/>
    <xdr:pic>
      <xdr:nvPicPr>
        <xdr:cNvPr id="11" name="Imagen 10">
          <a:extLst>
            <a:ext uri="{FF2B5EF4-FFF2-40B4-BE49-F238E27FC236}">
              <a16:creationId xmlns:a16="http://schemas.microsoft.com/office/drawing/2014/main" id="{4C9ACD3E-712D-4CDE-B469-0A8D55352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77100" y="6136445"/>
          <a:ext cx="1222555" cy="320040"/>
        </a:xfrm>
        <a:prstGeom prst="rect">
          <a:avLst/>
        </a:prstGeom>
      </xdr:spPr>
    </xdr:pic>
    <xdr:clientData/>
  </xdr:oneCellAnchor>
  <xdr:twoCellAnchor editAs="oneCell">
    <xdr:from>
      <xdr:col>8</xdr:col>
      <xdr:colOff>45120</xdr:colOff>
      <xdr:row>39</xdr:row>
      <xdr:rowOff>7200</xdr:rowOff>
    </xdr:from>
    <xdr:to>
      <xdr:col>9</xdr:col>
      <xdr:colOff>1605</xdr:colOff>
      <xdr:row>46</xdr:row>
      <xdr:rowOff>22680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B2A4060B-AC44-DC89-A516-92F9BB2A63E4}"/>
                </a:ext>
              </a:extLst>
            </xdr14:cNvPr>
            <xdr14:cNvContentPartPr/>
          </xdr14:nvContentPartPr>
          <xdr14:nvPr macro=""/>
          <xdr14:xfrm>
            <a:off x="6384960" y="7139520"/>
            <a:ext cx="785160" cy="129564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B2A4060B-AC44-DC89-A516-92F9BB2A63E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378840" y="7133309"/>
              <a:ext cx="797400" cy="13080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22800</xdr:colOff>
      <xdr:row>39</xdr:row>
      <xdr:rowOff>7200</xdr:rowOff>
    </xdr:from>
    <xdr:to>
      <xdr:col>8</xdr:col>
      <xdr:colOff>807960</xdr:colOff>
      <xdr:row>46</xdr:row>
      <xdr:rowOff>15480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A7FDB940-B797-EBB7-4F50-4E4B0739B71C}"/>
                </a:ext>
              </a:extLst>
            </xdr14:cNvPr>
            <xdr14:cNvContentPartPr/>
          </xdr14:nvContentPartPr>
          <xdr14:nvPr macro=""/>
          <xdr14:xfrm>
            <a:off x="6362640" y="7139520"/>
            <a:ext cx="785160" cy="128844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A7FDB940-B797-EBB7-4F50-4E4B0739B71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356520" y="7133308"/>
              <a:ext cx="797400" cy="13008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121320</xdr:colOff>
      <xdr:row>38</xdr:row>
      <xdr:rowOff>144720</xdr:rowOff>
    </xdr:from>
    <xdr:to>
      <xdr:col>9</xdr:col>
      <xdr:colOff>708840</xdr:colOff>
      <xdr:row>39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7" name="Entrada de lápiz 16">
              <a:extLst>
                <a:ext uri="{FF2B5EF4-FFF2-40B4-BE49-F238E27FC236}">
                  <a16:creationId xmlns:a16="http://schemas.microsoft.com/office/drawing/2014/main" id="{0BD1E1E6-021A-63B1-E53A-984CA8FB2972}"/>
                </a:ext>
              </a:extLst>
            </xdr14:cNvPr>
            <xdr14:cNvContentPartPr/>
          </xdr14:nvContentPartPr>
          <xdr14:nvPr macro=""/>
          <xdr14:xfrm>
            <a:off x="7299360" y="7094160"/>
            <a:ext cx="587520" cy="114480"/>
          </xdr14:xfrm>
        </xdr:contentPart>
      </mc:Choice>
      <mc:Fallback xmlns="">
        <xdr:pic>
          <xdr:nvPicPr>
            <xdr:cNvPr id="17" name="Entrada de lápiz 16">
              <a:extLst>
                <a:ext uri="{FF2B5EF4-FFF2-40B4-BE49-F238E27FC236}">
                  <a16:creationId xmlns:a16="http://schemas.microsoft.com/office/drawing/2014/main" id="{0BD1E1E6-021A-63B1-E53A-984CA8FB297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293240" y="7088040"/>
              <a:ext cx="59976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50</xdr:row>
      <xdr:rowOff>30479</xdr:rowOff>
    </xdr:from>
    <xdr:to>
      <xdr:col>7</xdr:col>
      <xdr:colOff>0</xdr:colOff>
      <xdr:row>82</xdr:row>
      <xdr:rowOff>33868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4844A28-9D54-D6AF-6687-F43545B55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5273" t="11329" r="36909" b="51236"/>
        <a:stretch>
          <a:fillRect/>
        </a:stretch>
      </xdr:blipFill>
      <xdr:spPr>
        <a:xfrm>
          <a:off x="0" y="9174479"/>
          <a:ext cx="5547360" cy="58555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457200</xdr:colOff>
      <xdr:row>10</xdr:row>
      <xdr:rowOff>14721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AE0D24-1D0E-BD1D-D1EF-95BA184D1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484" t="6886" r="19472" b="43763"/>
        <a:stretch>
          <a:fillRect/>
        </a:stretch>
      </xdr:blipFill>
      <xdr:spPr>
        <a:xfrm>
          <a:off x="0" y="0"/>
          <a:ext cx="5212080" cy="1843521"/>
        </a:xfrm>
        <a:prstGeom prst="rect">
          <a:avLst/>
        </a:prstGeom>
      </xdr:spPr>
    </xdr:pic>
    <xdr:clientData/>
  </xdr:twoCellAnchor>
  <xdr:twoCellAnchor editAs="oneCell">
    <xdr:from>
      <xdr:col>7</xdr:col>
      <xdr:colOff>673860</xdr:colOff>
      <xdr:row>6</xdr:row>
      <xdr:rowOff>30180</xdr:rowOff>
    </xdr:from>
    <xdr:to>
      <xdr:col>8</xdr:col>
      <xdr:colOff>60</xdr:colOff>
      <xdr:row>8</xdr:row>
      <xdr:rowOff>151500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72E5FAF0-6D74-41C6-F720-D744EA7DEAA6}"/>
                </a:ext>
              </a:extLst>
            </xdr14:cNvPr>
            <xdr14:cNvContentPartPr/>
          </xdr14:nvContentPartPr>
          <xdr14:nvPr macro=""/>
          <xdr14:xfrm>
            <a:off x="6221220" y="1127460"/>
            <a:ext cx="88200" cy="48708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72E5FAF0-6D74-41C6-F720-D744EA7DEA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15100" y="1121271"/>
              <a:ext cx="100440" cy="4994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281160</xdr:colOff>
      <xdr:row>6</xdr:row>
      <xdr:rowOff>14760</xdr:rowOff>
    </xdr:from>
    <xdr:to>
      <xdr:col>9</xdr:col>
      <xdr:colOff>403920</xdr:colOff>
      <xdr:row>9</xdr:row>
      <xdr:rowOff>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35A7593F-18E0-FC66-6CA9-027CC2CCD82C}"/>
                </a:ext>
              </a:extLst>
            </xdr14:cNvPr>
            <xdr14:cNvContentPartPr/>
          </xdr14:nvContentPartPr>
          <xdr14:nvPr macro=""/>
          <xdr14:xfrm>
            <a:off x="7413480" y="1112040"/>
            <a:ext cx="122760" cy="53928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35A7593F-18E0-FC66-6CA9-027CC2CCD82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407360" y="1105799"/>
              <a:ext cx="135000" cy="551762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129540</xdr:colOff>
      <xdr:row>18</xdr:row>
      <xdr:rowOff>162365</xdr:rowOff>
    </xdr:from>
    <xdr:ext cx="1222555" cy="320040"/>
    <xdr:pic>
      <xdr:nvPicPr>
        <xdr:cNvPr id="6" name="Imagen 5">
          <a:extLst>
            <a:ext uri="{FF2B5EF4-FFF2-40B4-BE49-F238E27FC236}">
              <a16:creationId xmlns:a16="http://schemas.microsoft.com/office/drawing/2014/main" id="{4116A11E-0C54-41D0-A299-6AECCC84F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61860" y="3454205"/>
          <a:ext cx="1222555" cy="320040"/>
        </a:xfrm>
        <a:prstGeom prst="rect">
          <a:avLst/>
        </a:prstGeom>
      </xdr:spPr>
    </xdr:pic>
    <xdr:clientData/>
  </xdr:oneCellAnchor>
  <xdr:oneCellAnchor>
    <xdr:from>
      <xdr:col>9</xdr:col>
      <xdr:colOff>129540</xdr:colOff>
      <xdr:row>30</xdr:row>
      <xdr:rowOff>162365</xdr:rowOff>
    </xdr:from>
    <xdr:ext cx="1222555" cy="320040"/>
    <xdr:pic>
      <xdr:nvPicPr>
        <xdr:cNvPr id="7" name="Imagen 6">
          <a:extLst>
            <a:ext uri="{FF2B5EF4-FFF2-40B4-BE49-F238E27FC236}">
              <a16:creationId xmlns:a16="http://schemas.microsoft.com/office/drawing/2014/main" id="{12946FBF-5B47-44E7-BCC9-75FC48564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61860" y="3454205"/>
          <a:ext cx="1222555" cy="320040"/>
        </a:xfrm>
        <a:prstGeom prst="rect">
          <a:avLst/>
        </a:prstGeom>
      </xdr:spPr>
    </xdr:pic>
    <xdr:clientData/>
  </xdr:oneCellAnchor>
  <xdr:oneCellAnchor>
    <xdr:from>
      <xdr:col>9</xdr:col>
      <xdr:colOff>147125</xdr:colOff>
      <xdr:row>42</xdr:row>
      <xdr:rowOff>174088</xdr:rowOff>
    </xdr:from>
    <xdr:ext cx="1222555" cy="320040"/>
    <xdr:pic>
      <xdr:nvPicPr>
        <xdr:cNvPr id="8" name="Imagen 7">
          <a:extLst>
            <a:ext uri="{FF2B5EF4-FFF2-40B4-BE49-F238E27FC236}">
              <a16:creationId xmlns:a16="http://schemas.microsoft.com/office/drawing/2014/main" id="{52A87686-952C-44B9-B624-A70782546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68894" y="7805811"/>
          <a:ext cx="1222555" cy="32004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49</xdr:row>
      <xdr:rowOff>0</xdr:rowOff>
    </xdr:from>
    <xdr:to>
      <xdr:col>6</xdr:col>
      <xdr:colOff>91440</xdr:colOff>
      <xdr:row>62</xdr:row>
      <xdr:rowOff>48711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21C08FB-196C-F1A8-A8B1-4555F4CF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961120"/>
          <a:ext cx="4846320" cy="2426151"/>
        </a:xfrm>
        <a:prstGeom prst="rect">
          <a:avLst/>
        </a:prstGeom>
      </xdr:spPr>
    </xdr:pic>
    <xdr:clientData/>
  </xdr:twoCellAnchor>
  <xdr:twoCellAnchor editAs="oneCell">
    <xdr:from>
      <xdr:col>7</xdr:col>
      <xdr:colOff>720526</xdr:colOff>
      <xdr:row>44</xdr:row>
      <xdr:rowOff>64284</xdr:rowOff>
    </xdr:from>
    <xdr:to>
      <xdr:col>8</xdr:col>
      <xdr:colOff>758493</xdr:colOff>
      <xdr:row>45</xdr:row>
      <xdr:rowOff>174896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CFE3545D-A2C6-FF56-71B5-02BA3F025D0C}"/>
                </a:ext>
              </a:extLst>
            </xdr14:cNvPr>
            <xdr14:cNvContentPartPr/>
          </xdr14:nvContentPartPr>
          <xdr14:nvPr macro=""/>
          <xdr14:xfrm>
            <a:off x="6259680" y="8059422"/>
            <a:ext cx="838800" cy="29232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CFE3545D-A2C6-FF56-71B5-02BA3F025D0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253560" y="8053302"/>
              <a:ext cx="85104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759248</xdr:colOff>
      <xdr:row>55</xdr:row>
      <xdr:rowOff>35936</xdr:rowOff>
    </xdr:from>
    <xdr:to>
      <xdr:col>3</xdr:col>
      <xdr:colOff>760718</xdr:colOff>
      <xdr:row>55</xdr:row>
      <xdr:rowOff>49256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14F0E6C4-8326-A538-D641-EC1D88BE280A}"/>
                </a:ext>
              </a:extLst>
            </xdr14:cNvPr>
            <xdr14:cNvContentPartPr/>
          </xdr14:nvContentPartPr>
          <xdr14:nvPr macro=""/>
          <xdr14:xfrm>
            <a:off x="3138554" y="10157058"/>
            <a:ext cx="20520" cy="1332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14F0E6C4-8326-A538-D641-EC1D88BE280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129914" y="10148418"/>
              <a:ext cx="381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772208</xdr:colOff>
      <xdr:row>55</xdr:row>
      <xdr:rowOff>38816</xdr:rowOff>
    </xdr:from>
    <xdr:to>
      <xdr:col>4</xdr:col>
      <xdr:colOff>202306</xdr:colOff>
      <xdr:row>56</xdr:row>
      <xdr:rowOff>98875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CD159C0D-C866-23CD-7237-48BCA3BC6B1D}"/>
                </a:ext>
              </a:extLst>
            </xdr14:cNvPr>
            <xdr14:cNvContentPartPr/>
          </xdr14:nvContentPartPr>
          <xdr14:nvPr macro=""/>
          <xdr14:xfrm>
            <a:off x="3151514" y="10159938"/>
            <a:ext cx="223200" cy="24408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CD159C0D-C866-23CD-7237-48BCA3BC6B1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42514" y="10150938"/>
              <a:ext cx="24084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181426</xdr:colOff>
      <xdr:row>56</xdr:row>
      <xdr:rowOff>75475</xdr:rowOff>
    </xdr:from>
    <xdr:to>
      <xdr:col>4</xdr:col>
      <xdr:colOff>205546</xdr:colOff>
      <xdr:row>56</xdr:row>
      <xdr:rowOff>99595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DFE40967-5A58-FCA7-F2DA-767123154F5D}"/>
                </a:ext>
              </a:extLst>
            </xdr14:cNvPr>
            <xdr14:cNvContentPartPr/>
          </xdr14:nvContentPartPr>
          <xdr14:nvPr macro=""/>
          <xdr14:xfrm>
            <a:off x="3353834" y="10380618"/>
            <a:ext cx="24120" cy="2412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DFE40967-5A58-FCA7-F2DA-767123154F5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345194" y="10371618"/>
              <a:ext cx="4176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748448</xdr:colOff>
      <xdr:row>55</xdr:row>
      <xdr:rowOff>25496</xdr:rowOff>
    </xdr:from>
    <xdr:to>
      <xdr:col>4</xdr:col>
      <xdr:colOff>2146</xdr:colOff>
      <xdr:row>55</xdr:row>
      <xdr:rowOff>49616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23" name="Entrada de lápiz 22">
              <a:extLst>
                <a:ext uri="{FF2B5EF4-FFF2-40B4-BE49-F238E27FC236}">
                  <a16:creationId xmlns:a16="http://schemas.microsoft.com/office/drawing/2014/main" id="{74FBF706-B53E-8DE6-6891-ABABC96A2FDC}"/>
                </a:ext>
              </a:extLst>
            </xdr14:cNvPr>
            <xdr14:cNvContentPartPr/>
          </xdr14:nvContentPartPr>
          <xdr14:nvPr macro=""/>
          <xdr14:xfrm>
            <a:off x="3127754" y="10146618"/>
            <a:ext cx="46800" cy="2412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74FBF706-B53E-8DE6-6891-ABABC96A2FD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19047" y="10137978"/>
              <a:ext cx="64577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152169</xdr:colOff>
      <xdr:row>55</xdr:row>
      <xdr:rowOff>140520</xdr:rowOff>
    </xdr:from>
    <xdr:to>
      <xdr:col>6</xdr:col>
      <xdr:colOff>264074</xdr:colOff>
      <xdr:row>55</xdr:row>
      <xdr:rowOff>141240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26" name="Entrada de lápiz 25">
              <a:extLst>
                <a:ext uri="{FF2B5EF4-FFF2-40B4-BE49-F238E27FC236}">
                  <a16:creationId xmlns:a16="http://schemas.microsoft.com/office/drawing/2014/main" id="{F7978CAE-76F0-56C0-CF29-773D87F8CE5E}"/>
                </a:ext>
              </a:extLst>
            </xdr14:cNvPr>
            <xdr14:cNvContentPartPr/>
          </xdr14:nvContentPartPr>
          <xdr14:nvPr macro=""/>
          <xdr14:xfrm>
            <a:off x="3317400" y="10134443"/>
            <a:ext cx="1694520" cy="720"/>
          </xdr14:xfrm>
        </xdr:contentPart>
      </mc:Choice>
      <mc:Fallback xmlns="">
        <xdr:pic>
          <xdr:nvPicPr>
            <xdr:cNvPr id="26" name="Entrada de lápiz 25">
              <a:extLst>
                <a:ext uri="{FF2B5EF4-FFF2-40B4-BE49-F238E27FC236}">
                  <a16:creationId xmlns:a16="http://schemas.microsoft.com/office/drawing/2014/main" id="{F7978CAE-76F0-56C0-CF29-773D87F8CE5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308400" y="10116443"/>
              <a:ext cx="17121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251834</xdr:colOff>
      <xdr:row>55</xdr:row>
      <xdr:rowOff>99480</xdr:rowOff>
    </xdr:from>
    <xdr:to>
      <xdr:col>6</xdr:col>
      <xdr:colOff>285314</xdr:colOff>
      <xdr:row>55</xdr:row>
      <xdr:rowOff>175440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27" name="Entrada de lápiz 26">
              <a:extLst>
                <a:ext uri="{FF2B5EF4-FFF2-40B4-BE49-F238E27FC236}">
                  <a16:creationId xmlns:a16="http://schemas.microsoft.com/office/drawing/2014/main" id="{0308258A-D151-F621-A4AF-BA8BCE9BBAA0}"/>
                </a:ext>
              </a:extLst>
            </xdr14:cNvPr>
            <xdr14:cNvContentPartPr/>
          </xdr14:nvContentPartPr>
          <xdr14:nvPr macro=""/>
          <xdr14:xfrm>
            <a:off x="4999680" y="10093403"/>
            <a:ext cx="33480" cy="75960"/>
          </xdr14:xfrm>
        </xdr:contentPart>
      </mc:Choice>
      <mc:Fallback xmlns="">
        <xdr:pic>
          <xdr:nvPicPr>
            <xdr:cNvPr id="27" name="Entrada de lápiz 26">
              <a:extLst>
                <a:ext uri="{FF2B5EF4-FFF2-40B4-BE49-F238E27FC236}">
                  <a16:creationId xmlns:a16="http://schemas.microsoft.com/office/drawing/2014/main" id="{0308258A-D151-F621-A4AF-BA8BCE9BBAA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990680" y="10084403"/>
              <a:ext cx="51120" cy="9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225238</xdr:colOff>
      <xdr:row>51</xdr:row>
      <xdr:rowOff>67235</xdr:rowOff>
    </xdr:from>
    <xdr:to>
      <xdr:col>13</xdr:col>
      <xdr:colOff>663389</xdr:colOff>
      <xdr:row>61</xdr:row>
      <xdr:rowOff>10459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F22AA0D-E05A-4B93-B076-2378FA336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l="21331" t="36069" r="19942" b="36722"/>
        <a:stretch>
          <a:fillRect/>
        </a:stretch>
      </xdr:blipFill>
      <xdr:spPr>
        <a:xfrm>
          <a:off x="8114179" y="9211235"/>
          <a:ext cx="2804834" cy="17361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618360</xdr:colOff>
      <xdr:row>0</xdr:row>
      <xdr:rowOff>182160</xdr:rowOff>
    </xdr:from>
    <xdr:to>
      <xdr:col>2</xdr:col>
      <xdr:colOff>718800</xdr:colOff>
      <xdr:row>3</xdr:row>
      <xdr:rowOff>55080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6E70CFA1-B6B6-4448-A674-8F0863D5D4EB}"/>
                </a:ext>
              </a:extLst>
            </xdr14:cNvPr>
            <xdr14:cNvContentPartPr/>
          </xdr14:nvContentPartPr>
          <xdr14:nvPr macro=""/>
          <xdr14:xfrm>
            <a:off x="1410840" y="182160"/>
            <a:ext cx="100440" cy="42156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6E70CFA1-B6B6-4448-A674-8F0863D5D4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04720" y="175917"/>
              <a:ext cx="112680" cy="4340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671760</xdr:colOff>
      <xdr:row>3</xdr:row>
      <xdr:rowOff>53280</xdr:rowOff>
    </xdr:from>
    <xdr:to>
      <xdr:col>0</xdr:col>
      <xdr:colOff>758550</xdr:colOff>
      <xdr:row>5</xdr:row>
      <xdr:rowOff>25920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1C4CF27A-062E-4EE4-A9AE-A5CEC7FEEA0C}"/>
                </a:ext>
              </a:extLst>
            </xdr14:cNvPr>
            <xdr14:cNvContentPartPr/>
          </xdr14:nvContentPartPr>
          <xdr14:nvPr macro=""/>
          <xdr14:xfrm>
            <a:off x="671760" y="601920"/>
            <a:ext cx="105840" cy="33840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1C4CF27A-062E-4EE4-A9AE-A5CEC7FEEA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65640" y="595701"/>
              <a:ext cx="118080" cy="3508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342720</xdr:colOff>
      <xdr:row>69</xdr:row>
      <xdr:rowOff>75960</xdr:rowOff>
    </xdr:from>
    <xdr:to>
      <xdr:col>7</xdr:col>
      <xdr:colOff>343080</xdr:colOff>
      <xdr:row>69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0C61F326-4834-72B3-262B-A0EF66ED40D1}"/>
                </a:ext>
              </a:extLst>
            </xdr14:cNvPr>
            <xdr14:cNvContentPartPr/>
          </xdr14:nvContentPartPr>
          <xdr14:nvPr macro=""/>
          <xdr14:xfrm>
            <a:off x="5890080" y="12694680"/>
            <a:ext cx="360" cy="36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0C61F326-4834-72B3-262B-A0EF66ED40D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883960" y="1268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17788</xdr:colOff>
      <xdr:row>10</xdr:row>
      <xdr:rowOff>139179</xdr:rowOff>
    </xdr:from>
    <xdr:to>
      <xdr:col>15</xdr:col>
      <xdr:colOff>414868</xdr:colOff>
      <xdr:row>13</xdr:row>
      <xdr:rowOff>27176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26EDAC4D-9078-7674-7864-18A72EBC0DCD}"/>
                </a:ext>
              </a:extLst>
            </xdr14:cNvPr>
            <xdr14:cNvContentPartPr/>
          </xdr14:nvContentPartPr>
          <xdr14:nvPr macro=""/>
          <xdr14:xfrm>
            <a:off x="11851200" y="1932120"/>
            <a:ext cx="397080" cy="42588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26EDAC4D-9078-7674-7864-18A72EBC0DC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845080" y="1926000"/>
              <a:ext cx="409320" cy="43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439214</xdr:colOff>
      <xdr:row>7</xdr:row>
      <xdr:rowOff>152181</xdr:rowOff>
    </xdr:from>
    <xdr:to>
      <xdr:col>16</xdr:col>
      <xdr:colOff>439574</xdr:colOff>
      <xdr:row>7</xdr:row>
      <xdr:rowOff>174141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51BECAF5-4B5C-E593-42D6-2DE3D7912368}"/>
                </a:ext>
              </a:extLst>
            </xdr14:cNvPr>
            <xdr14:cNvContentPartPr/>
          </xdr14:nvContentPartPr>
          <xdr14:nvPr macro=""/>
          <xdr14:xfrm>
            <a:off x="13061520" y="1407240"/>
            <a:ext cx="360" cy="2196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51BECAF5-4B5C-E593-42D6-2DE3D791236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055400" y="1401120"/>
              <a:ext cx="12600" cy="34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182881</xdr:rowOff>
    </xdr:from>
    <xdr:to>
      <xdr:col>5</xdr:col>
      <xdr:colOff>524483</xdr:colOff>
      <xdr:row>35</xdr:row>
      <xdr:rowOff>98707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1539B9-C4CE-40CB-AA31-99470FDF9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08961"/>
          <a:ext cx="4486883" cy="3390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128452</xdr:rowOff>
    </xdr:from>
    <xdr:to>
      <xdr:col>9</xdr:col>
      <xdr:colOff>297180</xdr:colOff>
      <xdr:row>16</xdr:row>
      <xdr:rowOff>132899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639382-C1B1-4EB2-8430-BC1A05AE7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7092"/>
          <a:ext cx="7429500" cy="2381887"/>
        </a:xfrm>
        <a:prstGeom prst="rect">
          <a:avLst/>
        </a:prstGeom>
      </xdr:spPr>
    </xdr:pic>
    <xdr:clientData/>
  </xdr:twoCellAnchor>
  <xdr:twoCellAnchor editAs="oneCell">
    <xdr:from>
      <xdr:col>8</xdr:col>
      <xdr:colOff>551971</xdr:colOff>
      <xdr:row>17</xdr:row>
      <xdr:rowOff>29457</xdr:rowOff>
    </xdr:from>
    <xdr:to>
      <xdr:col>15</xdr:col>
      <xdr:colOff>722333</xdr:colOff>
      <xdr:row>34</xdr:row>
      <xdr:rowOff>116776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13A788-483B-4851-B73D-5FF16D50A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8771" y="3138417"/>
          <a:ext cx="5717722" cy="3196279"/>
        </a:xfrm>
        <a:prstGeom prst="rect">
          <a:avLst/>
        </a:prstGeom>
      </xdr:spPr>
    </xdr:pic>
    <xdr:clientData/>
  </xdr:twoCellAnchor>
  <xdr:twoCellAnchor editAs="oneCell">
    <xdr:from>
      <xdr:col>6</xdr:col>
      <xdr:colOff>356760</xdr:colOff>
      <xdr:row>14</xdr:row>
      <xdr:rowOff>25670</xdr:rowOff>
    </xdr:from>
    <xdr:to>
      <xdr:col>7</xdr:col>
      <xdr:colOff>137370</xdr:colOff>
      <xdr:row>15</xdr:row>
      <xdr:rowOff>85535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C766AC9E-F2EF-460C-BA2E-51C51A6DC416}"/>
                </a:ext>
              </a:extLst>
            </xdr14:cNvPr>
            <xdr14:cNvContentPartPr/>
          </xdr14:nvContentPartPr>
          <xdr14:nvPr macro=""/>
          <xdr14:xfrm>
            <a:off x="4014360" y="2623096"/>
            <a:ext cx="554040" cy="24084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816F4799-D11A-E12B-B695-E3082BA3513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008240" y="2616976"/>
              <a:ext cx="5662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356400</xdr:colOff>
      <xdr:row>10</xdr:row>
      <xdr:rowOff>18272</xdr:rowOff>
    </xdr:from>
    <xdr:to>
      <xdr:col>7</xdr:col>
      <xdr:colOff>74730</xdr:colOff>
      <xdr:row>11</xdr:row>
      <xdr:rowOff>86057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45CE5282-7D49-4C2F-B168-6FE9221F81C7}"/>
                </a:ext>
              </a:extLst>
            </xdr14:cNvPr>
            <xdr14:cNvContentPartPr/>
          </xdr14:nvContentPartPr>
          <xdr14:nvPr macro=""/>
          <xdr14:xfrm>
            <a:off x="4014000" y="1873576"/>
            <a:ext cx="491760" cy="24876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4084E5BF-1977-C8B4-CC5B-8C7EA346AE9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007880" y="1867456"/>
              <a:ext cx="504000" cy="26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377640</xdr:colOff>
      <xdr:row>10</xdr:row>
      <xdr:rowOff>103592</xdr:rowOff>
    </xdr:from>
    <xdr:to>
      <xdr:col>0</xdr:col>
      <xdr:colOff>715650</xdr:colOff>
      <xdr:row>12</xdr:row>
      <xdr:rowOff>15962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8F6FF72B-7DCC-45F9-B9DC-5EB0D38CE227}"/>
                </a:ext>
              </a:extLst>
            </xdr14:cNvPr>
            <xdr14:cNvContentPartPr/>
          </xdr14:nvContentPartPr>
          <xdr14:nvPr macro=""/>
          <xdr14:xfrm>
            <a:off x="377640" y="1958896"/>
            <a:ext cx="318960" cy="27432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E776E9A1-F8A3-5F2B-D4AD-1BA46C36873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71520" y="1952776"/>
              <a:ext cx="33120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449880</xdr:colOff>
      <xdr:row>9</xdr:row>
      <xdr:rowOff>185082</xdr:rowOff>
    </xdr:from>
    <xdr:to>
      <xdr:col>8</xdr:col>
      <xdr:colOff>208170</xdr:colOff>
      <xdr:row>11</xdr:row>
      <xdr:rowOff>62172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BF74E88D-F71B-457C-9ED7-16AD6F91A46B}"/>
                </a:ext>
              </a:extLst>
            </xdr14:cNvPr>
            <xdr14:cNvContentPartPr/>
          </xdr14:nvContentPartPr>
          <xdr14:nvPr macro=""/>
          <xdr14:xfrm>
            <a:off x="4717080" y="1854856"/>
            <a:ext cx="531720" cy="23904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CD6EB3C3-D758-7341-946D-7B5B6277335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710960" y="1848736"/>
              <a:ext cx="543960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503880</xdr:colOff>
      <xdr:row>13</xdr:row>
      <xdr:rowOff>138120</xdr:rowOff>
    </xdr:from>
    <xdr:to>
      <xdr:col>8</xdr:col>
      <xdr:colOff>201690</xdr:colOff>
      <xdr:row>15</xdr:row>
      <xdr:rowOff>94410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8F9F2F7F-4090-4ECF-9C37-8FD90A741391}"/>
                </a:ext>
              </a:extLst>
            </xdr14:cNvPr>
            <xdr14:cNvContentPartPr/>
          </xdr14:nvContentPartPr>
          <xdr14:nvPr macro=""/>
          <xdr14:xfrm>
            <a:off x="4771080" y="2550016"/>
            <a:ext cx="471240" cy="31824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41365389-9AEC-BB2D-5CEE-D4EB0324B26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764960" y="2543896"/>
              <a:ext cx="48348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315360</xdr:colOff>
      <xdr:row>10</xdr:row>
      <xdr:rowOff>65072</xdr:rowOff>
    </xdr:from>
    <xdr:to>
      <xdr:col>0</xdr:col>
      <xdr:colOff>760155</xdr:colOff>
      <xdr:row>12</xdr:row>
      <xdr:rowOff>57002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2C0052BA-884E-43BB-A958-BC5981BA34F1}"/>
                </a:ext>
              </a:extLst>
            </xdr14:cNvPr>
            <xdr14:cNvContentPartPr/>
          </xdr14:nvContentPartPr>
          <xdr14:nvPr macro=""/>
          <xdr14:xfrm>
            <a:off x="315360" y="1920376"/>
            <a:ext cx="454320" cy="35388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1925D1CF-8F9A-1FE2-FBFE-FA18F344CB2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9240" y="1914256"/>
              <a:ext cx="466560" cy="366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20:32:33.5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745 0 24575,'-9'9'0,"1"1"0,1-2 0,0 2 0,1 1 0,0-1 0,0 1 0,1-1 0,-6 18 0,0 10 0,-8 47 0,14-64 0,-4 58 0,9-65 0,-2 1 0,1 0 0,-2-1 0,1 0 0,-2 0 0,0 1 0,-1-2 0,-9 19 0,-2-4 0,7-11 0,0-1 0,-1 0 0,-1-1 0,-1 1 0,-14 13 0,3-3 0,17-18 0,0-2 0,-1 1 0,1-1 0,-12 9 0,18-15 0,0 1 0,0-1 0,-1 0 0,1 0 0,0 1 0,0-1 0,-1 0 0,1 0 0,0 0 0,0 0 0,-1 1 0,1-1 0,0 0 0,0 0 0,-1 0 0,1 0 0,0 0 0,-1 0 0,1 0 0,0 0 0,0 0 0,-1 0 0,1 0 0,0 0 0,-1 0 0,1 0 0,0 0 0,-1 0 0,1 0 0,0 0 0,0 0 0,-1 0 0,1 0 0,0-1 0,0 1 0,-1 0 0,1 0 0,0 0 0,0 0 0,-1-1 0,1 1 0,0 0 0,0 0 0,0-1 0,-1 1 0,1 0 0,0 0 0,0-1 0,0 1 0,0 0 0,0 0 0,0-1 0,-1 1 0,1 0 0,0-1 0,0 1 0,0 0 0,0-1 0,0 1 0,0 0 0,0 0 0,0-1 0,0 1 0,1 0 0,-1-1 0,0 1 0,0-1 0,7-20 0,-5 18 0,0 2 0,1-2 0,-1 1 0,0 0 0,1 0 0,0 0 0,-1 0 0,1 0 0,0 1 0,0-1 0,0 1 0,0 0 0,0 0 0,0 0 0,1 0 0,-1 0 0,0 1 0,0-1 0,1 1 0,-1 0 0,0 0 0,0 0 0,1 1 0,-1-1 0,0 1 0,0 0 0,1 0 0,-1 0 0,0 0 0,0 0 0,0 1 0,0-1 0,-1 1 0,1 0 0,0 0 0,-1 0 0,1 0 0,-1 0 0,0 1 0,1-2 0,-1 2 0,0-1 0,2 5 0,1 4 0,0-1 0,0 1 0,-1-1 0,-1 1 0,1 0 0,-2 0 0,0 0 0,0 0 0,-1 0 0,0 1 0,-2 13 0,-3 9 0,-1 0 0,-13 47 0,16-73 0,-4 14 40,2 0 0,-2 30 0,6-45-175,-1 0 0,2 1 0,-1-1 0,1 0 0,0 1 0,0-1 0,1-1 0,0 2 0,1-1 0,6 13 0,-1-6-6691</inkml:trace>
  <inkml:trace contextRef="#ctx0" brushRef="#br0" timeOffset="1330.73">236 333 24575,'-5'1'0,"-1"-1"0,1 1 0,-1 1 0,1-1 0,-1 0 0,1 1 0,0 0 0,0 0 0,0 1 0,0 0 0,0 0 0,0 0 0,1 0 0,0 1 0,-5 4 0,-7 9 0,1-1 0,-17 24 0,31-39 0,-11 18 0,1 0 0,0 0 0,1 2 0,1 0 0,1-1 0,1 1 0,1 0 0,-3 24 0,-1 16 0,-2 102 0,10-114 0,2 0 0,1-1 0,3 1 0,2-1 0,14 51 0,-16-86 0,13 50 0,3-1 0,37 76 0,-31-79 0,22 71 0,-14-32 0,103 242 0,-24-62 0,-62-113-872,-47-154 379,2 11-6333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20:32:44.6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1 159 24575,'6'2'0,"1"0"0,0 0 0,-1 0 0,1 1 0,-1 0 0,0 0 0,1 1 0,8 6 0,1 0 0,5 5 0,-14-10 0,-1 0 0,2 0 0,13 7 0,-20-12 0,0 1 0,1 0 0,-1-1 0,0 1 0,1-1 0,-1 0 0,1 0 0,-1 1 0,1-1 0,-1 0 0,1 0 0,-1 0 0,0 0 0,1-1 0,-1 1 0,1 0 0,-1-1 0,1 1 0,-1-1 0,0 1 0,1-1 0,-1 0 0,0 1 0,1-1 0,-1 0 0,0 0 0,1-1 0,3-3 0,0-1 0,-1 0 0,0 0 0,0-1 0,0 1 0,-1-1 0,0 0 0,0 0 0,0 0 0,-1 0 0,-1 0 0,1 0 0,-1-1 0,1-11 0,5-27 0,-5 40-105,-1 0 0,1 1 0,0-1 0,1 0 0,-1 1 0,1 0 0,0-1 0,0 1 0,1 0 0,0 1 0,-1-1 0,8-6 0,-4 9-6721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20:34:35.0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97 774 24575,'0'-679'0,"0"669"0,1 1 0,1-1 0,3-13 0,2-12 0,-7 35 0,0-1 0,1 1 0,-1 0 0,0 0 0,0 0 0,0-1 0,0 1 0,0 0 0,0 0 0,0-1 0,0 1 0,0 0 0,0 0 0,0-1 0,0 1 0,0 0 0,0 0 0,0 0 0,-1-1 0,1 1 0,0 0 0,0 0 0,0 0 0,0-1 0,0 1 0,0 0 0,0 0 0,-1 0 0,1 0 0,0-1 0,0 1 0,0 0 0,-1 0 0,1 0 0,0 0 0,0 0 0,0 0 0,-1-1 0,1 1 0,-10 5 0,-9 13 0,3 2 0,4-6 0,1 0 0,0 1 0,-15 31 0,25-46 0,1 1 0,0 0 0,-1-1 0,1 1 0,0 0 0,-1 0 0,1-1 0,0 1 0,0 0 0,-1 0 0,1-1 0,0 1 0,0 0 0,0 0 0,0-1 0,0 1 0,0 0 0,0 0 0,1 0 0,-1-1 0,0 1 0,0 0 0,1 0 0,-1-1 0,0 1 0,1 0 0,-1-1 0,0 1 0,1 0 0,-1-1 0,1 1 0,0-1 0,-1 1 0,1-1 0,-1 1 0,1-1 0,0 1 0,-1-1 0,1 1 0,0-1 0,-1 0 0,1 0 0,0 1 0,0-1 0,-1 0 0,1 0 0,0 0 0,0 0 0,-1 1 0,1-1 0,0 0 0,0-1 0,1 1 0,2 0 0,1 0 0,-1 0 0,1-1 0,-1 0 0,1 0 0,-1 0 0,0 0 0,6-3 0,-5 1 0,-1 0 0,1-1 0,0 0 0,-1 0 0,0 0 0,0 0 0,0-1 0,0 1 0,-1-1 0,0 0 0,0 0 0,0 0 0,3-8 0,3-6 0,-9 19 0,1 0 0,-1 0 0,0-1 0,0 1 0,0 0 0,0 0 0,1 0 0,-1-1 0,0 1 0,0 0 0,0 0 0,1 0 0,-1 0 0,0-1 0,0 1 0,1 0 0,-1 0 0,0 0 0,0 0 0,1 0 0,-1 0 0,0 0 0,0 0 0,1 0 0,-1 0 0,0 0 0,0 0 0,1 0 0,-1 0 0,0 0 0,0 0 0,1 0 0,-1 0 0,0 0 0,0 1 0,1-1 0,-1 0 0,0 0 0,0 0 0,0 0 0,1 0 0,-1 1 0,0-1 0,0 0 0,0 0 0,1 0 0,-1 1 0,0-1 0,0 0 0,0 0 0,0 1 0,0-1 0,0 0 0,0 0 0,0 1 0,1-1 0,9 20 0,-7-15 0,29 59-1365,-25-44-5461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20:45:02.5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1 273 24575,'29'-1'0,"0"-2"0,0-2 0,0 0 0,0-2 0,-1-1 0,48-21 0,-63 23 0,0-1 0,0 0 0,-1-1 0,0-1 0,0 0 0,-1 0 0,0-1 0,-1-1 0,0 0 0,-1 0 0,10-14 0,7 1 0,1 2 0,-26 21 0,0 0 0,0 0 0,0-1 0,0 1 0,0 0 0,-1 0 0,1 0 0,0-1 0,-1 1 0,1 0 0,-1-1 0,1 1 0,-1 0 0,0-1 0,0 1 0,1 0 0,-1-1 0,0-1 0,-1 1 0,1 1 0,0 0 0,-1 0 0,1 0 0,-1 0 0,0 0 0,1 0 0,-1 0 0,0 1 0,1-1 0,-1 0 0,0 0 0,0 0 0,0 1 0,0-1 0,0 0 0,0 1 0,0-1 0,0 1 0,0-1 0,0 1 0,0-1 0,0 1 0,0 0 0,0 0 0,0-1 0,-1 1 0,1 0 0,0 0 0,0 0 0,0 0 0,0 1 0,0-1 0,-1 0 0,1 0 0,0 1 0,-2 0 0,-48 14 0,44-12 0,-111 31 0,118-34 0,0 0 0,0 0 0,0 0 0,0 0 0,0 0 0,0 0 0,1 0 0,-1 0 0,0 0 0,0 0 0,0 1 0,0-1 0,0 0 0,0 0 0,0 0 0,0 0 0,0 0 0,0 0 0,0 0 0,0 0 0,0 0 0,1 0 0,-1 0 0,0 0 0,0 0 0,0 1 0,0-1 0,0 0 0,0 0 0,0 0 0,0 0 0,0 0 0,0 0 0,0 0 0,0 0 0,0 0 0,0 1 0,0-1 0,0 0 0,0 0 0,0 0 0,0 0 0,0 0 0,0 0 0,0 0 0,0 0 0,0 0 0,-1 0 0,1 1 0,0-1 0,0 0 0,0 0 0,0 0 0,18 3 0,22-1 0,24-3 0,92-12 0,-154 12 0,1 0 0,-1 1 0,0 0 0,1 0 0,-1-1 0,1 2 0,-1-1 0,0 0 0,1 0 0,-1 1 0,1-1 0,-1 1 0,0 0 0,0-1 0,1 1 0,-1 0 0,0 1 0,3 1 0,-1 1 0,-1-1 0,0 1 0,0 0 0,-1 1 0,1-1 0,-1 0 0,3 8 0,-1-3 0,-3-6-85,1-1 0,-1 1-1,1-1 1,0 1 0,-1-1-1,1 1 1,0-1 0,0 0-1,1 0 1,-1 0 0,0 0-1,1 0 1,-1 0 0,1-1-1,5 3 1,6 1-6741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20:46:37.1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258 248 24575,'-1'-5'0,"-1"0"0,1 0 0,-1 0 0,1 0 0,-1 1 0,-1-1 0,1 0 0,-1 1 0,0 0 0,-5-7 0,-10-17 0,11 12 0,4 8 0,-1-1 0,1 1 0,-2 1 0,1-1 0,-1 0 0,0 1 0,-1 0 0,0 0 0,-10-9 0,15 16 0,0-1 0,0 0 0,0 1 0,-1-1 0,1 1 0,0 0 0,0-1 0,-1 1 0,1 0 0,0 0 0,0 0 0,-1 0 0,1 0 0,0 0 0,0 0 0,-1 0 0,1 1 0,0-1 0,0 0 0,0 1 0,-1-1 0,1 1 0,0-1 0,0 1 0,0-1 0,0 1 0,0 0 0,0 0 0,0 0 0,0-1 0,0 1 0,-1 2 0,1-2 0,1-1 0,-1 0 0,1 0 0,0 0 0,0-1 0,0 1 0,-1 0 0,1 0 0,0 0 0,0 0 0,0-1 0,-1 1 0,1 0 0,0 0 0,0 0 0,0-1 0,0 1 0,0 0 0,-1 0 0,1-1 0,0 1 0,0 0 0,0 0 0,0-1 0,0 1 0,0 0 0,0 0 0,0-1 0,0 1 0,0 0 0,0 0 0,0-1 0,0 1 0,0 0 0,0-1 0,0 1 0,1 0 0,-1 0 0,0 0 0,0-1 0,0 1 0,0 0 0,0 0 0,1-1 0,3-16 0,-2 15 0,0 0 0,0-1 0,0 1 0,0 0 0,1 1 0,-1-1 0,1 0 0,-1 1 0,1-1 0,0 1 0,-1 0 0,1 0 0,0 0 0,0 0 0,0 0 0,0 1 0,0-1 0,0 1 0,0 0 0,0 0 0,0 0 0,0 0 0,5 1 0,2 0 0,0 1 0,0 0 0,0 1 0,-1 0 0,16 7 0,-16-6 0,1 1 0,-2 0 0,1 1 0,0 0 0,13 12 0,-20-12 0,-10-5 0,-13-5 0,21 4 0,-41-10 0,1-1 0,0-2 0,-57-28 0,95 40 0,0-1 0,0 1 0,-1 0 0,1 0 0,0 0 0,0 0 0,-1 1 0,1-1 0,-1 1 0,1-1 0,0 1 0,-1 0 0,1 0 0,-1 0 0,1 0 0,-1 0 0,1 0 0,0 1 0,-1-1 0,-3 2 0,4 0 0,0 0 0,0 0 0,0 0 0,1-1 0,-1 1 0,1 1 0,-1-1 0,1 0 0,0 0 0,0 0 0,0 1 0,0-1 0,1 0 0,-1 1 0,0-1 0,1 1 0,0-1 0,0 1 0,-1-1 0,2 4 0,-2 37-1365,2-24-5461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21:12:09.4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24575,'4'2'0,"1"0"0,-1 1 0,1-1 0,-1 1 0,0 0 0,0 0 0,6 6 0,-1-2 0,1 0 0,0 1 0,-1 0 0,0 1 0,-1 0 0,1 0 0,-2 1 0,1 0 0,-1 1 0,-1-1 0,0 1 0,-1 0 0,0 1 0,6 20 0,0 4 0,-2 1 0,4 38 0,-11-62 0,1 0 0,0 0 0,1-1 0,0 1 0,1-1 0,0 0 0,1 0 0,0-1 0,11 15 0,6 4 0,52 53 0,-42-58 0,-29-22 0,0-1 0,0 1 0,0 0 0,0-1 0,0 2 0,-1-1 0,1 0 0,-1 1 0,0 0 0,5 7 0,-8-10 0,0-1 0,0 0 0,0 1 0,0-1 0,1 1 0,-1-1 0,0 0 0,0 1 0,0-1 0,0 1 0,-1-1 0,1 0 0,0 1 0,0-1 0,0 1 0,0-1 0,0 0 0,0 1 0,0-1 0,-1 0 0,1 1 0,0-1 0,0 0 0,-1 1 0,1-1 0,0 0 0,0 1 0,-1-1 0,1 0 0,0 0 0,-1 1 0,1-1 0,0 0 0,-1 0 0,1 0 0,0 0 0,-1 1 0,1-1 0,-1 0 0,1 0 0,0 0 0,-1 0 0,1 0 0,-1 0 0,1 0 0,0 0 0,-1 0 0,1 0 0,-1 0 0,1 0 0,0 0 0,-1-1 0,1 1 0,0 0 0,-1 0 0,-26-4 0,-165-59 0,165 58 0,37 11 0,45 12 0,131 27 0,-185-45 0,0 0 0,0 0 0,0 0 0,0 1 0,0-1 0,1-1 0,-1 1 0,0 0 0,0 0 0,0 0 0,0-1 0,0 1 0,0 0 0,0-1 0,0 1 0,0-1 0,0 1 0,0-1 0,0 0 0,0 1 0,0-1 0,-1 0 0,1 1 0,0-1 0,0 0 0,-1 0 0,1 0 0,-1 0 0,1 0 0,-1 0 0,1 0 0,-1 0 0,1 0 0,-1 0 0,0 0 0,0 0 0,1 0 0,-1 0 0,0-2 0,1-7 0,0 0 0,-1 1 0,0-17 0,-1 16 0,1-3-104,-1 6 13,0-1 1,1 0 0,0 0 0,0 0 0,1 1 0,0-1 0,1 0 0,0 1 0,0-1 0,0 1 0,1-1 0,0 1 0,5-9 0,-1 6-6736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22:24.4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24575,'4'2'0,"1"0"0,-1 1 0,1-1 0,-1 1 0,0 0 0,0 0 0,6 6 0,-1-2 0,1 0 0,0 1 0,-1 0 0,0 1 0,-1 0 0,1 0 0,-2 1 0,1 0 0,-1 1 0,-1-1 0,0 1 0,-1 0 0,0 1 0,6 20 0,0 4 0,-2 1 0,4 38 0,-11-62 0,1 0 0,0 0 0,1-1 0,0 1 0,1-1 0,0 0 0,1 0 0,0-1 0,11 15 0,6 4 0,52 53 0,-42-58 0,-29-22 0,0-1 0,0 1 0,0 0 0,0-1 0,0 2 0,-1-1 0,1 0 0,-1 1 0,0 0 0,5 7 0,-8-10 0,0-1 0,0 0 0,0 1 0,0-1 0,1 1 0,-1-1 0,0 0 0,0 1 0,0-1 0,0 1 0,-1-1 0,1 0 0,0 1 0,0-1 0,0 1 0,0-1 0,0 0 0,0 1 0,0-1 0,-1 0 0,1 1 0,0-1 0,0 0 0,-1 1 0,1-1 0,0 0 0,0 1 0,-1-1 0,1 0 0,0 0 0,-1 1 0,1-1 0,0 0 0,-1 0 0,1 0 0,0 0 0,-1 1 0,1-1 0,-1 0 0,1 0 0,0 0 0,-1 0 0,1 0 0,-1 0 0,1 0 0,0 0 0,-1 0 0,1 0 0,-1 0 0,1 0 0,0 0 0,-1-1 0,1 1 0,0 0 0,-1 0 0,-26-4 0,-165-59 0,165 58 0,37 11 0,45 12 0,131 27 0,-185-45 0,0 0 0,0 0 0,0 0 0,0 1 0,0-1 0,1-1 0,-1 1 0,0 0 0,0 0 0,0 0 0,0-1 0,0 1 0,0 0 0,0-1 0,0 1 0,0-1 0,0 1 0,0-1 0,0 0 0,0 1 0,0-1 0,-1 0 0,1 1 0,0-1 0,0 0 0,-1 0 0,1 0 0,-1 0 0,1 0 0,-1 0 0,1 0 0,-1 0 0,1 0 0,-1 0 0,0 0 0,0 0 0,1 0 0,-1 0 0,0-2 0,1-7 0,0 0 0,-1 1 0,0-17 0,-1 16 0,1-3-104,-1 6 13,0-1 1,1 0 0,0 0 0,0 0 0,1 1 0,0-1 0,1 0 0,0 1 0,0-1 0,0 1 0,1-1 0,0 1 0,5-9 0,-1 6-6736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29:40.3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147 399 24575,'1'-16'0,"1"0"0,0 0 0,1 0 0,9-25 0,-6 21 0,0 0 0,2-23 0,-3 11 0,1 1 0,1 0 0,2 0 0,14-31 0,-23 58 0,-6 7 0,-13 13 0,-22 23 0,28-25 0,0-1 0,-1 0 0,-18 12 0,26-20 0,-1-1 0,0 0 0,0-1 0,0 1 0,-1-1 0,1-1 0,-1 1 0,1-1 0,-1 0 0,-8 0 0,15-2 0,1 0 0,0 0 0,-1 0 0,1 0 0,0 1 0,0-1 0,-1 0 0,1 0 0,0 0 0,-1 0 0,1 0 0,0 0 0,0 0 0,-1 0 0,1-1 0,0 1 0,-1 0 0,1 0 0,0 0 0,0 0 0,-1 0 0,1 0 0,0-1 0,0 1 0,-1 0 0,1 0 0,0 0 0,0 0 0,-1-1 0,1 1 0,0 0 0,0 0 0,0-1 0,0 1 0,-1 0 0,1 0 0,0-1 0,0 1 0,0 0 0,0-1 0,0 1 0,0 0 0,0 0 0,0-1 0,0 1 0,0-1 0,9-18 0,27-23 0,-31 37 0,13-15 0,-12 12 0,1 0 0,-1 1 0,1-1 0,1 2 0,-1-1 0,1 1 0,0 0 0,1 1 0,-1 0 0,15-6 0,-20 10 6,-1 0 0,1 0 0,-1 0 0,1 0 0,0 1 0,-1-1 0,1 1 0,0 0 0,-1 0 0,1 0 0,-1 0 0,1 0 0,0 1 0,-1-1 0,1 1 0,0-1 0,-1 1 0,1 0 0,3 2 0,-3 0-155,1 0 1,0 0-1,-1 1 1,0-1-1,0 1 1,0-1-1,0 1 1,-1 0-1,5 9 1,0 0-6678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30:35.8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 24575,'37'0'0,"62"-1"0,0 4 0,144 23 0,-214-17 0,0 2 0,0 0 0,-1 2 0,-1 1 0,0 2 0,39 28 0,-50-32 0,410 294 0,-398-281 0,0 2 0,-2 0 0,-1 2 0,-2 0 0,-1 2 0,21 37 0,-6-9 0,2-2 0,2-1 0,3-3 0,2-1 0,3-2 0,1-3 0,101 73 0,135 53 0,-258-154 0,3 4 0,2-2 0,0-2 0,36 16 0,-64-33 0,103 37 0,-99-36 0,0 0 0,1-1 0,-1-1 0,1 0 0,-1 0 0,1 0 0,-1-1 0,1-1 0,15-2 0,-24 3 0,1 0 0,-1 0 0,0 0 0,0-1 0,1 1 0,-1 0 0,0-1 0,0 1 0,0-1 0,0 1 0,1-1 0,-1 1 0,0-1 0,0 0 0,0 0 0,0 1 0,0-1 0,0 0 0,-1 0 0,1 0 0,0 0 0,0 0 0,-1 0 0,1 0 0,0 0 0,-1 0 0,1-1 0,-1 1 0,0 0 0,1 0 0,-1-3 0,-1 2 0,1-1 0,-1 0 0,0 1 0,-1-1 0,1 1 0,0-1 0,-1 1 0,0 0 0,1 0 0,-1 0 0,0 0 0,0 0 0,-4-3 0,-78-52 0,83 56 0,-6-3 0,0 0 0,0 1 0,-1-1 0,1 1 0,-1 1 0,-10-3 0,18 5 0,-1 0 0,1 0 0,0 0 0,0 0 0,-1 0 0,1 0 0,0 0 0,0 0 0,-1 0 0,1 0 0,0 0 0,0 0 0,-1 0 0,1 0 0,0 0 0,0 0 0,-1 0 0,1 0 0,0 1 0,0-1 0,0 0 0,-1 0 0,1 0 0,0 0 0,0 1 0,0-1 0,0 0 0,-1 0 0,1 0 0,0 1 0,0-1 0,0 0 0,0 0 0,0 1 0,0-1 0,0 0 0,0 0 0,0 1 0,-1-1 0,1 0 0,0 0 0,0 1 0,0-1 0,1 0 0,-1 0 0,0 1 0,0-1 0,0 0 0,0 0 0,0 1 0,0-1 0,0 0 0,0 0 0,0 1 0,1-1 0,23 33 0,-14-24 0,0 0 0,1-1 0,0 0 0,0-1 0,1 0 0,0 0 0,14 4 0,-12-5 0,0 1 0,0 0 0,-1 1 0,19 15 0,-31-23 0,-1 0 0,0 1 0,1-1 0,-1 0 0,0 0 0,0 0 0,1 1 0,-1-1 0,0 0 0,0 0 0,0 0 0,1 1 0,-1-1 0,0 0 0,0 1 0,0-1 0,0 0 0,0 0 0,0 1 0,1-1 0,-1 0 0,0 1 0,0-1 0,0 0 0,0 1 0,0-1 0,0 0 0,0 0 0,0 1 0,0-1 0,0 0 0,-1 1 0,1-1 0,0 0 0,0 1 0,0-1 0,0 0 0,0 0 0,0 1 0,-1-1 0,1 0 0,0 0 0,0 1 0,0-1 0,-1 0 0,1 0 0,0 0 0,0 1 0,-1-1 0,1 0 0,-25 8 0,-29-3 0,-87-5-1365,102 0-5461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31:11.7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1 317 24575,'2'-1'0,"-1"-1"0,1 0 0,0 1 0,0-1 0,0 0 0,-1 0 0,1 0 0,-1 0 0,0-1 0,0 1 0,1 0 0,-1-1 0,-1 1 0,1 0 0,1-5 0,0 1 0,57-175 0,-57 177 0,-1 0 0,0 1 0,-1-1 0,1 0 0,-1 1 0,0-8 0,0 10 0,0 1 0,0 0 0,0-1 0,0 1 0,0-1 0,0 1 0,0 0 0,0-1 0,0 1 0,-1 0 0,1-1 0,0 1 0,0 0 0,0-1 0,-1 1 0,1 0 0,0-1 0,-1 1 0,1 0 0,0-1 0,0 1 0,-1 0 0,1 0 0,0 0 0,-1-1 0,0 1 0,0 0 0,0 0 0,0 0 0,0 0 0,0 0 0,0 1 0,0-1 0,0 0 0,0 0 0,0 1 0,0-1 0,0 1 0,0-1 0,0 1 0,0-1 0,-1 2 0,-4 2 0,0 0 0,1 0 0,-1 1 0,1 0 0,-5 5 0,11-10 0,-1 0 0,0 1 0,1-1 0,-1 0 0,0 0 0,1 1 0,-1-1 0,0 0 0,1 0 0,-1 0 0,0 0 0,1 1 0,-1-1 0,1 0 0,-1 0 0,0 0 0,1 0 0,-1 0 0,1 0 0,-1 0 0,0 0 0,1 0 0,-1 0 0,1 0 0,-1 0 0,0 0 0,1-1 0,-1 1 0,0 0 0,1 0 0,-1 0 0,1 0 0,-1-1 0,0 1 0,1 0 0,20-6 0,-1-3 0,0-1 0,0-1 0,-1 0 0,-1-2 0,18-14 0,-36 27 0,0 0 0,0-1 0,0 1 0,1 0 0,-1 0 0,0 0 0,0-1 0,1 1 0,-1 0 0,0 0 0,1 0 0,-1 0 0,0 0 0,0-1 0,1 1 0,-1 0 0,0 0 0,1 0 0,-1 0 0,0 0 0,1 0 0,-1 0 0,0 0 0,0 0 0,1 0 0,-1 0 0,0 0 0,1 1 0,-1-1 0,0 0 0,1 0 0,-1 0 0,0 0 0,0 0 0,1 0 0,-1 1 0,0-1 0,0 0 0,1 0 0,-1 1 0,0-1 0,0 0 0,0 1 0,6 18 0,-6 30 0,0-44 0,-1 18-1365,1-3-5461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37:57.83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1399 276 24517,'-1'10'0,"0"1"0,-2 0 0,-1 0 0,-1-1 0,0 1 0,-2-1 0,-1 1 0,-1-1 0,-1 0 0,-1 0 0,-1-1 0,-1 1 0,-1-1 0,-1 0 0,-1 0 0,0 0 0,-2-1 0,0 0 0,-1 0 0,-1 0 0,0-1 0,-1 0 0,-1-1 0,-1 0 0,0 0 0,-1 0 0,0-1 0,-1-1 0,0 1 0,0-1 0,-1-1 0,-1 0 0,1 0 0,-1-1 0,0 0 0,0 0 0,-1-1 0,1-1 0,0 1 0,-1-2 0,1 1 0,-1-1 0,1-1 0,0 0 0,0 0 0,1-1 0,0 0 0,0 0 0,0-1 0,1-1 0,0 1 0,1-1 0,0-1 0,1 0 0,1 0 0,0 0 0,1-1 0,0 0 0,1-1 0,1 0 0,1 0 0,0 0 0,2-1 0,0 0 0,1 0 0,2 0 0,0-1 0,1 1 0,1-1 0,1 0 0,1 0 0,1-1 0,1 1 0,1-1 0,1 1 0,1-1 0,2 0 0,0 0 0,1 1 0,2-1 0,1 0 0,0 0 0,2 1 0,1-1 0,1 0 0,1 1 0,1 0 0,1-1 0,1 1 0,1 0 0,1 1 0,1-1 0,0 1 0,2 0 0,1 0 0,0 0 0,2 1 0,0 0 0,1 0 0,1 1 0,1-1 0,0 2 0,1-1 0,0 1 0,1 0 0,1 1 0,0 0 0,1 0 0,0 1 0,1 0 0,0 0 0,0 1 0,0 0 0,1 1 0,0 0 0,0 0 0,1 1 0,-1 1 0,1 0 0,-1 0 0,0 0 0,1 1 0,-1 1 0,0 0 0,0 0 0,-1 1 0,1 0 0,-1 1 0,-1 0 0,0 0 0,0 1 0,-1 0 0,0 0 0,-1 1 0,0 0 0,-1 1 0,-1-1 0,-1 2 0,0-1 0,-1 1 0,-1 0 0,0 0 0,-2 1 0,0 0 0,-1 0 0,-1 0 0,-1 1 0,-1-1 0,-1 1 0,-1 0 0,-1 1 0,-1-1 0,-1 0 0,-2 1 0,0 0 0,-1-1 0,-1 1 0,-2 0 0,0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38:06.70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1907 24119,'2455'-1907'0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38:09.02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 9 24575,'-4'0'0,"13"0"0,13 0 0,6 0 0,2 0 0,-1 0 0,-2 0 0,-5-3 0,-3-2 0,-5 4 0,-4 6 0,-8 5 0,-4 5 0,-2 4 0,0 1 0,0 2 0,2 0 0,0-3-8191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38:45.90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1854 5360 24389,'-1854'-5360'0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38:48.06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44 74 24575,'-9'54'0,"1"-13"0,6 10 0,2-35 0,0-1 0,-1 1 0,-5 21 0,6-37 0,0 0 0,0 1 0,0-1 0,0 0 0,0 0 0,0 1 0,0-1 0,0 0 0,0 0 0,0 1 0,0-1 0,0 0 0,0 0 0,0 1 0,0-1 0,0 0 0,0 0 0,-1 1 0,1-1 0,0 0 0,0 0 0,0 1 0,0-1 0,-1 0 0,1 0 0,0 0 0,0 0 0,0 1 0,-1-1 0,1 0 0,0 0 0,0 0 0,0 0 0,-1 0 0,1 0 0,0 1 0,0-1 0,-1 0 0,1 0 0,-1 0 0,-3-12 0,-1-22 0,3 5 0,2 0 0,1 0 0,0 0 0,3 0 0,0 0 0,9-29 0,-13 57 0,0-1 0,0 1 0,1-1 0,-1 1 0,1-1 0,-1 1 0,1-1 0,0 1 0,-1-1 0,1 1 0,0 0 0,0-1 0,0 1 0,0 0 0,0 0 0,0 0 0,0 0 0,0 0 0,1 0 0,-1 0 0,0 0 0,1 0 0,-1 0 0,1 1 0,-1-1 0,0 1 0,1-1 0,0 1 0,-1-1 0,1 1 0,2 0 0,0 1 0,-1 0 0,1 0 0,0 1 0,0-1 0,0 1 0,-1 0 0,1 0 0,-1 1 0,0-1 0,0 1 0,5 4 0,27 26-5,-22-20-335,0-1 0,1 0 0,17 11 0,-19-15-6486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47:27.484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915 0 24575,'-540'0'0,"506"2"0,-1 2 0,1 1 0,0 2 0,0 1 0,-48 18 0,73-23 0,1 0 0,-1 1 0,1 0 0,0 1 0,0-1 0,0 2 0,0-1 0,-10 11 0,15-12 0,-1 0 0,0 1 0,1-1 0,0 1 0,0 0 0,0 0 0,1 0 0,0 0 0,0 0 0,0 1 0,0-1 0,1 1 0,0-1 0,0 1 0,0 7 0,1-4 0,-1 1 0,2 0 0,-1-1 0,1 1 0,1-1 0,0 1 0,6 17 0,-5-21 0,0 1 0,1-1 0,-1 0 0,1-1 0,0 1 0,1-1 0,0 0 0,-1 0 0,2 0 0,-1 0 0,11 6 0,25 13 0,2-1 0,0-3 0,1-1 0,0-3 0,93 22 0,-99-31 0,1-2 0,46 1 0,21 2 0,-88-6 0,8 2 0,55 1 0,-74-5 0,-1-1 0,1 1 0,-1-1 0,0 0 0,1-1 0,-1 1 0,0-1 0,0 0 0,0-1 0,0 0 0,0 0 0,0 0 0,9-7 0,3-7 0,-1 1 0,0-2 0,-2 0 0,0-2 0,0 1 0,-2-2 0,-1 1 0,0-2 0,12-33 0,-21 46 0,-1 0 0,0 1 0,-1-1 0,0 0 0,0 0 0,-1 0 0,-1-17 0,0 22 0,1-1 0,-1 1 0,0 0 0,-1-1 0,1 1 0,-1 0 0,0 0 0,0 0 0,0 0 0,-1 1 0,1-1 0,-1 1 0,0-1 0,0 1 0,0 0 0,0 0 0,-7-5 0,-3 1-124,-1-1 0,0 2 0,-1 0 0,1 0 0,-1 2 0,0 0-1,0 0 1,-1 2 0,1 0 0,-28-1 0,25 3-6702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47:36.412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674 44 24575,'-3'-2'0,"0"0"0,-1 0 0,1 0 0,0 0 0,-1 0 0,1 1 0,0-1 0,-1 1 0,0 0 0,1 0 0,-1 1 0,-5-2 0,-51 0 0,44 2 0,-65-1 0,-137 4 0,209-2 0,0 0 0,1 1 0,-1 0 0,1 1 0,0 0 0,0 0 0,0 1 0,0 0 0,-10 7 0,-3 5 0,-34 32 0,42-37 0,8-4 0,0 0 0,0 0 0,1 0 0,0 0 0,0 0 0,1 1 0,0 0 0,0 0 0,1 0 0,-2 9 0,-11 30 0,13-43 0,1-1 0,0 0 0,-1 0 0,1 1 0,0-1 0,1 1 0,-1-1 0,1 1 0,-1-1 0,1 1 0,0 0 0,0-1 0,1 1 0,-1-1 0,1 1 0,0-1 0,0 1 0,0-1 0,0 0 0,0 1 0,1-1 0,-1 0 0,1 0 0,0 0 0,0 0 0,0 0 0,1 0 0,-1-1 0,1 1 0,-1-1 0,1 0 0,0 1 0,0-1 0,0-1 0,0 1 0,0 0 0,0-1 0,4 2 0,38 11 0,1-1 0,0-3 0,1-2 0,62 4 0,190-8 0,-166-6 0,-124 2 0,1-1 0,-1-1 0,0 0 0,1 0 0,-1-1 0,0 0 0,0 0 0,0-1 0,-1 0 0,1-1 0,-1 0 0,0 0 0,-1-1 0,14-12 0,-8 6 0,-1-1 0,-1 0 0,0-1 0,-1 0 0,0-1 0,-1 0 0,10-22 0,-15 27 0,-1-1 0,0 1 0,0-1 0,-1 0 0,-1 0 0,1 0 0,-2-1 0,0 1 0,0 0 0,-1 0 0,0 0 0,-1 0 0,0 0 0,-5-13 0,5 20 0,-1 0 0,0 0 0,-1 0 0,1 1 0,0-1 0,-1 1 0,0 0 0,0 0 0,0 0 0,0 1 0,0-1 0,-1 1 0,1 0 0,-1 0 0,1 0 0,-7-1 0,-11-2 0,0 0 0,-24-3 0,-19 3 0,-106 5 0,67 2 0,95-1-114,1 0 1,-1 0-1,1 0 0,-1 1 0,1 1 1,0-1-1,0 1 0,0 1 0,0-1 1,0 1-1,-10 8 0,-5 4-6712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47:39.421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1 24575,'14'0'0,"108"-1"0,234 29 0,-197-7 0,22 2 0,203 38 0,-113-18 0,180-1 0,-373-37 0,13 2 0,488 15 0,-550-20 0,1 1 0,0 1 0,-1 2 0,29 8 0,54 10 0,-64-17 0,485 57 0,-232-30 0,-45-4 0,117 7 0,-144-13 0,237 14 0,464-33 0,-535-7 0,-369 4 0,2 1 0,1 1 0,40 11 0,24 6 0,15-7 0,-57-10 0,1 3 0,95 27 0,-104-22 0,80 12 0,21 6 0,-46 3 0,34 9 0,4-13 0,108 28 0,-122-19-682,152 27-1,-243-60-6143</inkml:trace>
  <inkml:trace contextRef="#ctx0" brushRef="#br0" timeOffset="1087.08">8541 167 24575,'-1'97'0,"-1"-9"0,18 162 0,-10-211 0,-3-12 0,1 0 0,13 39 0,5 2-1365,-15-53-5461</inkml:trace>
  <inkml:trace contextRef="#ctx0" brushRef="#br0" timeOffset="2185.15">8414 876 24575,'-1'0'0,"0"0"0,0 0 0,0 0 0,1-1 0,-1 1 0,0 0 0,0-1 0,1 1 0,-1-1 0,0 1 0,1-1 0,-1 1 0,1-1 0,-1 1 0,0-1 0,1 1 0,-1-1 0,1 0 0,0 1 0,-1-1 0,1 0 0,-1 0 0,1 1 0,0-1 0,0 0 0,-1 0 0,1 1 0,0-1 0,0 0 0,0 0 0,0 0 0,0 1 0,0-1 0,0-2 0,0 2 0,0-1 0,0 0 0,0 1 0,0-1 0,0 1 0,1-1 0,-1 1 0,1-1 0,-1 1 0,1-1 0,-1 1 0,1-1 0,0 1 0,0 0 0,-1-1 0,2 0 0,2 0 0,-1 0 0,0 0 0,1 1 0,-1-1 0,1 1 0,0-1 0,0 1 0,-1 0 0,1 1 0,0-1 0,0 1 0,0-1 0,0 1 0,0 0 0,0 0 0,1 1 0,-2-1 0,1 1 0,0 0 0,4 1 0,10 3 0,-1 2 0,32 15 0,-33-14 0,-14-7-4,1 0 0,-1 0 0,1 0 0,0 0 0,-1-1 0,1 1 0,0-1 0,0 1 0,-1-1 0,1 0 0,0 0 0,0 0 0,-1-1 0,1 1 0,0-1 0,0 1 0,-1-1 0,1 0 0,4-2 0,-2 1 24,1-2 0,-2 0 0,1 1 0,0-1 0,-1 0 0,-1 0 0,1 0 0,-1-1 0,5-4 0,0-4-232,0-1 0,0 0 0,-1-1-1,-1 1 1,-1-1 0,5-17 0,-5 9-6614</inkml:trace>
  <inkml:trace contextRef="#ctx0" brushRef="#br0" timeOffset="3440.2">8414 960 24575,'0'-14'0,"1"33"0,1 10 0,14 24 0,-13-45 0,1 0 0,-2 1 0,1-2 0,-1 2 0,-1-1 0,1 1 0,-2 0 0,1-1 0,-1 12 0,-1-19 0,1 1 0,-1-1 0,1 1 0,-1-1 0,0 1 0,0-2 0,1 1 0,-1 0 0,0 1 0,0-1 0,0 0 0,0 0 0,-1 0 0,1 0 0,0 0 0,0 0 0,-1 0 0,1 0 0,0-1 0,-1 1 0,1 0 0,-1-1 0,1 1 0,-1-1 0,1 0 0,-1 1 0,-1-1 0,-46 0 0,48 0 0,-121-14-1365,91 11-5461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01:50:42.2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24575,'4'2'0,"1"0"0,-1 1 0,1-1 0,-1 1 0,0 0 0,0 0 0,6 6 0,-1-2 0,1 0 0,0 1 0,-1 0 0,0 1 0,-1 0 0,1 0 0,-2 1 0,1 0 0,-1 1 0,-1-1 0,0 1 0,-1 0 0,0 1 0,6 20 0,0 4 0,-2 1 0,4 38 0,-11-62 0,1 0 0,0 0 0,1-1 0,0 1 0,1-1 0,0 0 0,1 0 0,0-1 0,11 15 0,6 4 0,52 53 0,-42-58 0,-29-22 0,0-1 0,0 1 0,0 0 0,0-1 0,0 2 0,-1-1 0,1 0 0,-1 1 0,0 0 0,5 7 0,-8-10 0,0-1 0,0 0 0,0 1 0,0-1 0,1 1 0,-1-1 0,0 0 0,0 1 0,0-1 0,0 1 0,-1-1 0,1 0 0,0 1 0,0-1 0,0 1 0,0-1 0,0 0 0,0 1 0,0-1 0,-1 0 0,1 1 0,0-1 0,0 0 0,-1 1 0,1-1 0,0 0 0,0 1 0,-1-1 0,1 0 0,0 0 0,-1 1 0,1-1 0,0 0 0,-1 0 0,1 0 0,0 0 0,-1 1 0,1-1 0,-1 0 0,1 0 0,0 0 0,-1 0 0,1 0 0,-1 0 0,1 0 0,0 0 0,-1 0 0,1 0 0,-1 0 0,1 0 0,0 0 0,-1-1 0,1 1 0,0 0 0,-1 0 0,-26-4 0,-165-59 0,165 58 0,37 11 0,45 12 0,131 27 0,-185-45 0,0 0 0,0 0 0,0 0 0,0 1 0,0-1 0,1-1 0,-1 1 0,0 0 0,0 0 0,0 0 0,0-1 0,0 1 0,0 0 0,0-1 0,0 1 0,0-1 0,0 1 0,0-1 0,0 0 0,0 1 0,0-1 0,-1 0 0,1 1 0,0-1 0,0 0 0,-1 0 0,1 0 0,-1 0 0,1 0 0,-1 0 0,1 0 0,-1 0 0,1 0 0,-1 0 0,0 0 0,0 0 0,1 0 0,-1 0 0,0-2 0,1-7 0,0 0 0,-1 1 0,0-17 0,-1 16 0,1-3-104,-1 6 13,0-1 1,1 0 0,0 0 0,0 0 0,1 1 0,0-1 0,1 0 0,0 1 0,0-1 0,0 1 0,1-1 0,0 1 0,5-9 0,-1 6-6736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2:08:07.60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112 0 24575,'0'915'0,"0"-914"0,0 0 0,0 0 0,0 0 0,0 0 0,0 0 0,0 0 0,0 0 0,0 0 0,-1 0 0,1 0 0,0 0 0,-1 0 0,1 0 0,0 0 0,-2 2 0,2-3 0,-1 0 0,1 0 0,0 0 0,-1 0 0,1 0 0,-1 0 0,1 0 0,0 0 0,-1 0 0,1 0 0,0 0 0,-1 0 0,1 0 0,0 0 0,-1 0 0,1 0 0,0 0 0,-1 0 0,1-1 0,0 1 0,-1 0 0,1 0 0,0 0 0,-1-1 0,1 1 0,0 0 0,0-1 0,0 1 0,-1-1 0,-22-31 0,20 27 0,-22-43 0,20 36 0,-1 1 0,0-1 0,-1 1 0,-10-12 0,13 23 0,3 9 0,2 11 0,0-6 0,1 0 0,1 0 0,0 0 0,1-1 0,0 1 0,1-1 0,0 0 0,13 20 0,-18-32 0,1 0 0,0 0 0,0-1 0,0 1 0,0 0 0,0-1 0,-1 1 0,1-1 0,0 1 0,0-1 0,0 1 0,1-1 0,-1 0 0,0 1 0,0-1 0,0 0 0,0 0 0,0 0 0,0 0 0,0 0 0,0 0 0,0 0 0,0 0 0,1 0 0,-1-1 0,0 1 0,0 0 0,0-1 0,0 1 0,0-1 0,0 1 0,0-1 0,1-1 0,35-27 0,-29 22 0,-6 5-18,187-177-1329,-173 162-5479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2:25:09.3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2:25:10.9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23892,'474'872'0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2:25:13.6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277 223 24575,'-27'-11'0,"0"2"0,0 1 0,-1 1 0,0 1 0,0 2 0,-1 0 0,-54 2 0,285 13 0,-200-11 0,-1 1 0,1-1 0,0 0 0,0 0 0,-1 0 0,1 0 0,0 0 0,0 0 0,-1 0 0,1 0 0,0-1 0,0 1 0,-1-1 0,1 1 0,0-1 0,-1 0 0,1 0 0,-1 1 0,1-1 0,-1 0 0,1 0 0,-1-1 0,0 1 0,0 0 0,1 0 0,-1-1 0,0 1 0,0 0 0,1-4 0,1-1 0,-1-1 0,-1 1 0,1-1 0,-1 0 0,0 0 0,0-9 0,5-28 0,11 2-1365,-9 23-5461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2:31:05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24175,'4256'0'0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2:43:52.2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1622 24575,'5'4'0,"0"-1"0,-1 0 0,1 1 0,0-2 0,0 1 0,1-1 0,-1 1 0,0-1 0,8 1 0,52 9 0,-44-10 0,-1-1 0,1 0 0,0-1 0,0-2 0,0 0 0,22-5 0,-38 6 0,0 0 0,-1-1 0,1 1 0,0-1 0,0 0 0,-1 0 0,1-1 0,-1 1 0,0-1 0,1 0 0,-1 0 0,-1-1 0,1 1 0,0-1 0,-1 0 0,0 0 0,0 0 0,0 0 0,0 0 0,-1-1 0,0 1 0,0-1 0,0 1 0,0-1 0,-1 0 0,1 0 0,-1 0 0,-1 0 0,1 0 0,-1-5 0,1-7 0,-1-1 0,0 1 0,-2-1 0,0 1 0,-7-28 0,7 39 0,0 1 0,0-1 0,-1 1 0,1 0 0,-1 0 0,-1 0 0,1 0 0,0 1 0,-1-1 0,0 1 0,0 0 0,-1 0 0,1 0 0,-1 1 0,1-1 0,-1 1 0,0 0 0,-1 1 0,1-1 0,-10-2 0,2 0 0,0 2 0,0 0 0,-1 0 0,1 1 0,-1 1 0,0 0 0,-25 2 0,32 0 0,0 0 0,1 0 0,-1 0 0,0 1 0,0 1 0,1-1 0,-1 1 0,1 0 0,0 0 0,0 1 0,0 0 0,1 0 0,-1 0 0,1 0 0,0 1 0,0 0 0,-5 7 0,7-7 4,0-1 1,1 1-1,-1 0 0,1 0 0,0 0 1,1 0-1,-1 1 0,1-1 0,0 0 1,0 11-1,3 58-256,0-40-908,-2-16-5666</inkml:trace>
  <inkml:trace contextRef="#ctx0" brushRef="#br0" timeOffset="2622.41">381 853 24575,'-1'57'0,"-1"-29"0,2 0 0,0-2 0,2 2 0,1 0 0,2-1 0,10 40 0,-13-63 0,0 0 0,0 0 0,0 0 0,0-1 0,1 1 0,0 0 0,-1-1 0,1 0 0,1 0 0,-1 0 0,0 0 0,1 0 0,-1-1 0,1 1 0,0-1 0,0 0 0,0 0 0,0 0 0,0-1 0,0 0 0,0 1 0,7 0 0,8 0 0,1 0 0,-1-1 0,38-3 0,-21 1 0,-28 0 0,0 0 0,0-1 0,-1 1 0,1-2 0,0 1 0,-1-1 0,0 0 0,0 0 0,0-1 0,0 0 0,0 0 0,-1 0 0,0-1 0,6-6 0,-1 1 0,-1 0 0,0-1 0,-1 0 0,0-1 0,0 0 0,10-22 0,-10 13 0,-2 1 0,0-1 0,-1 0 0,-2 1 0,0-1 0,-1-1 0,-1 0 0,-2-36 0,0 53 0,0 0 0,-1 0 0,0 0 0,0 0 0,0 0 0,-1 0 0,0 1 0,0-1 0,0 0 0,0 1 0,-1 0 0,0-1 0,1 1 0,-2 0 0,1 1 0,0-1 0,-5-4 0,2 4 0,-1 0 0,1 0 0,0 1 0,-1-1 0,0 2 0,0-1 0,0 0 0,0 1 0,0 1 0,-13-2 0,2 1 0,0 1 0,-1 1 0,1 1 0,0 1 0,0 0 0,0 1 0,0 1 0,-31 12 0,45-15 9,1 1-1,-1 0 0,1 0 1,0 0-1,0 1 0,0-1 0,0 1 1,0-1-1,0 1 0,1 0 1,-1 0-1,1 0 0,-2 4 1,-20 46-1381,23-52 1262,-5 17-6716</inkml:trace>
  <inkml:trace contextRef="#ctx0" brushRef="#br0" timeOffset="4684.22">1246 520 24575,'57'-3'0,"102"-17"0,-63 5 0,383-41 0,46-4 0,-7-30 0,53-68 0,-525 145 0,57-10 0,-41 11 0,-61 12 0,-1 0 0,0 0 0,1 0 0,-1 0 0,1 0 0,-1 0 0,0 0 0,1 0 0,-1 0 0,1 0 0,-1 0 0,0 0 0,1 0 0,-1-1 0,0 1 0,1 0 0,-1 0 0,0 0 0,1-1 0,-1 1 0,0 0 0,1 0 0,-1-1 0,0 1 0,0 0 0,1-1 0,-1 1 0,0 0 0,0-1 0,0 1 0,1 0 0,-1-1 0,0 1 0,0-1 0,-12-6 0,-27-3 0,-230-35 0,292 45 0,-12-1 0,0 1 0,0 1 0,16 1 0,-15 1 0,-1 0 0,1 1 0,-1 0 0,0 1 0,0 0 0,17 12 0,-23-14 0,-1 0 0,0 0 0,-1 1 0,1-1 0,-1 1 0,1 0 0,-1 0 0,0 1 0,-1-1 0,1 1 0,-1-1 0,0 1 0,0 0 0,0-1 0,0 1 0,-1 0 0,1 8 0,0 18 9,-4 61-1,0-40-1390,2-30-5444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2:49:55.1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192 0 24575,'-1'11'0,"0"-1"0,-1 0 0,0 0 0,-1 0 0,-5 13 0,-7 26 0,13-32 0,0 0 0,1 0 0,0 1 0,2-1 0,0 0 0,1 0 0,0 0 0,7 22 0,-1-14 0,2 0 0,0 0 0,2-1 0,23 38 0,-32-58 0,0 1 0,0-1 0,0 0 0,-1 1 0,1 0 0,-1 0 0,-1-1 0,1 1 0,-1 0 0,1 1 0,-1-1 0,-1 0 0,1-1 0,-1 1 0,0 0 0,0 1 0,-1-1 0,1 0 0,-1 0 0,0 0 0,-1 0 0,1 0 0,-1 0 0,0 0 0,-5 8 0,-18 32 0,-1-1 0,-3-2 0,-2-2 0,-66 71 0,96-110 0,0 0 0,-1 1 0,1-1 0,0 0 0,-1 0 0,1 0 0,-1 0 0,0-1 0,1 1 0,-1 0 0,0-1 0,1 1 0,-1-1 0,0 1 0,0-1 0,0 0 0,1 0 0,-3 0 0,3 0 0,0 0 0,0-1 0,1 1 0,-1 0 0,0-1 0,0 1 0,1 0 0,-1-1 0,1 1 0,-1-1 0,0 1 0,1-1 0,-1 0 0,1 1 0,-1-1 0,1 1 0,0-1 0,-1 0 0,1 0 0,-1 1 0,1-1 0,0 0 0,0 1 0,0-1 0,-1 0 0,1 0 0,0 0 0,0 1 0,0-1 0,0 0 0,0 0 0,0 1 0,0-1 0,0 0 0,1 0 0,-1 1 0,0-1 0,0 0 0,1 0 0,-1 1 0,0-1 0,2-1 0,-2 1 0,0 0 0,1 0 0,-1 0 0,0-1 0,1 1 0,-1 0 0,1 0 0,0 0 0,-1 0 0,1 0 0,0 0 0,0 0 0,0 0 0,0 0 0,0 1 0,-1-1 0,2 0 0,-1 0 0,0 1 0,0-1 0,0 1 0,0-1 0,0 1 0,0-1 0,1 1 0,-1 0 0,0 0 0,0-1 0,0 1 0,1 0 0,-1 0 0,0 0 0,0 0 0,1 0 0,-1 1 0,0-1 0,0 0 0,1 1 0,-1-1 0,0 0 0,0 1 0,0-1 0,0 1 0,2 1 0,2 1 0,1 0 0,-1 0 0,0 1 0,0 0 0,0 0 0,-1 0 0,6 7 0,-1 1 0,0-1 0,-1 2 0,-1-1 0,0 1 0,-1-1 0,-1 1 0,0 0 0,0 1 0,-1 0 0,2 17 0,-5-20 0,0 1 0,0-1 0,-1 0 0,-1 1 0,0-1 0,-1 0 0,0 1 0,-1-1 0,0-1 0,0 1 0,-1-1 0,-1 1 0,-7 12 0,-16 20-110,18-29 157,0 0 0,2 0 1,0 1-1,-11 27 1,17-38-113,1 1 0,0-2 0,0 1 0,1 1 1,-1-1-1,1 1 0,0-1 0,0 1 0,1 0 0,-1-1 0,1 1 1,0-1-1,0 0 0,0 1 0,1-1 0,0 0 0,-1 0 0,2 0 0,-1 0 1,0 0-1,1 0 0,4 4 0,5 6-6761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3:22:13.0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2220 1 24307,'-2219'3529'0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3:22:17.2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24401,'2180'3509'0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3:22:24.5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1 317 24505,'1631'-254'0,"-1828"192"0,394 124 0,-365 58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3:57:43.3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320 1 24575,'-9'0'0,"1"0"0,0 0 0,0 1 0,-1-1 0,1 1 0,-10 3 0,14-3 0,0 1 0,1-1 0,-1 1 0,0 0 0,2 0 0,-2 0 0,1 0 0,1 1 0,-1-1 0,1 1 0,-1-1 0,0 1 0,1-1 0,-2 5 0,-7 7 0,2-3 0,0 0 0,0 0 0,1 1 0,2 0 0,-1 0 0,2 0 0,0 1 0,1 0 0,0-2 0,-2 24 0,10 98 0,-5 89 0,0-216 0,-1-1 0,1 0 0,0 0 0,-2 0 0,1 0 0,-1 0 0,0 0 0,1 0 0,-2-1 0,0 1 0,0-1 0,0 0 0,-6 5 0,-2 0 0,-1 0 0,0-1 0,0 0 0,-16 7 0,60-20 0,2 1 0,35 0 0,-64 4 0,0-1 0,0 1 0,1 0 0,-1 1 0,0-1 0,0 0 0,0 1 0,-1 0 0,1 0 0,2 0 0,-2 0 0,-2 0 0,2 0 0,0 1 0,0 0 0,0-1 0,-2 1 0,2 0 0,-1 0 0,0 0 0,1 1 0,-2-1 0,1 1 0,3 4 0,-3-2 0,1 1 0,-2 0 0,0 0 0,0 0 0,0 0 0,-1 0 0,0 0 0,-1 0 0,0 0 0,0 0 0,0 0 0,-2 8 0,-2-3 0,0 1 0,0-1 0,-1 0 0,-2 0 0,1 0 0,-10 10 0,9-11 0,1-1 0,-1 1 0,2 0 0,0 1 0,1-1 0,0 0 0,1 1 0,-2 10 0,3 29 0,-10 79 0,9-118-95,-1 7 171,2 1-1,-1 27 1,3-42-159,0 0 0,0 0 0,1 0-1,-1 0 1,2 0 0,-1 0 0,0-1 0,2 1 0,-2 0-1,2 0 1,-1-1 0,1 1 0,0-1 0,-1 1 0,2-1-1,-1 0 1,6 4 0,7 1-6743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3:58:57.8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341 1 24575,'-5'0'0,"1"0"0,0 0 0,-1 0 0,1 1 0,0 0 0,-1-1 0,1 1 0,0 1 0,0-1 0,0 1 0,0-1 0,0 1 0,0 0 0,1 0 0,-1 1 0,1-1 0,-1 1 0,1 0 0,0 0 0,0 0 0,0 0 0,0 0 0,1 1 0,0-1 0,-1 1 0,1 0 0,0-1 0,1 1 0,-1 0 0,1 0 0,-1 0 0,0 7 0,-5 21 0,1 1 0,2 0 0,0 61 0,4-89 0,-5 143 0,2-131 0,0 1 0,-1-1 0,-1 1 0,0-1 0,-1-1 0,-12 23 0,-16 18 0,-51 65 0,77-111 0,8-10 0,0 0 0,-1 0 0,1 0 0,-1 0 0,1-1 0,-1 1 0,1 0 0,-1 0 0,0-1 0,1 1 0,-1 0 0,0-1 0,0 1 0,1-1 0,-1 1 0,0-1 0,0 1 0,0-1 0,0 1 0,1-1 0,-1 0 0,0 0 0,0 1 0,0-1 0,0 0 0,0 0 0,0 0 0,0 0 0,0 0 0,-2 0 0,2-1 0,0 0 0,0 0 0,0 0 0,0 0 0,1 0 0,-1-1 0,0 1 0,0 0 0,1 0 0,-1-1 0,1 1 0,-1 0 0,1-1 0,0 1 0,-1 0 0,1-1 0,0-2 0,0 0 0,-1-1 0,1 1 0,1-1 0,-1 1 0,0-1 0,3-6 0,-3 9 0,1 1 0,-1-1 0,1 1 0,-1-1 0,1 1 0,0-1 0,-1 1 0,1-1 0,0 1 0,0 0 0,0-1 0,0 1 0,0 0 0,1 0 0,-1 0 0,0 0 0,3-2 0,-1 2 0,1 1 0,-1-1 0,1 1 0,0 0 0,-1 0 0,1 0 0,-1 0 0,1 0 0,-1 1 0,1-1 0,-1 1 0,1 0 0,-1 0 0,0 1 0,1-1 0,-1 1 0,0-1 0,0 1 0,0 0 0,0 0 0,2 3 0,0-2 0,0 1 0,0 0 0,-1 0 0,0 1 0,0-1 0,0 1 0,0 0 0,-1 0 0,0 0 0,0 0 0,4 10 0,-4 3 0,0 0 0,-1 1 0,-1-1 0,-1 0 0,-4 32 0,1 9 0,3 345 0,-1-401 7,1 0 0,1 1 0,-1-1 0,0 0 0,1 0 1,0 0-1,0 0 0,0 1 0,0-1 0,0 0 0,1-1 0,-1 1 0,1 0 0,0 0 0,0-1 0,3 5 0,2-2-255,-1 1 1,1-2-1,0 1 1,1-1-1,9 5 1,-3-2-6579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4:29:10.43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0 24418,'2285'786'0,"-2428"-933"0,286 294 0,-343-118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4:33:21.829"/>
    </inkml:context>
    <inkml:brush xml:id="br0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0"/>
      <inkml:brushProperty name="anchorY" value="0"/>
      <inkml:brushProperty name="scaleFactor" value="0.5"/>
    </inkml:brush>
  </inkml:definitions>
  <inkml:trace contextRef="#ctx0" brushRef="#br0">3 15 24575,'0'0'0,"0"0"0,0 0 0,1 0 0,-1 0 0,0-1 0,1-1 0,-1 0 0,-1-1 0,1 1 0,0 0 0,-1 1 0,0 0 0,1 2 0,-1 2 0,1 1 0,0 2 0,0 0 0,0-2 0,1 1 0,-1-2 0,1 0 0,0-2 0,0-1 0,-1-3 0,1-1 0,-1-2 0,0 0 0,0 2 0,0 1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4:33:24.221"/>
    </inkml:context>
    <inkml:brush xml:id="br0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836.8761"/>
      <inkml:brushProperty name="anchorY" value="-809.09167"/>
      <inkml:brushProperty name="scaleFactor" value="0.5"/>
    </inkml:brush>
  </inkml:definitions>
  <inkml:trace contextRef="#ctx0" brushRef="#br0">0 0 24575,'619'677'0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4:33:25.757"/>
    </inkml:context>
    <inkml:brush xml:id="br0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2676.01563"/>
      <inkml:brushProperty name="anchorY" value="-2695.49194"/>
      <inkml:brushProperty name="scaleFactor" value="0.5"/>
    </inkml:brush>
  </inkml:definitions>
  <inkml:trace contextRef="#ctx0" brushRef="#br0">65 28 24575,'0'0'0,"-1"0"0,-2 0 0,-2 0 0,-1 0 0,0 1 0,-1 1 0,1 1 0,0 1 0,1 1 0,4 0 0,1-1 0,4-2 0,1-1 0,3-3 0,0-2 0,0-2 0,-2 1 0,-2-1 0,-1 0 0,-2 0 0,-2 1 0,-3 0 0,-3 3 0,-1 0 0,-2 1 0,0 1 0,1 3 0,2 2 0,1 2 0,3 2 0,3 0 0,0 0 0,3-2 0,1-2 0,4-1 0,1-2 0,1-1 0,-1-4 0,-1 0 0,-2-2 0,-2-1 0,-1 0 0,-2-1 0,-2-1 0,-2 3 0,-2-1 0,-3 0 0,-2 1 0,0 1 0,0 2 0,2 2 0,3 1 0,5 0 0,2 1 0,3-1 0,0 1 0,0 0 0,2 0 0,-2-1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4:33:28.397"/>
    </inkml:context>
    <inkml:brush xml:id="br0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1629.96191"/>
      <inkml:brushProperty name="anchorY" value="-1663.53284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599.81293"/>
      <inkml:brushProperty name="anchorY" value="-687.951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1623.06628"/>
      <inkml:brushProperty name="anchorY" value="-1703.95154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2673.2478"/>
      <inkml:brushProperty name="anchorY" value="-2700.7028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1630.52844"/>
      <inkml:brushProperty name="anchorY" value="-1713.69421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2653.84326"/>
      <inkml:brushProperty name="anchorY" value="-2741.88184"/>
      <inkml:brushProperty name="scaleFactor" value="0.5"/>
    </inkml:brush>
    <inkml:brush xml:id="br6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3696.48901"/>
      <inkml:brushProperty name="anchorY" value="-3787.77734"/>
      <inkml:brushProperty name="scaleFactor" value="0.5"/>
    </inkml:brush>
  </inkml:definitions>
  <inkml:trace contextRef="#ctx0" brushRef="#br0">38 15 24575,'0'0'0,"-1"0"0,-3 0 0,1 2 0,-1 1 0,1 1 0,0 2 0,1 0 0,2 0 0,2-2 0,2 0 0,2-3 0,0 0 0,0-2 0,0-2 0,-1-1 0,-2-2 0,1-1 0,-1 0 0,-1-1 0,-3 2 0,-1 2 0,-5 1 0,-3 1 0,1 2 0,-1 5 0,1-1 0,2 4 0,2 0 0,2 0 0,2 0 0,1-1 0,2 0 0,2-3 0,2 0 0,4-2 0,3-1 0,-3-2 0,1-2 0,-3-2 0,-3-1 0,-2 0 0,-1-2 0,-1 1 0,-1-1 0,-2 2 0,-1 2 0,-2 1 0,-1 1 0,-1 1 0,0 1 0,-1 0 0,1 0 0,1 2 0,1 1 0,2 2 0,4 1 0,5-1 0,4-1 0,1-1 0,1-1 0,0-1 0,0-1 0,-3-1 0,-2-2 0,-4-2 0,-4 1 0,-4 0 0,-2 1 0,-1 1 0,1 3 0,0 1 0,1 2 0,1 2 0,1 1 0,1 0 0,3 1 0,2-2 0,2-2 0,0-2 0,-2-2 0,-2 0 0,-5-1 0,-3 0 0,-1 0 0,-1 0 0,1 1 0,5 0 0,5-1 0,4 1 0,1 0 0,2 1 0,0-1 0,-1-2 0,-4 1 0,-3-1 0,-4 1 0,-4 0 0,-1 1 0,0-1 0,1 3 0,3-1 0,4 1 0,3-1 0,3 0 0,-1-2 0,1 0 0</inkml:trace>
  <inkml:trace contextRef="#ctx0" brushRef="#br1" timeOffset="251.2">38 52 24575,'0'0'0,"1"0"0,2 0 0,0 0 0</inkml:trace>
  <inkml:trace contextRef="#ctx0" brushRef="#br2" timeOffset="441.15">59 52 24575,'0'0'0,"1"0"0,4-2 0,2-1 0,0-1 0,1-2 0,-2 1 0</inkml:trace>
  <inkml:trace contextRef="#ctx0" brushRef="#br3" timeOffset="973.57">81 8 24575,'0'0'0,"0"2"0,-1-1 0,-1 2 0,1 1 0,-2 0 0,0 1 0,4-1 0,2-1 0,3-1 0,2-1 0,2 0 0,0-1 0,0 0 0,-3 0 0,-4 0 0,-6-2 0,-4 0 0,-4 1 0,-2 0 0,1 0 0,1 0 0,0 1 0,4 1 0,3 1 0,3-1 0,4 0 0,4 0 0,1 0 0,-4-1 0,-2 0 0,-4 1 0,-2-2 0,-1 1 0,0 0 0,2 0 0</inkml:trace>
  <inkml:trace contextRef="#ctx0" brushRef="#br4" timeOffset="1263.51">66 37 24575,'0'0'0,"-1"1"0,-2 1 0,0 1 0,0 1 0,3 0 0,1-1 0,3-2 0,0-2 0,0-1 0,1-1 0</inkml:trace>
  <inkml:trace contextRef="#ctx0" brushRef="#br5" timeOffset="1486.3">45 15 24575,'0'0'0,"-1"2"0,-2 1 0,-2 1 0,1 2 0,3-1 0,3-1 0,5-1 0,3-1 0,2-1 0,-2-1 0</inkml:trace>
  <inkml:trace contextRef="#ctx0" brushRef="#br6" timeOffset="1754.95">31 44 24575,'0'0'0,"0"2"0,4-1 0,2 1 0,1-1 0,1 0 0,-3-1 0,-2 1 0,-3-1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4:33:50.855"/>
    </inkml:context>
    <inkml:brush xml:id="br0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4978.19434"/>
      <inkml:brushProperty name="anchorY" value="-4498.26318"/>
      <inkml:brushProperty name="scaleFactor" value="0.5"/>
    </inkml:brush>
  </inkml:definitions>
  <inkml:trace contextRef="#ctx0" brushRef="#br0">0 0 24575,'4707'0'0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3T14:33:53.898"/>
    </inkml:context>
    <inkml:brush xml:id="br0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11759.17676"/>
      <inkml:brushProperty name="anchorY" value="-6592.78467"/>
      <inkml:brushProperty name="scaleFactor" value="0.5"/>
    </inkml:brush>
  </inkml:definitions>
  <inkml:trace contextRef="#ctx0" brushRef="#br0">50 0 24575,'0'0'0,"0"3"0,0 4 0,0 3 0,3 0 0,0 1 0,4 2 0,-1 1 0,2-3 0,0 2 0,-2-1 0,-5-1 0,-5-3 0,-8 0 0,0 2 0,-3 1 0,0-1 0,2 1 0,3 2 0,3 0 0,3-2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2:40:26.027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82 2 24575,'32'0'0,"-19"-1"0,2 0 0,-1 1 0,-1 1 0,1 1 0,23 4 0,-33-4 0,-1-1 0,0 0 0,0 1 0,0-1 0,0 1 0,0 0 0,0 0 0,0 0 0,0 1 0,-1 0 0,1-1 0,-1 1 0,0 0 0,0-1 0,0 1 0,0 0 0,0 0 0,-1 0 0,1 0 0,-1 1 0,0-1 0,0 0 0,0 1 0,0-1 0,-1 0 0,1 2 0,-1 4 0,2 17 0,-2 2 0,-3 35 0,2-51 0,-1 1 0,0-1 0,-1 0 0,-1-1 0,0 1 0,0 0 0,-11 17 0,7-14 0,0 0 0,1 0 0,1 1 0,1 0 0,0 0 0,0 0 0,2 1 0,0-1 0,-1 34 0,4-47 0,0-1 0,0 1 0,0-1 0,-1 1 0,1-1 0,-1 1 0,1-1 0,-1 1 0,0 0 0,0-1 0,0 1 0,-1-1 0,1 0 0,0 0 0,-1 0 0,1 0 0,-1 0 0,0 0 0,0 0 0,0 0 0,0-1 0,0 1 0,0-1 0,0 0 0,0 1 0,-1-1 0,-2 1 0,-11 7 0,12-5 0,-1 1 0,1-1 0,0 0 0,0 1 0,1 0 0,-1-1 0,1 1 0,0 0 0,0 0 0,1 1 0,0 0 0,-1 0 0,2-1 0,-1 1 0,1 0 0,-1 11 0,-1 12 0,1 0 0,3 35 0,0-36 0,1 46 0,-2 85 0,0-151 15,-1-1 0,0 0 0,-1 0 0,1 1 0,-2-1 0,1 0 0,-4 7 0,5-11-98,-1 0 1,0 0-1,1-1 1,-1 1-1,0 0 1,-1-1-1,1 1 1,0 0-1,-1-1 1,1 0-1,-1 0 1,0 0-1,1 0 1,-1-1-1,0 1 1,0-1-1,-6 2 1,-7 0-6744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2:40:26.028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272 0 24575,'0'1'0,"1"-1"0,0 0 0,0 1 0,0-1 0,0 1 0,0-1 0,0 1 0,0-1 0,-1 1 0,1 0 0,0-1 0,0 1 0,-1 0 0,1-1 0,0 1 0,-1 0 0,1 0 0,-1 0 0,1 0 0,-1 0 0,0 0 0,1 0 0,-1 0 0,0-1 0,0 1 0,1 0 0,-1 2 0,4 33 0,-4-33 0,0 17 0,-1 1 0,0-1 0,-8 33 0,5-34 0,1-1 0,1 2 0,0-1 0,2 28 0,1-45 0,-1 1 0,1-1 0,-1 0 0,1 1 0,0-1 0,0 0 0,0 1 0,0-1 0,3 3 0,2 7 0,-6-12 0,0 0 0,0 0 0,1 1 0,-1-1 0,0 0 0,0 0 0,0 0 0,0 1 0,0-1 0,0 0 0,0 0 0,0 1 0,0-1 0,-1 0 0,1 0 0,0 0 0,0 1 0,0-1 0,0 0 0,0 0 0,0 0 0,0 0 0,0 1 0,-1-1 0,1 0 0,0 0 0,0 0 0,0 0 0,0 1 0,-1-1 0,1 0 0,0 0 0,0 0 0,0 0 0,-1 0 0,1 0 0,0 0 0,0 0 0,0 0 0,-1 0 0,1 1 0,0-1 0,0 0 0,0 0 0,-1 0 0,1 0 0,-1-1 0,-13 2 0,11-1 0,-4 0 0,0 0 0,0 0 0,1 1 0,-1 1 0,0-1 0,0 0 0,0 1 0,1 0 0,-13 6 0,15-6 0,1 0 0,0 1 0,0-1 0,0 1 0,1-1 0,-1 1 0,1 0 0,-1 0 0,1 0 0,0 0 0,0 1 0,0-1 0,1 0 0,-1 1 0,1-1 0,0 2 0,0-1 0,0-1 0,0 1 0,0 4 0,-1 34 0,1 0 0,2 0 0,2 0 0,2-1 0,12 48 0,-1 7 0,-14-84 0,0-3 0,-1 0 0,0-1 0,-1 1 0,0 13 0,0-20 0,0 0 0,-1 0 0,1 0 0,-1-1 0,1 1 0,-1 0 0,0 0 0,1 0 0,-1 0 0,0-1 0,0 1 0,0 0 0,0-1 0,-1 0 0,1 1 0,0-1 0,-1 0 0,1 0 0,-1 1 0,1-1 0,-1 0 0,1 0 0,-1-1 0,0 1 0,1 0 0,-4 1 0,-10 0-55,1 0 0,0-1 0,-1 0 0,1-1 0,-25-3 0,17 2-980,0-1-5791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3:03:12.888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1 0 24575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3:32:03.50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1182 24575,'1'-13'0,"1"0"0,0 0 0,1 1 0,0-1 0,1 1 0,1-1 0,-1 1 0,2 1 0,0-1 0,0 1 0,13-18 0,9-7 0,58-60 0,-26 39 0,2 3 0,108-72 0,-151 111 0,-1 0 0,-1-1 0,0-1 0,23-31 0,2-1 0,3 1 0,39-47 0,-42 45 0,2 2 0,53-46 0,-60 59 0,-31 30 0,-1 0 0,0 0 0,0-1 0,-1 0 0,1 0 0,4-10 0,-9 16 0,1-1 0,-1 0 0,1 0 0,-1 0 0,0 0 0,0 0 0,1 0 0,-1 0 0,0 0 0,0 0 0,0 0 0,0-1 0,0 1 0,0 0 0,-1 0 0,1 0 0,0 0 0,0 0 0,-1 0 0,1 0 0,-1-1 0,0 1 0,-1 0 0,1 0 0,-1-1 0,1 1 0,-1 0 0,1 0 0,-1 0 0,1 1 0,-1-1 0,0 0 0,1 1 0,-1-1 0,0 1 0,0-1 0,0 1 0,-2 0 0,-28-4 0,0 2 0,1 2 0,-1 1 0,1 1 0,-1 2 0,-55 14 0,-11 15 0,151-31 0,-12-8 0,80-20 0,-42 8 0,71-19 0,-148 37 0,0 0 0,0 0 0,0 0 0,-1 0 0,1 0 0,0 0 0,0 0 0,0 0 0,0 1 0,0-1 0,-1 1 0,1-1 0,0 1 0,0 0 0,-1 0 0,1 0 0,0 0 0,-1 0 0,1 0 0,-1 0 0,1 0 0,-1 1 0,0-1 0,0 0 0,1 1 0,-1 0 0,0-1 0,0 1 0,0-1 0,-1 1 0,1 0 0,0 0 0,-1-1 0,1 1 0,-1 0 0,1 0 0,-1 0 0,0 3 0,2 11 0,-1 0 0,-1 0 0,-2 29 0,0-22 0,-1 129-1365,4-131-5461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3:32:05.192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0 24575,'0'5'0,"0"9"0,0 7 0,0 0-8191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4:18:12.890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307 58 24575,'-14'-1'0,"-5"1"0,0 1 0,-34 4 0,46-4 0,2 1 0,-1 1 0,1-2 0,-1 2 0,1-1 0,-1 1 0,1 0 0,0 0 0,0 0 0,0 0 0,1 1 0,-2 0 0,-2 5 0,-13 13 0,2 1 0,1 0 0,-17 30 0,31-46 0,0 1 0,0-1 0,0 1 0,1-1 0,0 1 0,1 0 0,0 0 0,1 0 0,-1 1 0,2-1 0,-1 0 0,1 0 0,0 2 0,1-2 0,0 0 0,2 10 0,1-8 0,0 0 0,2 0 0,-1-1 0,0 1 0,1-1 0,0 0 0,2-1 0,-1 1 0,0-1 0,11 9 0,15 10 0,47 30 0,-47-34 0,-16-13 0,2 2 0,-2-3 0,3 0 0,-1-1 0,0-1 0,1-1 0,0-1 0,0 0 0,35 3 0,16-3 0,107-6 0,-67-2 0,221-20 0,-178 7 0,-135 14 0,-2-1 0,1-1 0,0-1 0,-1 0 0,0-2 0,-1 0 0,1-1 0,-1 0 0,0-1 0,-1 0 0,0-1 0,-1-1 0,26-24 0,-36 28 0,1 1 0,-1-1 0,-1 0 0,1 0 0,0-1 0,-1 0 0,-1 1 0,0-1 0,0 1 0,-1-1 0,0 0 0,0 0 0,0 0 0,-1 1 0,-2-13 0,2 13 0,0 0 0,-1 0 0,-1 0 0,1 0 0,-1 0 0,0 0 0,0 0 0,-2 1 0,1-1 0,0 1 0,-1 0 0,1 0 0,-1 0 0,-1 1 0,1-1 0,-2 1 0,-7-7 0,9 9 0,-1 1 0,-1 0 0,1 0 0,0 0 0,0 1 0,0-1 0,0 1 0,-2 0 0,2 1 0,-8-1 0,7 1 0,-1 0 0,1-1 0,0 0 0,0 0 0,0 0 0,0-1 0,0 0 0,-10-5 0,-24-24 0,34 26 0,1 0 0,-1 0 0,-1 1 0,1-1 0,-1 1 0,1 1 0,-15-6 0,-22-7 0,-28-6 0,23 8 0,-1-1 0,-50-25 0,91 36 0,-17-5 0,-1 1 0,0 1 0,0 1 0,0 2 0,-48-4 0,-136 11 0,192-1-124,3 0 0,-2 1 0,1 0 0,-1 2 0,2 0 0,-1 0-1,0 2 1,2 0 0,-2 0 0,-24 19 0,29-17-6702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4:18:12.891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579 41 24575,'-49'-14'0,"18"10"0,-1 1 0,0 2 0,1 0 0,0 2 0,-35 6 0,50-2 0,-1 0 0,1 1 0,0 0 0,0 2 0,1 0 0,-25 17 0,-20 10 0,53-31 0,0 0 0,-1 1 0,1 0 0,1 0 0,0 2 0,-1-2 0,2 1 0,-1 1 0,1-1 0,1 1 0,-2 0 0,2 0 0,0 0 0,1 0 0,-1 1 0,2 0 0,-5 14 0,3-2 0,0 0 0,2 1 0,0 0 0,2 0 0,3 40 0,-1-50 0,0-1 0,0 1 0,1 1 0,2-2 0,-2 1 0,2-1 0,0 0 0,0 0 0,1-1 0,0 1 0,1-1 0,-1-1 0,3 2 0,-2-2 0,1 0 0,0-1 0,2 0 0,-2 0 0,1-1 0,2 0 0,-2-1 0,2 0 0,-1 0 0,0-1 0,2 0 0,-2-1 0,14 3 0,263 47 0,-232-48 0,1-3 0,68-4 0,-21 0 0,-72 0 0,-1 0 0,1-2 0,54-13 0,86-40 0,-150 47 0,0-2 0,-1 1 0,-1-2 0,0-1 0,0-1 0,-1 0 0,16-20 0,-27 28 0,-1-1 0,-1 0 0,1-1 0,-1 0 0,0 0 0,-1 0 0,0 0 0,-1-1 0,1 1 0,0-11 0,-2 13 0,-1 1 0,0-1 0,0 0 0,-1-1 0,0 2 0,-1-1 0,1 0 0,-1 0 0,0 1 0,-1-1 0,0 0 0,0 1 0,0 0 0,-2-1 0,-3-6 0,-8-12 0,9 15 0,1 0 0,-1 1 0,0 0 0,-2 0 0,1 1 0,0 0 0,-1 0 0,-1 0 0,0 1 0,1-1 0,-14-5 0,-45-21 0,-58-29 0,110 58 0,1 1 0,-1 0 0,-27-3 0,9 2 0,-9 0 0,-2 1 0,0 3 0,-67 5 0,83-1-1365,2 1-5461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4:18:12.892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390 174 24575,'0'-1'0,"-1"-1"0,1 1 0,0-1 0,-1 1 0,1-1 0,-1 1 0,0-1 0,0 1 0,1 0 0,-1-1 0,0 1 0,-1 0 0,1 0 0,0 0 0,0 0 0,-1 0 0,1 0 0,0 0 0,0 0 0,-1 0 0,1 0 0,0 1 0,-1-1 0,1 1 0,-2-1 0,2 1 0,-1-1 0,1 1 0,-2 0 0,-51-7 0,50 7 0,-13-1 0,0 0 0,0 1 0,-1 0 0,-31 4 0,43-2 0,0-1 0,1 1 0,0-1 0,0 1 0,-1 1 0,1-1 0,0 1 0,0-1 0,0 2 0,1-1 0,0 0 0,-1 1 0,1 0 0,0 0 0,-6 9 0,1-1 0,1-3 0,0 1 0,1 0 0,-1 0 0,2 2 0,0-1 0,0 0 0,2 1 0,0-1 0,-1 1 0,-2 20 0,-2 32 0,6-43 0,-2 42 0,5-56 0,0 0 0,1 0 0,0 0 0,0 0 0,1 1 0,0-1 0,1 0 0,0-1 0,5 12 0,2-3 0,0 1 0,1-1 0,1-1 0,0-1 0,1 0 0,1 0 0,14 10 0,-18-15 0,1-1 0,-1-1 0,2 0 0,-2 0 0,2-1 0,0-1 0,-1 1 0,2-1 0,-1-1 0,0-1 0,17 2 0,8-1 0,290 12 0,-314-15 0,2 0 0,-1-2 0,0 1 0,1-2 0,-2 1 0,1-2 0,19-7 0,-27 8 0,2 0 0,-2 0 0,1-2 0,-1 1 0,-1-1 0,2 1 0,-2-1 0,0 0 0,0 0 0,0 0 0,-1-1 0,1 0 0,-2 0 0,2 0 0,-2 0 0,3-9 0,42-108 0,-43 103 0,-1 1 0,0 0 0,-1-2 0,-1-31 0,-2 23 0,1 5 0,-2 0 0,0 0 0,-8-31 0,7 47 0,0 1 0,0 1 0,0-1 0,-1 1 0,0 0 0,-1 0 0,1 0 0,-1 0 0,0 0 0,-1 1 0,0-2 0,0 2 0,1 1 0,-3-1 0,-10-8 0,-208-112 0,212 121 0,1 0 0,-1 1 0,2 1 0,-2-1 0,0 2 0,1-1 0,-1 2 0,0 0 0,0 0 0,-16 3 0,-13-1 0,32-2 10,-2 1 0,1 1 0,-1-1 0,1 2 0,0 0 0,0 0 0,0 1 0,1 0 0,-1 0 0,1 2 0,-15 9 0,19-11-88,0 0 0,0 1 0,1 0-1,0 0 1,-1 0 0,1 1 0,1-1 0,0 1 0,-1 0-1,1 2 1,1-2 0,0 0 0,0 1 0,0 0 0,1 0-1,0 0 1,1 0 0,-2 9 0,2 1-6748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4:18:12.893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993 1 24575,'-116'-1'0,"-123"3"0,215 0 0,-1 1 0,2 2 0,-31 8 0,-20 5 0,40-10 0,-1 2 0,1 1 0,0 1 0,-44 25 0,18-12 0,45-20 0,1 1 0,-1 1 0,1-1 0,-23 16 0,33-19 0,0 1 0,0-1 0,1 1 0,-1 0 0,1 0 0,-1 1 0,1-1 0,0 1 0,1-1 0,-1 1 0,1 0 0,0-1 0,1 1 0,-1 0 0,1 0 0,0 0 0,0 1 0,0 6 0,-8 54 0,5-42 0,-2 41 0,6-52 0,0 0 0,0-1 0,1 0 0,5 20 0,-5-26 0,1-2 0,0 0 0,1 0 0,-1 0 0,0 0 0,1 0 0,0 0 0,-1-1 0,1 1 0,1-1 0,-1 0 0,0 0 0,2 0 0,-1 0 0,6 4 0,8 3 0,-1-2 0,2 0 0,0-1 0,0-1 0,1 0 0,25 3 0,126 11 0,-132-17 0,707 10 0,-722-14 0,2-1 0,0-1 0,-1-1 0,0-1 0,0-1 0,42-18 0,-63 22 0,0-1 0,0 1 0,0-1 0,0 0 0,-1 0 0,0 0 0,0-1 0,0 1 0,0-1 0,4-4 0,23-48 0,-12 20 0,-12 26 0,1 0 0,-1-1 0,-1 0 0,0 0 0,-1 0 0,0 0 0,0-1 0,-2 1 0,0-2 0,0 1 0,-1 1 0,0-16 0,-1 13 0,-1 1 0,0 1 0,0-1 0,-1 0 0,-4-13 0,3 21 0,1 0 0,0 0 0,-1 1 0,0-1 0,0 1 0,0-2 0,0 2 0,0 0 0,-1 0 0,-1 0 0,1 1 0,0-1 0,0 1 0,-8-5 0,-41-28 0,40 26 0,0 1 0,-1 0 0,0 1 0,-28-13 0,-10 3 0,-1 1 0,-67-12 0,108 27-195,0 1 0,0 0 0,0 0 0,1 1 0,-2 1 0,-20 3 0,17 0-6631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4:18:12.894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479 189 24575,'-65'-1'0,"-70"2"0,127 1 0,0-1 0,0 1 0,1 1 0,-2 0 0,2 0 0,0 1 0,-1 0 0,2-1 0,-1 2 0,1-1 0,-1 1 0,-5 5 0,-3 3 0,1 1 0,0 0 0,-18 29 0,13-14 0,2 2 0,1 0 0,1 1 0,-12 40 0,24-61 0,1 0 0,0-1 0,0 1 0,2-1 0,-1 1 0,1-1 0,1 1 0,-1 0 0,2 0 0,0-1 0,0 0 0,1 0 0,1 0 0,-1 0 0,1 0 0,9 15 0,-4-11 0,-1 0 0,2-1 0,0 0 0,1 0 0,1-1 0,-1-1 0,2 0 0,-1-1 0,2 0 0,19 11 0,-24-16 0,2 0 0,-2-1 0,1-1 0,1 0 0,-1 0 0,18 1 0,71 3 0,-32-3 0,-17 0 0,97-2 0,-124-4 0,-1-1 0,1-1 0,-1 0 0,0-2 0,0-1 0,34-15 0,24-24 0,-64 35 0,0 2 0,1-2 0,-1 3 0,2 0 0,28-9 0,-24 13 0,0-2 0,0-1 0,-2 0 0,1-1 0,-1-1 0,0-2 0,-1 0 0,35-25 0,-33 17 0,-6 8 0,-2-1 0,21-22 0,-30 30 0,-1 0 0,0-1 0,0 1 0,-1-1 0,1 0 0,0-1 0,-1 1 0,0 0 0,-1 0 0,0 0 0,0-1 0,0 1 0,0-6 0,0-10 0,-1 0 0,-1 0 0,0 0 0,-6-24 0,5 37 0,-1-1 0,0 1 0,0 0 0,-1 0 0,0 0 0,0 0 0,-1 1 0,-1-2 0,1 2 0,0 1 0,-1-1 0,-11-9 0,-24-17 0,-1 0 0,-67-38 0,78 55 0,1 1 0,-2 1 0,1 1 0,-64-16 0,49 20 0,0 2 0,1 2 0,-2 2 0,-92 5 0,130 0-15,0 0 0,-1 1-1,2 0 1,-1 0 0,0 0 0,1 1-1,0 1 1,-1-1 0,1 1 0,1 2-1,-14 9 1,-7 6-1167,16-15-5644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8T14:18:12.895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84 190 24575,'1'27'0,"-2"-17"0,-1 69 0,0-43 0,1 2 0,2-2 0,2 1 0,11 51 0,17 18 0,-21-75 0,1 0 0,2-1 0,1-1 0,30 46 0,-39-67 0,0 0 0,0 0 0,2 0 0,-1-1 0,0 0 0,0 0 0,2-1 0,-1 0 0,1-1 0,0 1 0,0-2 0,0 1 0,2-1 0,-2 0 0,1 0 0,0-1 0,0 0 0,1-1 0,-1 0 0,18 1 0,58 1 0,-52-5 0,-1 2 0,-1 2 0,2 1 0,33 8 0,-41-6 0,1-1 0,0-2 0,2 0 0,-2-2 0,27-1 0,6-4 0,64-12 0,-119 15 0,-1 0 0,2 0 0,-1-1 0,0 1 0,-1-1 0,1 0 0,-1 0 0,0 0 0,2 0 0,-2-1 0,0 0 0,3-4 0,34-40 0,-8 6 0,-13 23 0,-2-1 0,0-1 0,27-43 0,-37 52 0,0-1 0,0-1 0,-2 1 0,0-1 0,-1 1 0,0-1 0,1 0 0,-3 0 0,0-2 0,0 2 0,-1-23 0,-3-318 0,2 348 0,0 0 0,0 1 0,-1-1 0,1 1 0,-2-1 0,1 0 0,0 1 0,-1 0 0,-1-1 0,1 1 0,-1 0 0,0 0 0,-3-5 0,1 3 0,-2 1 0,2 1 0,-1 0 0,0 0 0,-1 0 0,1 1 0,-1 0 0,0 0 0,-9-3 0,-24-11 0,-45-15 0,67 27 0,1 2 0,-2 0 0,1 1 0,-1 1 0,-23-1 0,-48 3 0,-144 3 0,207 0 0,0 2 0,1 0 0,-25 10 0,22-7 0,-59 11 0,67-16 0,-1 1 0,1 0 0,0 2 0,-30 11 0,43-14 0,-1 1 0,1 0 0,0 0 0,0 0 0,1 1 0,0 1 0,0 0 0,-1 0 0,2 0 0,0 0 0,1 1 0,-2-1 0,-4 11 0,-1 1 18,0 0-1,-1-1 0,0-1 1,-24 21-1,-11 15-1469,38-40-5374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Uriel Villalonga" id="{D29ACC0E-5E66-4D00-AA6C-AE55A673AEBB}" userId="9a161ea31542415b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4" dT="2025-09-13T02:04:13.80" personId="{D29ACC0E-5E66-4D00-AA6C-AE55A673AEBB}" id="{10C64F68-C2B1-4365-95B1-1765869360CD}">
    <text>Ver la formula para conseguir el valor</text>
  </threadedComment>
  <threadedComment ref="D60" dT="2025-09-13T02:06:59.08" personId="{D29ACC0E-5E66-4D00-AA6C-AE55A673AEBB}" id="{81F767BF-276D-4BC5-BA24-69DA338E1986}">
    <text xml:space="preserve">Esto va a ser lo optimo a producir, 
- 8000tn de A
- 14000tn de B
-500 tn de P (como sobrante) 
Todo esto en c/mes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8" dT="2025-10-18T12:28:37.34" personId="{D29ACC0E-5E66-4D00-AA6C-AE55A673AEBB}" id="{6E30AE95-B49A-4D3F-ACF4-94567B86510B}">
    <text xml:space="preserve">Para lamda &lt;= es positivo </text>
  </threadedComment>
  <threadedComment ref="J41" dT="2025-10-18T12:28:37.34" personId="{D29ACC0E-5E66-4D00-AA6C-AE55A673AEBB}" id="{49B0604A-0B3C-4F34-B692-626A37183BCD}">
    <text xml:space="preserve">Para lamda &lt;= es positivo </text>
  </threadedComment>
  <threadedComment ref="J53" dT="2025-10-18T12:28:37.34" personId="{D29ACC0E-5E66-4D00-AA6C-AE55A673AEBB}" id="{FA5536C9-3F4B-471A-BA7B-1DC9F2E9CDC6}">
    <text xml:space="preserve">Para lamda &lt;= es positivo </text>
  </threadedComment>
  <threadedComment ref="C59" dT="2025-10-18T13:00:57.29" personId="{D29ACC0E-5E66-4D00-AA6C-AE55A673AEBB}" id="{8E4D163B-EAF1-4697-96D4-E622241B88AD}">
    <text>Como el M no sale de la base, es un sistema incompatible. 
Tenemos que reformular el sistema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67EE-A527-4EE0-BF78-CF3A483B89F3}">
  <dimension ref="A1:N68"/>
  <sheetViews>
    <sheetView topLeftCell="A35" zoomScale="85" zoomScaleNormal="85" workbookViewId="0">
      <selection activeCell="G30" sqref="G30"/>
    </sheetView>
  </sheetViews>
  <sheetFormatPr defaultColWidth="11.42578125" defaultRowHeight="14.45"/>
  <cols>
    <col min="2" max="2" width="13" customWidth="1"/>
    <col min="4" max="5" width="17.28515625" bestFit="1" customWidth="1"/>
    <col min="6" max="6" width="36.5703125" bestFit="1" customWidth="1"/>
  </cols>
  <sheetData>
    <row r="1" spans="1:14">
      <c r="A1" t="s">
        <v>0</v>
      </c>
    </row>
    <row r="2" spans="1:14">
      <c r="A2" t="s">
        <v>1</v>
      </c>
    </row>
    <row r="4" spans="1:14">
      <c r="B4" s="1" t="s">
        <v>2</v>
      </c>
      <c r="C4" s="1" t="s">
        <v>3</v>
      </c>
      <c r="D4" s="1" t="s">
        <v>4</v>
      </c>
      <c r="E4" s="1" t="s">
        <v>5</v>
      </c>
    </row>
    <row r="5" spans="1:14">
      <c r="B5" s="1" t="s">
        <v>6</v>
      </c>
      <c r="C5" s="1">
        <v>0.05</v>
      </c>
      <c r="D5" s="1">
        <v>0.05</v>
      </c>
      <c r="E5" s="1">
        <v>1100</v>
      </c>
      <c r="G5" t="s">
        <v>7</v>
      </c>
      <c r="I5" s="2" t="s">
        <v>8</v>
      </c>
      <c r="J5" s="2"/>
    </row>
    <row r="6" spans="1:14">
      <c r="B6" s="1" t="s">
        <v>9</v>
      </c>
      <c r="C6" s="1">
        <v>0.05</v>
      </c>
      <c r="D6" s="1">
        <v>0.1</v>
      </c>
      <c r="E6" s="1">
        <v>1800</v>
      </c>
      <c r="L6" t="s">
        <v>10</v>
      </c>
    </row>
    <row r="7" spans="1:14">
      <c r="B7" s="1" t="s">
        <v>11</v>
      </c>
      <c r="C7" s="1">
        <v>0.1</v>
      </c>
      <c r="D7" s="1">
        <v>0.05</v>
      </c>
      <c r="E7" s="1">
        <v>2000</v>
      </c>
      <c r="G7" t="s">
        <v>12</v>
      </c>
    </row>
    <row r="8" spans="1:14">
      <c r="B8" s="1" t="s">
        <v>13</v>
      </c>
      <c r="C8" s="1">
        <v>18.5</v>
      </c>
      <c r="D8" s="1">
        <v>20</v>
      </c>
      <c r="E8" s="1"/>
      <c r="G8" t="s">
        <v>14</v>
      </c>
      <c r="I8" s="2" t="s">
        <v>15</v>
      </c>
      <c r="J8" s="2"/>
    </row>
    <row r="9" spans="1:14">
      <c r="G9" t="s">
        <v>16</v>
      </c>
    </row>
    <row r="10" spans="1:14">
      <c r="C10" t="s">
        <v>17</v>
      </c>
      <c r="F10" s="4"/>
    </row>
    <row r="11" spans="1:14">
      <c r="G11" t="s">
        <v>18</v>
      </c>
    </row>
    <row r="13" spans="1:14">
      <c r="G13" t="s">
        <v>19</v>
      </c>
    </row>
    <row r="14" spans="1:14">
      <c r="G14" t="s">
        <v>20</v>
      </c>
      <c r="K14" s="2" t="s">
        <v>21</v>
      </c>
      <c r="L14" s="2"/>
      <c r="M14" s="2"/>
      <c r="N14" s="2"/>
    </row>
    <row r="15" spans="1:14">
      <c r="G15" t="s">
        <v>22</v>
      </c>
    </row>
    <row r="17" spans="1:14">
      <c r="E17" s="4" t="s">
        <v>23</v>
      </c>
      <c r="F17" s="4"/>
    </row>
    <row r="18" spans="1:14">
      <c r="G18" t="s">
        <v>24</v>
      </c>
    </row>
    <row r="19" spans="1:14">
      <c r="B19" t="s">
        <v>25</v>
      </c>
    </row>
    <row r="20" spans="1:14">
      <c r="B20" t="s">
        <v>26</v>
      </c>
      <c r="D20" t="s">
        <v>27</v>
      </c>
      <c r="E20" s="6" t="s">
        <v>28</v>
      </c>
      <c r="F20" s="5" t="s">
        <v>3</v>
      </c>
      <c r="G20" s="5" t="s">
        <v>4</v>
      </c>
      <c r="H20" s="5" t="s">
        <v>29</v>
      </c>
      <c r="I20" s="5" t="s">
        <v>30</v>
      </c>
      <c r="J20" s="5" t="s">
        <v>31</v>
      </c>
    </row>
    <row r="21" spans="1:14">
      <c r="E21" s="6" t="s">
        <v>32</v>
      </c>
      <c r="F21" s="5">
        <v>18.5</v>
      </c>
      <c r="G21" s="5">
        <v>20</v>
      </c>
      <c r="H21" s="5">
        <v>0</v>
      </c>
      <c r="I21" s="5">
        <v>0</v>
      </c>
      <c r="J21" s="5">
        <v>0</v>
      </c>
      <c r="K21" t="s">
        <v>33</v>
      </c>
    </row>
    <row r="22" spans="1:14">
      <c r="B22" s="1" t="s">
        <v>34</v>
      </c>
      <c r="C22" s="1" t="s">
        <v>28</v>
      </c>
      <c r="D22" s="1" t="s">
        <v>35</v>
      </c>
      <c r="F22" s="7" t="s">
        <v>36</v>
      </c>
      <c r="G22" s="7"/>
      <c r="H22" s="7"/>
      <c r="I22" s="7"/>
      <c r="J22" s="7"/>
      <c r="L22" s="3" t="s">
        <v>37</v>
      </c>
      <c r="M22" t="s">
        <v>38</v>
      </c>
      <c r="N22" t="s">
        <v>39</v>
      </c>
    </row>
    <row r="23" spans="1:14">
      <c r="B23" s="5">
        <v>0</v>
      </c>
      <c r="C23" s="5" t="s">
        <v>29</v>
      </c>
      <c r="D23" s="1">
        <v>1100</v>
      </c>
      <c r="F23" s="5">
        <v>0.05</v>
      </c>
      <c r="G23" s="12">
        <v>0.05</v>
      </c>
      <c r="H23" s="5">
        <v>1</v>
      </c>
      <c r="I23" s="5">
        <v>0</v>
      </c>
      <c r="J23" s="5">
        <v>0</v>
      </c>
      <c r="L23" s="5">
        <f>+D23/G23</f>
        <v>22000</v>
      </c>
    </row>
    <row r="24" spans="1:14">
      <c r="B24" s="5">
        <v>0</v>
      </c>
      <c r="C24" s="5" t="s">
        <v>30</v>
      </c>
      <c r="D24" s="1">
        <v>1800</v>
      </c>
      <c r="F24" s="12">
        <v>0.05</v>
      </c>
      <c r="G24" s="13">
        <v>0.1</v>
      </c>
      <c r="H24" s="12">
        <v>0</v>
      </c>
      <c r="I24" s="12">
        <v>1</v>
      </c>
      <c r="J24" s="12">
        <v>0</v>
      </c>
      <c r="L24" s="12">
        <f t="shared" ref="L24:L25" si="0">+D24/G24</f>
        <v>18000</v>
      </c>
    </row>
    <row r="25" spans="1:14">
      <c r="B25" s="5">
        <v>0</v>
      </c>
      <c r="C25" s="5" t="s">
        <v>31</v>
      </c>
      <c r="D25" s="1">
        <v>2000</v>
      </c>
      <c r="F25" s="5">
        <v>0.1</v>
      </c>
      <c r="G25" s="12">
        <v>0.05</v>
      </c>
      <c r="H25" s="5">
        <v>0</v>
      </c>
      <c r="I25" s="5">
        <v>0</v>
      </c>
      <c r="J25" s="5">
        <v>1</v>
      </c>
      <c r="L25" s="5">
        <f t="shared" si="0"/>
        <v>40000</v>
      </c>
      <c r="M25" t="s">
        <v>40</v>
      </c>
    </row>
    <row r="26" spans="1:14">
      <c r="M26" t="s">
        <v>41</v>
      </c>
    </row>
    <row r="27" spans="1:14">
      <c r="B27" s="9" t="s">
        <v>42</v>
      </c>
      <c r="C27" s="5">
        <f>+D23*B23+D24*B24+D25*B25</f>
        <v>0</v>
      </c>
      <c r="F27" s="5">
        <f>+F23*$B$23+F24*$B$24+F25*$B$25-F21</f>
        <v>-18.5</v>
      </c>
      <c r="G27" s="12">
        <f>+G23*$B$23+G24*$B$24+G25*$B$25-G21</f>
        <v>-20</v>
      </c>
      <c r="H27" s="5">
        <f>+H23*$B$23+H24*$B$24+H25*$B$25-H21</f>
        <v>0</v>
      </c>
      <c r="I27" s="5">
        <f t="shared" ref="I27:J27" si="1">+I23*$B$23+I24*$B$24+I25*$B$25-I21</f>
        <v>0</v>
      </c>
      <c r="J27" s="5">
        <f t="shared" si="1"/>
        <v>0</v>
      </c>
    </row>
    <row r="29" spans="1:14">
      <c r="B29" t="s">
        <v>43</v>
      </c>
      <c r="F29" s="7"/>
    </row>
    <row r="30" spans="1:14" ht="72">
      <c r="B30" s="10" t="s">
        <v>44</v>
      </c>
      <c r="F30" s="11" t="s">
        <v>45</v>
      </c>
    </row>
    <row r="31" spans="1:14">
      <c r="A31" s="6" t="s">
        <v>29</v>
      </c>
      <c r="B31" s="6">
        <f>B23*D23</f>
        <v>0</v>
      </c>
      <c r="F31" s="11" t="s">
        <v>46</v>
      </c>
    </row>
    <row r="32" spans="1:14">
      <c r="A32" s="6" t="s">
        <v>30</v>
      </c>
      <c r="B32" s="6">
        <f>B24*D24</f>
        <v>0</v>
      </c>
    </row>
    <row r="33" spans="1:13">
      <c r="A33" s="6" t="s">
        <v>31</v>
      </c>
      <c r="B33" s="6">
        <f>B25*D25</f>
        <v>0</v>
      </c>
    </row>
    <row r="35" spans="1:13">
      <c r="B35" s="8"/>
    </row>
    <row r="36" spans="1:13">
      <c r="F36" s="4" t="s">
        <v>47</v>
      </c>
      <c r="G36" t="s">
        <v>48</v>
      </c>
    </row>
    <row r="37" spans="1:13">
      <c r="F37" t="s">
        <v>49</v>
      </c>
    </row>
    <row r="39" spans="1:13">
      <c r="E39" s="6" t="s">
        <v>28</v>
      </c>
      <c r="F39" s="5" t="s">
        <v>3</v>
      </c>
      <c r="G39" s="5" t="s">
        <v>4</v>
      </c>
      <c r="H39" s="5" t="s">
        <v>29</v>
      </c>
      <c r="I39" s="5" t="s">
        <v>30</v>
      </c>
      <c r="J39" s="5" t="s">
        <v>31</v>
      </c>
    </row>
    <row r="40" spans="1:13">
      <c r="E40" s="6" t="s">
        <v>32</v>
      </c>
      <c r="F40" s="12">
        <v>18.5</v>
      </c>
      <c r="G40" s="5">
        <v>20</v>
      </c>
      <c r="H40" s="5">
        <v>0</v>
      </c>
      <c r="I40" s="5">
        <v>0</v>
      </c>
      <c r="J40" s="5">
        <v>0</v>
      </c>
      <c r="K40" t="s">
        <v>33</v>
      </c>
    </row>
    <row r="41" spans="1:13">
      <c r="B41" s="1" t="s">
        <v>34</v>
      </c>
      <c r="C41" s="1" t="s">
        <v>28</v>
      </c>
      <c r="D41" s="1" t="s">
        <v>35</v>
      </c>
      <c r="F41" s="7" t="s">
        <v>36</v>
      </c>
      <c r="G41" s="7"/>
      <c r="H41" s="7"/>
      <c r="I41" s="7"/>
      <c r="J41" s="7"/>
      <c r="L41" s="3" t="s">
        <v>37</v>
      </c>
      <c r="M41" t="s">
        <v>38</v>
      </c>
    </row>
    <row r="42" spans="1:13">
      <c r="B42" s="5">
        <v>0</v>
      </c>
      <c r="C42" s="5" t="s">
        <v>29</v>
      </c>
      <c r="D42" s="1">
        <f>+D23-(D24*G23)/G24</f>
        <v>200</v>
      </c>
      <c r="F42" s="13">
        <f>+F23-(F24*G23)/G24</f>
        <v>2.4999999999999998E-2</v>
      </c>
      <c r="G42" s="12">
        <v>0</v>
      </c>
      <c r="H42" s="12">
        <v>1</v>
      </c>
      <c r="I42" s="12">
        <f>+I23-(G23*I24)/G24</f>
        <v>-0.5</v>
      </c>
      <c r="J42" s="12">
        <v>0</v>
      </c>
      <c r="L42" s="12">
        <f>+D42/F42</f>
        <v>8000.0000000000009</v>
      </c>
    </row>
    <row r="43" spans="1:13">
      <c r="B43" s="5">
        <f>+G21</f>
        <v>20</v>
      </c>
      <c r="C43" s="14" t="s">
        <v>4</v>
      </c>
      <c r="D43" s="18">
        <f>+D24/G24</f>
        <v>18000</v>
      </c>
      <c r="F43" s="20">
        <f>+F24/G24</f>
        <v>0.5</v>
      </c>
      <c r="G43" s="5">
        <v>1</v>
      </c>
      <c r="H43" s="5">
        <v>0</v>
      </c>
      <c r="I43" s="19">
        <f>+I24/G24</f>
        <v>10</v>
      </c>
      <c r="J43" s="5">
        <v>0</v>
      </c>
      <c r="L43" s="5">
        <f t="shared" ref="L43" si="2">+D43/F43</f>
        <v>36000</v>
      </c>
    </row>
    <row r="44" spans="1:13">
      <c r="B44" s="5">
        <v>0</v>
      </c>
      <c r="C44" s="5" t="s">
        <v>31</v>
      </c>
      <c r="D44" s="15">
        <f>+D25-(D24*G25)/G24</f>
        <v>1100</v>
      </c>
      <c r="E44" s="16"/>
      <c r="F44" s="12">
        <f>+F25-(G25*F24)/G24</f>
        <v>7.4999999999999997E-2</v>
      </c>
      <c r="G44" s="5">
        <v>0</v>
      </c>
      <c r="H44" s="5">
        <v>0</v>
      </c>
      <c r="I44" s="5">
        <f>+I25-(G25*I24)/G24</f>
        <v>-0.5</v>
      </c>
      <c r="J44" s="5">
        <v>1</v>
      </c>
      <c r="L44" s="5">
        <f>+D44/F44</f>
        <v>14666.666666666668</v>
      </c>
      <c r="M44" t="s">
        <v>40</v>
      </c>
    </row>
    <row r="45" spans="1:13">
      <c r="M45" t="s">
        <v>41</v>
      </c>
    </row>
    <row r="46" spans="1:13">
      <c r="B46" s="9" t="s">
        <v>42</v>
      </c>
      <c r="C46" s="5">
        <f>+D42*B42+D43*B43+D44*B44</f>
        <v>360000</v>
      </c>
      <c r="F46" s="12">
        <f>+F42*$B$42+F43*$B$43+F44*$B$44-F40</f>
        <v>-8.5</v>
      </c>
      <c r="G46" s="5">
        <f t="shared" ref="G46:J46" si="3">+G42*$B$42+G43*$B$43+G44*$B$44-G40</f>
        <v>0</v>
      </c>
      <c r="H46" s="5">
        <f t="shared" si="3"/>
        <v>0</v>
      </c>
      <c r="I46" s="5">
        <f t="shared" si="3"/>
        <v>200</v>
      </c>
      <c r="J46" s="5">
        <f t="shared" si="3"/>
        <v>0</v>
      </c>
    </row>
    <row r="48" spans="1:13">
      <c r="E48" t="s">
        <v>50</v>
      </c>
      <c r="F48" s="7"/>
    </row>
    <row r="49" spans="2:13">
      <c r="J49" t="s">
        <v>51</v>
      </c>
    </row>
    <row r="50" spans="2:13">
      <c r="B50" s="17" t="s">
        <v>52</v>
      </c>
      <c r="J50" t="s">
        <v>53</v>
      </c>
    </row>
    <row r="53" spans="2:13">
      <c r="B53" s="8"/>
    </row>
    <row r="54" spans="2:13">
      <c r="F54" s="4" t="s">
        <v>54</v>
      </c>
    </row>
    <row r="55" spans="2:13">
      <c r="F55" t="s">
        <v>55</v>
      </c>
    </row>
    <row r="57" spans="2:13">
      <c r="E57" s="6" t="s">
        <v>28</v>
      </c>
      <c r="F57" s="5" t="s">
        <v>3</v>
      </c>
      <c r="G57" s="5" t="s">
        <v>4</v>
      </c>
      <c r="H57" s="5" t="s">
        <v>29</v>
      </c>
      <c r="I57" s="5" t="s">
        <v>30</v>
      </c>
      <c r="J57" s="5" t="s">
        <v>31</v>
      </c>
    </row>
    <row r="58" spans="2:13">
      <c r="E58" s="6" t="s">
        <v>32</v>
      </c>
      <c r="F58" s="5">
        <v>18.5</v>
      </c>
      <c r="G58" s="5">
        <v>20</v>
      </c>
      <c r="H58" s="5">
        <v>0</v>
      </c>
      <c r="I58" s="5">
        <v>0</v>
      </c>
      <c r="J58" s="5">
        <v>0</v>
      </c>
      <c r="K58" t="s">
        <v>33</v>
      </c>
    </row>
    <row r="59" spans="2:13">
      <c r="B59" s="1" t="s">
        <v>34</v>
      </c>
      <c r="C59" s="1" t="s">
        <v>28</v>
      </c>
      <c r="D59" s="1" t="s">
        <v>35</v>
      </c>
      <c r="F59" s="7" t="s">
        <v>36</v>
      </c>
      <c r="G59" s="7"/>
      <c r="H59" s="7"/>
      <c r="I59" s="7"/>
      <c r="J59" s="7"/>
      <c r="L59" s="3" t="s">
        <v>37</v>
      </c>
      <c r="M59" t="s">
        <v>38</v>
      </c>
    </row>
    <row r="60" spans="2:13">
      <c r="B60" s="5">
        <v>18.5</v>
      </c>
      <c r="C60" s="5" t="s">
        <v>3</v>
      </c>
      <c r="D60" s="1">
        <f>+D42/F42</f>
        <v>8000.0000000000009</v>
      </c>
      <c r="F60" s="5">
        <v>1</v>
      </c>
      <c r="G60" s="5">
        <v>0</v>
      </c>
      <c r="H60" s="5">
        <f>+H42/F42</f>
        <v>40</v>
      </c>
      <c r="I60" s="5">
        <f>+I42/F42</f>
        <v>-20</v>
      </c>
      <c r="J60" s="5">
        <v>0</v>
      </c>
      <c r="L60" s="5"/>
    </row>
    <row r="61" spans="2:13">
      <c r="B61" s="21">
        <f>+$G$21</f>
        <v>20</v>
      </c>
      <c r="C61" s="21" t="s">
        <v>4</v>
      </c>
      <c r="D61" s="22">
        <f>+D43-(D42*F43)/F42</f>
        <v>14000</v>
      </c>
      <c r="E61" s="23"/>
      <c r="F61" s="24">
        <v>0</v>
      </c>
      <c r="G61" s="21">
        <v>1</v>
      </c>
      <c r="H61" s="21">
        <f>+H43-(F43*H42)/F42</f>
        <v>-20</v>
      </c>
      <c r="I61" s="21">
        <f>+I43-(F43*I42)/F42</f>
        <v>20</v>
      </c>
      <c r="J61" s="21">
        <v>0</v>
      </c>
      <c r="L61" s="5"/>
    </row>
    <row r="62" spans="2:13">
      <c r="B62" s="5">
        <v>0</v>
      </c>
      <c r="C62" s="5" t="s">
        <v>31</v>
      </c>
      <c r="D62" s="1">
        <f>+D44-(F44*D42)/F42</f>
        <v>500</v>
      </c>
      <c r="E62" s="16"/>
      <c r="F62" s="5">
        <v>0</v>
      </c>
      <c r="G62" s="5">
        <v>0</v>
      </c>
      <c r="H62" s="5">
        <f>+H44-(F44*H42)/F42</f>
        <v>-3</v>
      </c>
      <c r="I62" s="5">
        <f>+I44-(F44*I42)/F42</f>
        <v>1</v>
      </c>
      <c r="J62" s="5">
        <v>1</v>
      </c>
      <c r="L62" s="5"/>
      <c r="M62" t="s">
        <v>40</v>
      </c>
    </row>
    <row r="63" spans="2:13">
      <c r="M63" t="s">
        <v>41</v>
      </c>
    </row>
    <row r="64" spans="2:13">
      <c r="B64" s="9" t="s">
        <v>42</v>
      </c>
      <c r="C64" s="5">
        <f>+D60*B60+D61*B61+D62*B62</f>
        <v>428000</v>
      </c>
      <c r="F64" s="5">
        <f>+F60*$B$60+F61*$B$61+F62*$B$62-F58</f>
        <v>0</v>
      </c>
      <c r="G64" s="5">
        <f t="shared" ref="G64:J64" si="4">+G60*$B$60+G61*$B$61+G62*$B$62-G58</f>
        <v>0</v>
      </c>
      <c r="H64" s="25">
        <f t="shared" si="4"/>
        <v>340</v>
      </c>
      <c r="I64" s="25">
        <f t="shared" si="4"/>
        <v>30</v>
      </c>
      <c r="J64" s="5">
        <f t="shared" si="4"/>
        <v>0</v>
      </c>
    </row>
    <row r="66" spans="2:6">
      <c r="F66" s="26" t="s">
        <v>56</v>
      </c>
    </row>
    <row r="68" spans="2:6">
      <c r="B68" s="17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68B9-D374-4606-9637-757ED8A2F05A}">
  <dimension ref="A6:J60"/>
  <sheetViews>
    <sheetView tabSelected="1" zoomScale="85" zoomScaleNormal="85" workbookViewId="0">
      <selection activeCell="A17" sqref="A17:K27"/>
    </sheetView>
  </sheetViews>
  <sheetFormatPr defaultColWidth="11.42578125" defaultRowHeight="14.45"/>
  <cols>
    <col min="1" max="1" width="13" bestFit="1" customWidth="1"/>
    <col min="4" max="4" width="17.28515625" bestFit="1" customWidth="1"/>
  </cols>
  <sheetData>
    <row r="6" spans="1:10">
      <c r="H6" t="s">
        <v>57</v>
      </c>
    </row>
    <row r="8" spans="1:10">
      <c r="A8" s="27" t="s">
        <v>2</v>
      </c>
      <c r="B8" s="28" t="s">
        <v>58</v>
      </c>
      <c r="C8" s="28" t="s">
        <v>59</v>
      </c>
      <c r="D8" s="28" t="s">
        <v>5</v>
      </c>
    </row>
    <row r="9" spans="1:10">
      <c r="A9" s="29" t="s">
        <v>60</v>
      </c>
      <c r="B9" s="30">
        <v>2</v>
      </c>
      <c r="C9" s="30">
        <v>1</v>
      </c>
      <c r="D9" s="30">
        <v>20</v>
      </c>
      <c r="G9" t="s">
        <v>61</v>
      </c>
      <c r="J9" t="s">
        <v>62</v>
      </c>
    </row>
    <row r="10" spans="1:10">
      <c r="A10" s="29" t="s">
        <v>63</v>
      </c>
      <c r="B10" s="30">
        <v>1</v>
      </c>
      <c r="C10" s="30">
        <v>2</v>
      </c>
      <c r="D10" s="30">
        <v>28</v>
      </c>
    </row>
    <row r="11" spans="1:10">
      <c r="A11" s="29" t="s">
        <v>64</v>
      </c>
      <c r="B11" s="30">
        <v>200</v>
      </c>
      <c r="C11" s="30">
        <v>300</v>
      </c>
      <c r="D11" s="31" t="s">
        <v>65</v>
      </c>
      <c r="G11" t="s">
        <v>66</v>
      </c>
      <c r="I11" t="s">
        <v>15</v>
      </c>
    </row>
    <row r="12" spans="1:10">
      <c r="G12" t="s">
        <v>67</v>
      </c>
    </row>
    <row r="14" spans="1:10">
      <c r="G14" t="s">
        <v>68</v>
      </c>
    </row>
    <row r="15" spans="1:10">
      <c r="G15" t="s">
        <v>69</v>
      </c>
    </row>
    <row r="17" spans="1:10">
      <c r="D17" s="4" t="s">
        <v>70</v>
      </c>
    </row>
    <row r="19" spans="1:10">
      <c r="A19" t="s">
        <v>26</v>
      </c>
      <c r="C19" t="s">
        <v>27</v>
      </c>
      <c r="D19" s="6" t="s">
        <v>28</v>
      </c>
      <c r="E19" s="5" t="s">
        <v>71</v>
      </c>
      <c r="F19" s="5" t="s">
        <v>72</v>
      </c>
      <c r="G19" s="5" t="s">
        <v>30</v>
      </c>
      <c r="H19" s="5" t="s">
        <v>73</v>
      </c>
    </row>
    <row r="20" spans="1:10">
      <c r="D20" s="6" t="s">
        <v>32</v>
      </c>
      <c r="E20" s="5">
        <v>200</v>
      </c>
      <c r="F20" s="12">
        <v>300</v>
      </c>
      <c r="G20" s="5">
        <v>0</v>
      </c>
      <c r="H20" s="5">
        <v>0</v>
      </c>
      <c r="J20" t="s">
        <v>33</v>
      </c>
    </row>
    <row r="21" spans="1:10">
      <c r="A21" s="1" t="s">
        <v>34</v>
      </c>
      <c r="B21" s="1" t="s">
        <v>28</v>
      </c>
      <c r="C21" s="1" t="s">
        <v>35</v>
      </c>
      <c r="E21" s="7" t="s">
        <v>36</v>
      </c>
      <c r="F21" s="7"/>
      <c r="G21" s="7"/>
      <c r="H21" s="7"/>
      <c r="J21" s="3" t="s">
        <v>37</v>
      </c>
    </row>
    <row r="22" spans="1:10">
      <c r="A22" s="5">
        <v>0</v>
      </c>
      <c r="B22" s="5" t="s">
        <v>30</v>
      </c>
      <c r="C22" s="1">
        <v>20</v>
      </c>
      <c r="E22" s="5">
        <v>2</v>
      </c>
      <c r="F22" s="12">
        <v>1</v>
      </c>
      <c r="G22" s="5">
        <v>1</v>
      </c>
      <c r="H22" s="5">
        <v>0</v>
      </c>
      <c r="J22" s="5">
        <f>+C22/F22</f>
        <v>20</v>
      </c>
    </row>
    <row r="23" spans="1:10">
      <c r="A23" s="5">
        <v>0</v>
      </c>
      <c r="B23" s="5" t="s">
        <v>73</v>
      </c>
      <c r="C23" s="1">
        <v>28</v>
      </c>
      <c r="E23" s="12">
        <v>1</v>
      </c>
      <c r="F23" s="13">
        <v>2</v>
      </c>
      <c r="G23" s="12">
        <v>0</v>
      </c>
      <c r="H23" s="12">
        <v>1</v>
      </c>
      <c r="J23" s="12">
        <f>+C23/F23</f>
        <v>14</v>
      </c>
    </row>
    <row r="24" spans="1:10">
      <c r="B24" s="7"/>
    </row>
    <row r="25" spans="1:10">
      <c r="A25" s="9" t="s">
        <v>42</v>
      </c>
      <c r="B25" s="5">
        <f>+C22*A22+C23*A23</f>
        <v>0</v>
      </c>
      <c r="E25" s="5">
        <f>+E22*$A$22+E23*$A$23-E20</f>
        <v>-200</v>
      </c>
      <c r="F25" s="12">
        <f t="shared" ref="F25:H25" si="0">+F22*$A$22+F23*$A$23-F20</f>
        <v>-300</v>
      </c>
      <c r="G25" s="5">
        <f t="shared" si="0"/>
        <v>0</v>
      </c>
      <c r="H25" s="5">
        <f t="shared" si="0"/>
        <v>0</v>
      </c>
    </row>
    <row r="29" spans="1:10">
      <c r="D29" s="4" t="s">
        <v>74</v>
      </c>
    </row>
    <row r="32" spans="1:10">
      <c r="A32" t="s">
        <v>26</v>
      </c>
      <c r="C32" t="s">
        <v>27</v>
      </c>
      <c r="D32" s="6" t="s">
        <v>28</v>
      </c>
      <c r="E32" s="5" t="s">
        <v>71</v>
      </c>
      <c r="F32" s="5" t="s">
        <v>72</v>
      </c>
      <c r="G32" s="5" t="s">
        <v>30</v>
      </c>
      <c r="H32" s="5" t="s">
        <v>73</v>
      </c>
    </row>
    <row r="33" spans="1:10">
      <c r="D33" s="6" t="s">
        <v>32</v>
      </c>
      <c r="E33" s="12">
        <v>200</v>
      </c>
      <c r="F33" s="5">
        <v>300</v>
      </c>
      <c r="G33" s="5">
        <v>0</v>
      </c>
      <c r="H33" s="5">
        <v>0</v>
      </c>
      <c r="J33" t="s">
        <v>33</v>
      </c>
    </row>
    <row r="34" spans="1:10">
      <c r="A34" s="1" t="s">
        <v>34</v>
      </c>
      <c r="B34" s="1" t="s">
        <v>28</v>
      </c>
      <c r="C34" s="1" t="s">
        <v>35</v>
      </c>
      <c r="E34" s="7" t="s">
        <v>36</v>
      </c>
      <c r="F34" s="7"/>
      <c r="G34" s="7"/>
      <c r="H34" s="7"/>
      <c r="J34" s="3" t="s">
        <v>37</v>
      </c>
    </row>
    <row r="35" spans="1:10">
      <c r="A35" s="5">
        <v>0</v>
      </c>
      <c r="B35" s="5" t="s">
        <v>30</v>
      </c>
      <c r="C35" s="1">
        <f>+C22-(C23*F22)/F23</f>
        <v>6</v>
      </c>
      <c r="E35" s="13">
        <f>+E22-(E23*F22)/F23</f>
        <v>1.5</v>
      </c>
      <c r="F35" s="12">
        <v>0</v>
      </c>
      <c r="G35" s="12">
        <v>1</v>
      </c>
      <c r="H35" s="12">
        <f>+H22-(H23*F22)/F23</f>
        <v>-0.5</v>
      </c>
      <c r="J35" s="12">
        <f>+C35/E35</f>
        <v>4</v>
      </c>
    </row>
    <row r="36" spans="1:10">
      <c r="A36" s="5">
        <f>+F20</f>
        <v>300</v>
      </c>
      <c r="B36" s="5" t="s">
        <v>72</v>
      </c>
      <c r="C36" s="1">
        <f>+C23/F23</f>
        <v>14</v>
      </c>
      <c r="E36" s="12">
        <f>+E23/F23</f>
        <v>0.5</v>
      </c>
      <c r="F36" s="5">
        <v>1</v>
      </c>
      <c r="G36" s="5">
        <v>0</v>
      </c>
      <c r="H36" s="5">
        <f>+H23/F23</f>
        <v>0.5</v>
      </c>
      <c r="J36" s="5">
        <f>+C36/E36</f>
        <v>28</v>
      </c>
    </row>
    <row r="37" spans="1:10">
      <c r="B37" s="7"/>
    </row>
    <row r="38" spans="1:10">
      <c r="A38" s="9" t="s">
        <v>42</v>
      </c>
      <c r="B38" s="5">
        <f>+C35*A35+C36*A36</f>
        <v>4200</v>
      </c>
      <c r="E38" s="12">
        <f>+E35*$A$35+E36*$A$36-E33</f>
        <v>-50</v>
      </c>
      <c r="F38" s="5">
        <f t="shared" ref="F38:H38" si="1">+F35*$A$35+F36*$A$36-F33</f>
        <v>0</v>
      </c>
      <c r="G38" s="5">
        <f t="shared" si="1"/>
        <v>0</v>
      </c>
      <c r="H38" s="5">
        <f t="shared" si="1"/>
        <v>150</v>
      </c>
    </row>
    <row r="45" spans="1:10">
      <c r="A45" t="s">
        <v>26</v>
      </c>
      <c r="C45" t="s">
        <v>27</v>
      </c>
      <c r="D45" s="6" t="s">
        <v>28</v>
      </c>
      <c r="E45" s="5" t="s">
        <v>71</v>
      </c>
      <c r="F45" s="5" t="s">
        <v>72</v>
      </c>
      <c r="G45" s="5" t="s">
        <v>30</v>
      </c>
      <c r="H45" s="5" t="s">
        <v>73</v>
      </c>
    </row>
    <row r="46" spans="1:10">
      <c r="D46" s="6" t="s">
        <v>32</v>
      </c>
      <c r="E46" s="5">
        <v>200</v>
      </c>
      <c r="F46" s="5">
        <v>300</v>
      </c>
      <c r="G46" s="5">
        <v>0</v>
      </c>
      <c r="H46" s="5">
        <v>0</v>
      </c>
      <c r="J46" t="s">
        <v>33</v>
      </c>
    </row>
    <row r="47" spans="1:10">
      <c r="A47" s="1" t="s">
        <v>34</v>
      </c>
      <c r="B47" s="1" t="s">
        <v>28</v>
      </c>
      <c r="C47" s="1" t="s">
        <v>35</v>
      </c>
      <c r="E47" s="7" t="s">
        <v>36</v>
      </c>
      <c r="F47" s="7"/>
      <c r="G47" s="7"/>
      <c r="H47" s="7"/>
      <c r="J47" s="3" t="s">
        <v>37</v>
      </c>
    </row>
    <row r="48" spans="1:10">
      <c r="A48" s="5">
        <f>+E33</f>
        <v>200</v>
      </c>
      <c r="B48" s="5" t="s">
        <v>71</v>
      </c>
      <c r="C48" s="32">
        <f>+C35/E35</f>
        <v>4</v>
      </c>
      <c r="E48" s="5">
        <v>1</v>
      </c>
      <c r="F48" s="5">
        <v>0</v>
      </c>
      <c r="G48" s="5">
        <f>+G35/E35</f>
        <v>0.66666666666666663</v>
      </c>
      <c r="H48" s="5">
        <f>+H35/E35</f>
        <v>-0.33333333333333331</v>
      </c>
      <c r="J48" s="5"/>
    </row>
    <row r="49" spans="1:10">
      <c r="A49" s="5">
        <f>+F33</f>
        <v>300</v>
      </c>
      <c r="B49" s="5" t="s">
        <v>72</v>
      </c>
      <c r="C49" s="32">
        <f>+C36-(C35*E36)/E35</f>
        <v>12</v>
      </c>
      <c r="E49" s="5">
        <v>0</v>
      </c>
      <c r="F49" s="5">
        <v>1</v>
      </c>
      <c r="G49" s="5">
        <f>+G36-(G35*E36)/E35</f>
        <v>-0.33333333333333331</v>
      </c>
      <c r="H49" s="5">
        <f>+H36-(E36*H35)/E35</f>
        <v>0.66666666666666663</v>
      </c>
      <c r="J49" s="5"/>
    </row>
    <row r="50" spans="1:10">
      <c r="B50" s="7"/>
    </row>
    <row r="51" spans="1:10">
      <c r="A51" s="9" t="s">
        <v>42</v>
      </c>
      <c r="B51" s="5">
        <f>+C48*A48+C49*A49</f>
        <v>4400</v>
      </c>
      <c r="E51" s="5">
        <f>+E48*$A$48+E49*$A$49-E46</f>
        <v>0</v>
      </c>
      <c r="F51" s="5">
        <f t="shared" ref="F51:H51" si="2">+F48*$A$48+F49*$A$49-F46</f>
        <v>0</v>
      </c>
      <c r="G51" s="33">
        <f t="shared" si="2"/>
        <v>33.333333333333314</v>
      </c>
      <c r="H51" s="33">
        <f t="shared" si="2"/>
        <v>133.33333333333334</v>
      </c>
    </row>
    <row r="54" spans="1:10">
      <c r="C54" t="s">
        <v>75</v>
      </c>
      <c r="H54" t="s">
        <v>76</v>
      </c>
    </row>
    <row r="55" spans="1:10">
      <c r="B55" t="s">
        <v>77</v>
      </c>
    </row>
    <row r="58" spans="1:10">
      <c r="A58" t="s">
        <v>78</v>
      </c>
      <c r="B58" t="s">
        <v>79</v>
      </c>
      <c r="C58" t="s">
        <v>80</v>
      </c>
    </row>
    <row r="59" spans="1:10">
      <c r="B59" t="s">
        <v>81</v>
      </c>
      <c r="C59" t="s">
        <v>80</v>
      </c>
    </row>
    <row r="60" spans="1:10">
      <c r="B60">
        <v>160</v>
      </c>
      <c r="C60" t="s">
        <v>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0C75-86D7-471B-B2EB-6EAC1ABCC045}">
  <dimension ref="A2:M48"/>
  <sheetViews>
    <sheetView zoomScale="85" zoomScaleNormal="85" workbookViewId="0">
      <selection activeCell="P13" sqref="P13"/>
    </sheetView>
  </sheetViews>
  <sheetFormatPr defaultColWidth="11.42578125" defaultRowHeight="14.45"/>
  <cols>
    <col min="9" max="9" width="12.28515625" customWidth="1"/>
  </cols>
  <sheetData>
    <row r="2" spans="8:11">
      <c r="H2" t="s">
        <v>83</v>
      </c>
    </row>
    <row r="4" spans="8:11">
      <c r="H4" t="s">
        <v>84</v>
      </c>
    </row>
    <row r="5" spans="8:11">
      <c r="J5" t="s">
        <v>85</v>
      </c>
    </row>
    <row r="7" spans="8:11">
      <c r="H7" t="s">
        <v>86</v>
      </c>
      <c r="I7" t="s">
        <v>87</v>
      </c>
      <c r="K7" t="s">
        <v>88</v>
      </c>
    </row>
    <row r="8" spans="8:11">
      <c r="H8" t="s">
        <v>89</v>
      </c>
      <c r="I8" t="s">
        <v>90</v>
      </c>
      <c r="K8" t="s">
        <v>91</v>
      </c>
    </row>
    <row r="9" spans="8:11">
      <c r="I9" t="s">
        <v>92</v>
      </c>
    </row>
    <row r="11" spans="8:11">
      <c r="K11" t="s">
        <v>93</v>
      </c>
    </row>
    <row r="17" spans="1:13">
      <c r="A17" t="s">
        <v>26</v>
      </c>
      <c r="C17" t="s">
        <v>27</v>
      </c>
      <c r="D17" s="6" t="s">
        <v>28</v>
      </c>
      <c r="E17" s="5" t="s">
        <v>3</v>
      </c>
      <c r="F17" s="5" t="s">
        <v>4</v>
      </c>
      <c r="G17" s="5" t="s">
        <v>94</v>
      </c>
      <c r="H17" s="5" t="s">
        <v>95</v>
      </c>
      <c r="I17" s="5" t="s">
        <v>96</v>
      </c>
    </row>
    <row r="18" spans="1:13">
      <c r="D18" s="6" t="s">
        <v>32</v>
      </c>
      <c r="E18" s="12">
        <v>40</v>
      </c>
      <c r="F18" s="5">
        <v>10</v>
      </c>
      <c r="G18" s="5">
        <v>0</v>
      </c>
      <c r="H18" s="5">
        <v>0</v>
      </c>
      <c r="I18" s="5" t="s">
        <v>72</v>
      </c>
      <c r="K18" t="s">
        <v>33</v>
      </c>
    </row>
    <row r="19" spans="1:13">
      <c r="A19" s="1" t="s">
        <v>34</v>
      </c>
      <c r="B19" s="1" t="s">
        <v>28</v>
      </c>
      <c r="C19" s="1" t="s">
        <v>35</v>
      </c>
      <c r="E19" s="7" t="s">
        <v>36</v>
      </c>
      <c r="F19" s="7"/>
      <c r="G19" s="7"/>
      <c r="H19" s="7"/>
      <c r="K19" s="3" t="s">
        <v>37</v>
      </c>
    </row>
    <row r="20" spans="1:13">
      <c r="A20" s="5">
        <v>0</v>
      </c>
      <c r="B20" s="5" t="s">
        <v>94</v>
      </c>
      <c r="C20" s="1">
        <v>1</v>
      </c>
      <c r="E20" s="13">
        <v>1</v>
      </c>
      <c r="F20" s="12">
        <v>-1</v>
      </c>
      <c r="G20" s="12">
        <v>1</v>
      </c>
      <c r="H20" s="12">
        <v>0</v>
      </c>
      <c r="I20" s="12">
        <v>0</v>
      </c>
      <c r="K20" s="12">
        <f>+C20/E20</f>
        <v>1</v>
      </c>
    </row>
    <row r="21" spans="1:13">
      <c r="A21" s="5" t="s">
        <v>72</v>
      </c>
      <c r="B21" s="5" t="s">
        <v>96</v>
      </c>
      <c r="C21" s="1">
        <v>2</v>
      </c>
      <c r="E21" s="12">
        <v>1</v>
      </c>
      <c r="F21" s="5">
        <v>0</v>
      </c>
      <c r="G21" s="5">
        <v>0</v>
      </c>
      <c r="H21" s="5">
        <v>-1</v>
      </c>
      <c r="I21" s="5">
        <v>1</v>
      </c>
      <c r="K21" s="12">
        <f>+C21/E21</f>
        <v>2</v>
      </c>
    </row>
    <row r="22" spans="1:13">
      <c r="B22" s="7"/>
      <c r="I22" s="7"/>
    </row>
    <row r="23" spans="1:13">
      <c r="A23" s="9" t="s">
        <v>42</v>
      </c>
      <c r="B23" s="5" t="s">
        <v>97</v>
      </c>
      <c r="E23" s="5" t="s">
        <v>98</v>
      </c>
      <c r="F23" s="5">
        <v>-10</v>
      </c>
      <c r="G23" s="5">
        <v>0</v>
      </c>
      <c r="H23" s="5" t="str">
        <f>"-M"</f>
        <v>-M</v>
      </c>
      <c r="I23" s="5">
        <v>0</v>
      </c>
    </row>
    <row r="29" spans="1:13">
      <c r="A29" t="s">
        <v>26</v>
      </c>
      <c r="C29" t="s">
        <v>27</v>
      </c>
      <c r="D29" s="6" t="s">
        <v>28</v>
      </c>
      <c r="E29" s="5" t="s">
        <v>3</v>
      </c>
      <c r="F29" s="5" t="s">
        <v>4</v>
      </c>
      <c r="G29" s="5" t="s">
        <v>94</v>
      </c>
      <c r="H29" s="5" t="s">
        <v>95</v>
      </c>
      <c r="I29" s="5" t="s">
        <v>96</v>
      </c>
    </row>
    <row r="30" spans="1:13">
      <c r="D30" s="6" t="s">
        <v>32</v>
      </c>
      <c r="E30" s="5">
        <v>40</v>
      </c>
      <c r="F30" s="12">
        <v>10</v>
      </c>
      <c r="G30" s="5">
        <v>0</v>
      </c>
      <c r="H30" s="5">
        <v>0</v>
      </c>
      <c r="I30" s="5" t="s">
        <v>72</v>
      </c>
      <c r="K30" t="s">
        <v>33</v>
      </c>
    </row>
    <row r="31" spans="1:13">
      <c r="A31" s="1" t="s">
        <v>34</v>
      </c>
      <c r="B31" s="1" t="s">
        <v>28</v>
      </c>
      <c r="C31" s="1" t="s">
        <v>35</v>
      </c>
      <c r="E31" s="7" t="s">
        <v>36</v>
      </c>
      <c r="F31" s="7"/>
      <c r="G31" s="7"/>
      <c r="H31" s="7"/>
      <c r="K31" s="3" t="s">
        <v>37</v>
      </c>
    </row>
    <row r="32" spans="1:13">
      <c r="A32" s="5">
        <v>40</v>
      </c>
      <c r="B32" s="5" t="s">
        <v>3</v>
      </c>
      <c r="C32" s="1">
        <f>+C20/E20</f>
        <v>1</v>
      </c>
      <c r="E32" s="5">
        <v>1</v>
      </c>
      <c r="F32" s="12">
        <f>+F20/$E$20</f>
        <v>-1</v>
      </c>
      <c r="G32" s="5">
        <f>+G20/$E$20</f>
        <v>1</v>
      </c>
      <c r="H32" s="5">
        <f>+H20/$E$20</f>
        <v>0</v>
      </c>
      <c r="I32" s="5">
        <f>+I20/$E$20</f>
        <v>0</v>
      </c>
      <c r="K32" s="14">
        <f>+C32/F32</f>
        <v>-1</v>
      </c>
      <c r="M32" s="34" t="s">
        <v>99</v>
      </c>
    </row>
    <row r="33" spans="1:13">
      <c r="A33" s="5" t="s">
        <v>72</v>
      </c>
      <c r="B33" s="5" t="s">
        <v>96</v>
      </c>
      <c r="C33" s="1">
        <f>+C21-(E21*C20)/E20</f>
        <v>1</v>
      </c>
      <c r="E33" s="12">
        <v>0</v>
      </c>
      <c r="F33" s="13">
        <f>+F21-(E21*F20)/E20</f>
        <v>1</v>
      </c>
      <c r="G33" s="12">
        <f>+G21-(G20*E21)/E20</f>
        <v>-1</v>
      </c>
      <c r="H33" s="12">
        <f>+H21-(E21*H20)/E20</f>
        <v>-1</v>
      </c>
      <c r="I33" s="12">
        <v>1</v>
      </c>
      <c r="K33" s="12">
        <f>+C33/F33</f>
        <v>1</v>
      </c>
      <c r="M33" s="34" t="s">
        <v>100</v>
      </c>
    </row>
    <row r="34" spans="1:13">
      <c r="B34" s="7"/>
    </row>
    <row r="35" spans="1:13">
      <c r="A35" s="9" t="s">
        <v>42</v>
      </c>
      <c r="B35" s="5" t="s">
        <v>101</v>
      </c>
      <c r="E35" s="5">
        <v>0</v>
      </c>
      <c r="F35" s="12" t="s">
        <v>102</v>
      </c>
      <c r="G35" s="5" t="s">
        <v>103</v>
      </c>
      <c r="H35" s="5" t="str">
        <f>"-M"</f>
        <v>-M</v>
      </c>
      <c r="I35" s="5">
        <v>0</v>
      </c>
    </row>
    <row r="39" spans="1:13">
      <c r="K39" t="s">
        <v>104</v>
      </c>
    </row>
    <row r="40" spans="1:13">
      <c r="A40" t="s">
        <v>26</v>
      </c>
      <c r="C40" t="s">
        <v>27</v>
      </c>
      <c r="D40" s="6" t="s">
        <v>28</v>
      </c>
      <c r="E40" s="5" t="s">
        <v>3</v>
      </c>
      <c r="F40" s="5" t="s">
        <v>4</v>
      </c>
      <c r="G40" s="5" t="s">
        <v>94</v>
      </c>
      <c r="H40" s="5" t="s">
        <v>95</v>
      </c>
      <c r="I40" s="5" t="s">
        <v>96</v>
      </c>
    </row>
    <row r="41" spans="1:13">
      <c r="D41" s="6" t="s">
        <v>32</v>
      </c>
      <c r="E41" s="5">
        <v>40</v>
      </c>
      <c r="F41" s="5">
        <v>10</v>
      </c>
      <c r="G41" s="5">
        <v>0</v>
      </c>
      <c r="H41" s="5">
        <v>0</v>
      </c>
      <c r="I41" s="5" t="s">
        <v>72</v>
      </c>
      <c r="K41" t="s">
        <v>33</v>
      </c>
    </row>
    <row r="42" spans="1:13">
      <c r="A42" s="1" t="s">
        <v>34</v>
      </c>
      <c r="B42" s="1" t="s">
        <v>28</v>
      </c>
      <c r="C42" s="1" t="s">
        <v>35</v>
      </c>
      <c r="E42" s="7" t="s">
        <v>36</v>
      </c>
      <c r="F42" s="7"/>
      <c r="G42" s="7"/>
      <c r="H42" s="7"/>
      <c r="K42" s="3" t="s">
        <v>37</v>
      </c>
    </row>
    <row r="43" spans="1:13">
      <c r="A43" s="5">
        <v>40</v>
      </c>
      <c r="B43" s="5" t="s">
        <v>3</v>
      </c>
      <c r="C43" s="1">
        <f>+C32-(C33*F32)/F33</f>
        <v>2</v>
      </c>
      <c r="E43" s="5">
        <f>+E32-(F32*E33)/F33</f>
        <v>1</v>
      </c>
      <c r="F43" s="5">
        <f>+F31/$E$20</f>
        <v>0</v>
      </c>
      <c r="G43" s="5">
        <f>+G32-(F32*G33)/F33</f>
        <v>0</v>
      </c>
      <c r="H43" s="5">
        <f>+H32-(F32*H33)/F33</f>
        <v>-1</v>
      </c>
      <c r="I43" s="5">
        <f>+I32-(F32*I33)/F33</f>
        <v>1</v>
      </c>
      <c r="K43" s="14"/>
    </row>
    <row r="44" spans="1:13">
      <c r="A44" s="5">
        <v>10</v>
      </c>
      <c r="B44" s="5" t="s">
        <v>4</v>
      </c>
      <c r="C44" s="1">
        <f>+C33/F33</f>
        <v>1</v>
      </c>
      <c r="E44" s="5">
        <f>+E33/F33</f>
        <v>0</v>
      </c>
      <c r="F44" s="5">
        <v>1</v>
      </c>
      <c r="G44" s="5">
        <f>+G33/$F$33</f>
        <v>-1</v>
      </c>
      <c r="H44" s="5">
        <f t="shared" ref="H44:I44" si="0">+H33/$F$33</f>
        <v>-1</v>
      </c>
      <c r="I44" s="5">
        <f t="shared" si="0"/>
        <v>1</v>
      </c>
      <c r="K44" s="5"/>
    </row>
    <row r="45" spans="1:13">
      <c r="B45" s="7"/>
    </row>
    <row r="46" spans="1:13">
      <c r="A46" s="9" t="s">
        <v>42</v>
      </c>
      <c r="B46" s="5">
        <f>+C43*A43+C44*A44</f>
        <v>90</v>
      </c>
      <c r="E46" s="5">
        <f>+E43*$A$43+E44*$A$44-E41</f>
        <v>0</v>
      </c>
      <c r="F46" s="5">
        <f t="shared" ref="F46:H46" si="1">+F43*$A$43+F44*$A$44-F41</f>
        <v>0</v>
      </c>
      <c r="G46" s="35">
        <f t="shared" si="1"/>
        <v>-10</v>
      </c>
      <c r="H46" s="35">
        <f t="shared" si="1"/>
        <v>-50</v>
      </c>
      <c r="I46" s="5" t="s">
        <v>105</v>
      </c>
    </row>
    <row r="48" spans="1:13">
      <c r="F48" t="s">
        <v>106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140B-DF22-4061-8E25-950549C8BCF4}">
  <dimension ref="A3:O57"/>
  <sheetViews>
    <sheetView topLeftCell="A10" zoomScaleNormal="100" workbookViewId="0">
      <selection activeCell="C28" sqref="C28"/>
    </sheetView>
  </sheetViews>
  <sheetFormatPr defaultColWidth="11.42578125" defaultRowHeight="14.45"/>
  <sheetData>
    <row r="3" spans="1:13">
      <c r="H3" t="s">
        <v>107</v>
      </c>
      <c r="J3" t="s">
        <v>108</v>
      </c>
      <c r="M3" s="4" t="s">
        <v>109</v>
      </c>
    </row>
    <row r="4" spans="1:13">
      <c r="H4" t="s">
        <v>110</v>
      </c>
    </row>
    <row r="7" spans="1:13">
      <c r="H7" t="s">
        <v>111</v>
      </c>
      <c r="I7" t="s">
        <v>112</v>
      </c>
      <c r="K7" t="s">
        <v>113</v>
      </c>
    </row>
    <row r="8" spans="1:13">
      <c r="H8" t="s">
        <v>114</v>
      </c>
      <c r="I8" t="s">
        <v>115</v>
      </c>
      <c r="K8" t="s">
        <v>116</v>
      </c>
    </row>
    <row r="9" spans="1:13">
      <c r="H9" t="s">
        <v>117</v>
      </c>
      <c r="I9" t="s">
        <v>118</v>
      </c>
      <c r="K9" t="s">
        <v>119</v>
      </c>
    </row>
    <row r="13" spans="1:13">
      <c r="A13" t="s">
        <v>26</v>
      </c>
      <c r="C13" t="s">
        <v>27</v>
      </c>
      <c r="D13" s="6" t="s">
        <v>28</v>
      </c>
      <c r="E13" s="5" t="s">
        <v>3</v>
      </c>
      <c r="F13" s="5" t="s">
        <v>4</v>
      </c>
      <c r="G13" s="5" t="s">
        <v>94</v>
      </c>
      <c r="H13" s="5" t="s">
        <v>95</v>
      </c>
      <c r="I13" s="5" t="s">
        <v>120</v>
      </c>
    </row>
    <row r="14" spans="1:13">
      <c r="D14" s="6" t="s">
        <v>32</v>
      </c>
      <c r="E14" s="5">
        <v>120</v>
      </c>
      <c r="F14" s="5">
        <v>120</v>
      </c>
      <c r="G14" s="5">
        <v>0</v>
      </c>
      <c r="H14" s="5">
        <v>0</v>
      </c>
      <c r="I14" s="5">
        <v>0</v>
      </c>
      <c r="K14" t="s">
        <v>33</v>
      </c>
    </row>
    <row r="15" spans="1:13">
      <c r="A15" s="5" t="s">
        <v>34</v>
      </c>
      <c r="B15" s="5" t="s">
        <v>28</v>
      </c>
      <c r="C15" s="5" t="s">
        <v>35</v>
      </c>
      <c r="D15" s="7"/>
      <c r="E15" s="7" t="s">
        <v>36</v>
      </c>
      <c r="F15" s="7"/>
      <c r="G15" s="7"/>
      <c r="H15" s="7"/>
      <c r="I15" s="7"/>
      <c r="K15" s="3" t="s">
        <v>37</v>
      </c>
    </row>
    <row r="16" spans="1:13">
      <c r="A16" s="5">
        <v>0</v>
      </c>
      <c r="B16" s="5" t="s">
        <v>94</v>
      </c>
      <c r="C16" s="5">
        <v>40</v>
      </c>
      <c r="D16" s="7"/>
      <c r="E16" s="12">
        <v>1</v>
      </c>
      <c r="F16" s="5">
        <v>1</v>
      </c>
      <c r="G16" s="5">
        <v>1</v>
      </c>
      <c r="H16" s="5">
        <v>0</v>
      </c>
      <c r="I16" s="5">
        <v>0</v>
      </c>
      <c r="K16" s="5">
        <f>+C16/E16</f>
        <v>40</v>
      </c>
    </row>
    <row r="17" spans="1:11">
      <c r="A17" s="5">
        <v>0</v>
      </c>
      <c r="B17" s="5" t="s">
        <v>95</v>
      </c>
      <c r="C17" s="5">
        <v>30</v>
      </c>
      <c r="D17" s="7"/>
      <c r="E17" s="13">
        <v>1</v>
      </c>
      <c r="F17" s="12">
        <v>0</v>
      </c>
      <c r="G17" s="12">
        <v>0</v>
      </c>
      <c r="H17" s="12">
        <v>1</v>
      </c>
      <c r="I17" s="12">
        <v>0</v>
      </c>
      <c r="K17" s="12">
        <f t="shared" ref="K17" si="0">+C17/E17</f>
        <v>30</v>
      </c>
    </row>
    <row r="18" spans="1:11">
      <c r="A18" s="5">
        <v>0</v>
      </c>
      <c r="B18" s="5" t="s">
        <v>120</v>
      </c>
      <c r="C18" s="5">
        <v>30</v>
      </c>
      <c r="D18" s="7"/>
      <c r="E18" s="12">
        <v>0</v>
      </c>
      <c r="F18" s="5">
        <v>1</v>
      </c>
      <c r="G18" s="5">
        <v>0</v>
      </c>
      <c r="H18" s="5">
        <v>0</v>
      </c>
      <c r="I18" s="5">
        <v>1</v>
      </c>
      <c r="K18" s="5" t="e">
        <f>+C18/E18</f>
        <v>#DIV/0!</v>
      </c>
    </row>
    <row r="19" spans="1:11">
      <c r="A19" s="7"/>
      <c r="B19" s="7"/>
      <c r="C19" s="7"/>
      <c r="D19" s="7"/>
      <c r="E19" s="7"/>
      <c r="F19" s="7"/>
      <c r="G19" s="7"/>
      <c r="H19" s="7"/>
      <c r="I19" s="7"/>
    </row>
    <row r="20" spans="1:11">
      <c r="A20" s="5" t="s">
        <v>42</v>
      </c>
      <c r="B20" s="5">
        <f>+C16*A16+C17*A17+C18*A18</f>
        <v>0</v>
      </c>
      <c r="C20" s="7"/>
      <c r="D20" s="7"/>
      <c r="E20" s="12">
        <f>+E16*$A$16+E17*$A$17+E18*$A$18-E14</f>
        <v>-120</v>
      </c>
      <c r="F20" s="5">
        <f t="shared" ref="F20:I20" si="1">+F16*$A$16+F17*$A$17+F18*$A$18-F14</f>
        <v>-120</v>
      </c>
      <c r="G20" s="5">
        <f t="shared" si="1"/>
        <v>0</v>
      </c>
      <c r="H20" s="5">
        <f t="shared" si="1"/>
        <v>0</v>
      </c>
      <c r="I20" s="5">
        <f t="shared" si="1"/>
        <v>0</v>
      </c>
    </row>
    <row r="25" spans="1:11">
      <c r="A25" t="s">
        <v>26</v>
      </c>
      <c r="C25" t="s">
        <v>27</v>
      </c>
      <c r="D25" s="6" t="s">
        <v>28</v>
      </c>
      <c r="E25" s="5" t="s">
        <v>3</v>
      </c>
      <c r="F25" s="5" t="s">
        <v>4</v>
      </c>
      <c r="G25" s="5" t="s">
        <v>94</v>
      </c>
      <c r="H25" s="5" t="s">
        <v>95</v>
      </c>
      <c r="I25" s="5" t="s">
        <v>120</v>
      </c>
    </row>
    <row r="26" spans="1:11">
      <c r="D26" s="6" t="s">
        <v>32</v>
      </c>
      <c r="E26" s="5">
        <v>120</v>
      </c>
      <c r="F26" s="5">
        <v>120</v>
      </c>
      <c r="G26" s="5">
        <v>0</v>
      </c>
      <c r="H26" s="5">
        <v>0</v>
      </c>
      <c r="I26" s="5">
        <v>0</v>
      </c>
      <c r="K26" t="s">
        <v>33</v>
      </c>
    </row>
    <row r="27" spans="1:11">
      <c r="A27" s="5" t="s">
        <v>34</v>
      </c>
      <c r="B27" s="5" t="s">
        <v>28</v>
      </c>
      <c r="C27" s="5" t="s">
        <v>35</v>
      </c>
      <c r="D27" s="7"/>
      <c r="E27" s="7" t="s">
        <v>36</v>
      </c>
      <c r="F27" s="7"/>
      <c r="G27" s="7"/>
      <c r="H27" s="7"/>
      <c r="I27" s="7"/>
      <c r="K27" s="3" t="s">
        <v>37</v>
      </c>
    </row>
    <row r="28" spans="1:11">
      <c r="A28" s="5">
        <v>0</v>
      </c>
      <c r="B28" s="5" t="s">
        <v>94</v>
      </c>
      <c r="C28" s="5">
        <f>+C16-(C17*E16)/E17</f>
        <v>10</v>
      </c>
      <c r="D28" s="7"/>
      <c r="E28" s="12">
        <v>0</v>
      </c>
      <c r="F28" s="13">
        <f>+F16-(E16*F17)/E17</f>
        <v>1</v>
      </c>
      <c r="G28" s="12">
        <f>+G16-(E16*G17)/E17</f>
        <v>1</v>
      </c>
      <c r="H28" s="12">
        <f>+H16-(E16*H17)/E17</f>
        <v>-1</v>
      </c>
      <c r="I28" s="12">
        <v>0</v>
      </c>
      <c r="K28" s="12">
        <f>+C28/F28</f>
        <v>10</v>
      </c>
    </row>
    <row r="29" spans="1:11">
      <c r="A29" s="5">
        <f>+E14</f>
        <v>120</v>
      </c>
      <c r="B29" s="5" t="s">
        <v>3</v>
      </c>
      <c r="C29" s="5">
        <f>+C17/E17</f>
        <v>30</v>
      </c>
      <c r="D29" s="7"/>
      <c r="E29" s="5">
        <v>1</v>
      </c>
      <c r="F29" s="12">
        <v>0</v>
      </c>
      <c r="G29" s="5">
        <v>0</v>
      </c>
      <c r="H29" s="5">
        <f>+H17/E17</f>
        <v>1</v>
      </c>
      <c r="I29" s="5">
        <v>0</v>
      </c>
      <c r="K29" s="5" t="e">
        <f>+C29/F29</f>
        <v>#DIV/0!</v>
      </c>
    </row>
    <row r="30" spans="1:11">
      <c r="A30" s="5">
        <v>0</v>
      </c>
      <c r="B30" s="5" t="s">
        <v>120</v>
      </c>
      <c r="C30" s="5">
        <f>+C18-(C17*E18)/E17</f>
        <v>30</v>
      </c>
      <c r="D30" s="7"/>
      <c r="E30" s="5">
        <v>0</v>
      </c>
      <c r="F30" s="12">
        <v>1</v>
      </c>
      <c r="G30" s="5">
        <v>0</v>
      </c>
      <c r="H30" s="5">
        <f>+H18-(H17*E18)/E17</f>
        <v>0</v>
      </c>
      <c r="I30" s="5">
        <v>1</v>
      </c>
      <c r="K30" s="5">
        <f>+C30/F30</f>
        <v>30</v>
      </c>
    </row>
    <row r="31" spans="1:11">
      <c r="A31" s="7"/>
      <c r="B31" s="7"/>
      <c r="C31" s="7"/>
      <c r="D31" s="7"/>
      <c r="E31" s="7"/>
      <c r="F31" s="7"/>
      <c r="G31" s="7"/>
      <c r="H31" s="7"/>
      <c r="I31" s="7"/>
    </row>
    <row r="32" spans="1:11">
      <c r="A32" s="5" t="s">
        <v>42</v>
      </c>
      <c r="B32" s="5">
        <f>+C28*A28+C29*A29+C30*A30</f>
        <v>3600</v>
      </c>
      <c r="C32" s="7"/>
      <c r="D32" s="7"/>
      <c r="E32" s="5">
        <f>+E28*$A$28+E29*$A$29+E30*$A$30-E26</f>
        <v>0</v>
      </c>
      <c r="F32" s="5">
        <f t="shared" ref="F32:I32" si="2">+F28*$A$28+F29*$A$29+F30*$A$30-F26</f>
        <v>-120</v>
      </c>
      <c r="G32" s="5">
        <f t="shared" si="2"/>
        <v>0</v>
      </c>
      <c r="H32" s="5">
        <f t="shared" si="2"/>
        <v>120</v>
      </c>
      <c r="I32" s="5">
        <f t="shared" si="2"/>
        <v>0</v>
      </c>
    </row>
    <row r="37" spans="1:11">
      <c r="A37" t="s">
        <v>26</v>
      </c>
      <c r="C37" t="s">
        <v>27</v>
      </c>
      <c r="D37" s="6" t="s">
        <v>28</v>
      </c>
      <c r="E37" s="5" t="s">
        <v>3</v>
      </c>
      <c r="F37" s="5" t="s">
        <v>4</v>
      </c>
      <c r="G37" s="5" t="s">
        <v>94</v>
      </c>
      <c r="H37" s="5" t="s">
        <v>95</v>
      </c>
      <c r="I37" s="5" t="s">
        <v>120</v>
      </c>
    </row>
    <row r="38" spans="1:11">
      <c r="D38" s="6" t="s">
        <v>32</v>
      </c>
      <c r="E38" s="5">
        <v>120</v>
      </c>
      <c r="F38" s="5">
        <v>120</v>
      </c>
      <c r="G38" s="5">
        <v>0</v>
      </c>
      <c r="H38" s="5">
        <v>0</v>
      </c>
      <c r="I38" s="5">
        <v>0</v>
      </c>
      <c r="K38" t="s">
        <v>33</v>
      </c>
    </row>
    <row r="39" spans="1:11">
      <c r="A39" s="5" t="s">
        <v>34</v>
      </c>
      <c r="B39" s="5" t="s">
        <v>28</v>
      </c>
      <c r="C39" s="5" t="s">
        <v>35</v>
      </c>
      <c r="D39" s="7"/>
      <c r="E39" s="7" t="s">
        <v>36</v>
      </c>
      <c r="F39" s="7"/>
      <c r="G39" s="7"/>
      <c r="H39" s="7"/>
      <c r="I39" s="7"/>
      <c r="K39" s="3" t="s">
        <v>37</v>
      </c>
    </row>
    <row r="40" spans="1:11">
      <c r="A40" s="5">
        <v>120</v>
      </c>
      <c r="B40" s="5" t="s">
        <v>4</v>
      </c>
      <c r="C40" s="5">
        <f>+C28/F28</f>
        <v>10</v>
      </c>
      <c r="D40" s="7"/>
      <c r="E40" s="5">
        <f>+E28/F28</f>
        <v>0</v>
      </c>
      <c r="F40" s="5">
        <f>+F28-(E28*F29)/E29</f>
        <v>1</v>
      </c>
      <c r="G40" s="5">
        <f t="shared" ref="G40:I40" si="3">+G28/$F$28</f>
        <v>1</v>
      </c>
      <c r="H40" s="5">
        <f t="shared" si="3"/>
        <v>-1</v>
      </c>
      <c r="I40" s="5">
        <f t="shared" si="3"/>
        <v>0</v>
      </c>
      <c r="K40" s="5">
        <f>+C40/H40</f>
        <v>-10</v>
      </c>
    </row>
    <row r="41" spans="1:11">
      <c r="A41" s="5">
        <f>+E26</f>
        <v>120</v>
      </c>
      <c r="B41" s="5" t="s">
        <v>3</v>
      </c>
      <c r="C41" s="5">
        <f>+C29-(C28*F29)/F28</f>
        <v>30</v>
      </c>
      <c r="D41" s="7"/>
      <c r="E41" s="5">
        <v>1</v>
      </c>
      <c r="F41" s="5">
        <v>0</v>
      </c>
      <c r="G41" s="5">
        <f>+G29-(G28*F29)/F28</f>
        <v>0</v>
      </c>
      <c r="H41" s="5">
        <f>+H29/E29</f>
        <v>1</v>
      </c>
      <c r="I41" s="5">
        <v>0</v>
      </c>
      <c r="K41" s="5">
        <f t="shared" ref="K41:K42" si="4">+C41/H41</f>
        <v>30</v>
      </c>
    </row>
    <row r="42" spans="1:11">
      <c r="A42" s="5">
        <v>0</v>
      </c>
      <c r="B42" s="5" t="s">
        <v>120</v>
      </c>
      <c r="C42" s="5">
        <f>+C30-(C28*F30)/F28</f>
        <v>20</v>
      </c>
      <c r="D42" s="7"/>
      <c r="E42" s="5">
        <v>0</v>
      </c>
      <c r="F42" s="5">
        <v>0</v>
      </c>
      <c r="G42" s="5">
        <f>+G30-(F30*G28)/F28</f>
        <v>-1</v>
      </c>
      <c r="H42" s="5">
        <f>+H30-(F30*H28)/F28</f>
        <v>1</v>
      </c>
      <c r="I42" s="5">
        <v>1</v>
      </c>
      <c r="K42" s="5">
        <f t="shared" si="4"/>
        <v>20</v>
      </c>
    </row>
    <row r="43" spans="1:11">
      <c r="A43" s="7"/>
      <c r="B43" s="7"/>
      <c r="C43" s="7"/>
      <c r="D43" s="7"/>
      <c r="E43" s="7"/>
      <c r="F43" s="7"/>
      <c r="G43" s="7"/>
      <c r="H43" s="7"/>
      <c r="I43" s="7"/>
    </row>
    <row r="44" spans="1:11">
      <c r="A44" s="5" t="s">
        <v>42</v>
      </c>
      <c r="B44" s="5">
        <f>+C40*A40+C41*A41+C42*A42</f>
        <v>4800</v>
      </c>
      <c r="C44" s="7"/>
      <c r="D44" s="7"/>
      <c r="E44" s="5">
        <f>+E40*$A$40+E41*$A$41+E42*$A$42-E38</f>
        <v>0</v>
      </c>
      <c r="F44" s="5">
        <f t="shared" ref="F44:I44" si="5">+F40*$A$40+F41*$A$41+F42*$A$42-F38</f>
        <v>0</v>
      </c>
      <c r="G44" s="5">
        <f t="shared" si="5"/>
        <v>120</v>
      </c>
      <c r="H44" s="36">
        <f t="shared" si="5"/>
        <v>0</v>
      </c>
      <c r="I44" s="5">
        <f t="shared" si="5"/>
        <v>0</v>
      </c>
    </row>
    <row r="47" spans="1:11">
      <c r="A47" t="s">
        <v>121</v>
      </c>
      <c r="J47" t="s">
        <v>122</v>
      </c>
    </row>
    <row r="48" spans="1:11">
      <c r="J48" t="s">
        <v>123</v>
      </c>
    </row>
    <row r="49" spans="8:15">
      <c r="J49" t="s">
        <v>124</v>
      </c>
    </row>
    <row r="56" spans="8:15">
      <c r="H56" t="s">
        <v>125</v>
      </c>
      <c r="O56" t="s">
        <v>126</v>
      </c>
    </row>
    <row r="57" spans="8:15">
      <c r="H57" t="s">
        <v>127</v>
      </c>
      <c r="L57" s="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BA70-8131-4A59-8CC0-F49205C909BA}">
  <dimension ref="A1:AA61"/>
  <sheetViews>
    <sheetView zoomScale="85" zoomScaleNormal="85" workbookViewId="0">
      <selection activeCell="O6" sqref="O6"/>
    </sheetView>
  </sheetViews>
  <sheetFormatPr defaultColWidth="11.42578125" defaultRowHeight="14.45"/>
  <sheetData>
    <row r="1" spans="1:27">
      <c r="A1" t="s">
        <v>128</v>
      </c>
      <c r="C1" t="s">
        <v>82</v>
      </c>
      <c r="L1" t="s">
        <v>128</v>
      </c>
    </row>
    <row r="2" spans="1:27">
      <c r="A2" t="s">
        <v>129</v>
      </c>
      <c r="E2" t="s">
        <v>130</v>
      </c>
      <c r="L2" t="s">
        <v>129</v>
      </c>
    </row>
    <row r="3" spans="1:27">
      <c r="A3" t="s">
        <v>131</v>
      </c>
      <c r="L3" t="s">
        <v>131</v>
      </c>
    </row>
    <row r="4" spans="1:27">
      <c r="A4" t="s">
        <v>132</v>
      </c>
      <c r="L4" t="s">
        <v>132</v>
      </c>
    </row>
    <row r="5" spans="1:27">
      <c r="A5" t="s">
        <v>133</v>
      </c>
      <c r="C5" t="s">
        <v>134</v>
      </c>
      <c r="L5" t="s">
        <v>133</v>
      </c>
    </row>
    <row r="7" spans="1:27">
      <c r="E7" s="38"/>
      <c r="F7" s="38" t="s">
        <v>135</v>
      </c>
      <c r="G7" s="38" t="s">
        <v>136</v>
      </c>
      <c r="H7" s="38" t="s">
        <v>94</v>
      </c>
      <c r="I7" s="39" t="s">
        <v>95</v>
      </c>
      <c r="J7" s="39" t="s">
        <v>120</v>
      </c>
      <c r="K7" s="39" t="s">
        <v>137</v>
      </c>
      <c r="L7" s="39" t="s">
        <v>138</v>
      </c>
      <c r="M7" s="39" t="s">
        <v>96</v>
      </c>
      <c r="N7" s="39" t="s">
        <v>139</v>
      </c>
    </row>
    <row r="8" spans="1:27">
      <c r="E8" s="38"/>
      <c r="F8" s="38">
        <v>90</v>
      </c>
      <c r="G8" s="38">
        <v>10</v>
      </c>
      <c r="H8" s="38">
        <v>1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40">
        <v>2700</v>
      </c>
    </row>
    <row r="9" spans="1:27">
      <c r="E9" s="38"/>
      <c r="F9" s="38">
        <v>10</v>
      </c>
      <c r="G9" s="38">
        <v>50</v>
      </c>
      <c r="H9" s="38">
        <v>0</v>
      </c>
      <c r="I9" s="38">
        <v>1</v>
      </c>
      <c r="J9" s="38">
        <v>0</v>
      </c>
      <c r="K9" s="38">
        <v>0</v>
      </c>
      <c r="L9" s="38">
        <v>0</v>
      </c>
      <c r="M9" s="38">
        <v>0</v>
      </c>
      <c r="N9" s="1">
        <v>1000</v>
      </c>
    </row>
    <row r="10" spans="1:27">
      <c r="E10" s="38"/>
      <c r="F10" s="41">
        <v>1</v>
      </c>
      <c r="G10" s="40">
        <v>0</v>
      </c>
      <c r="H10" s="40">
        <v>0</v>
      </c>
      <c r="I10" s="40">
        <v>0</v>
      </c>
      <c r="J10" s="40">
        <v>-1</v>
      </c>
      <c r="K10" s="40">
        <v>0</v>
      </c>
      <c r="L10" s="40">
        <v>1</v>
      </c>
      <c r="M10" s="40">
        <v>0</v>
      </c>
      <c r="N10">
        <v>15</v>
      </c>
      <c r="Q10" t="s">
        <v>140</v>
      </c>
    </row>
    <row r="11" spans="1:27">
      <c r="E11" s="38"/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-1</v>
      </c>
      <c r="L11" s="1">
        <v>0</v>
      </c>
      <c r="M11" s="1">
        <v>1</v>
      </c>
      <c r="N11">
        <v>10</v>
      </c>
      <c r="Q11" t="s">
        <v>141</v>
      </c>
    </row>
    <row r="12" spans="1:27">
      <c r="E12" s="42" t="s">
        <v>142</v>
      </c>
      <c r="F12" s="1"/>
      <c r="G12" s="1"/>
      <c r="H12" s="1"/>
      <c r="I12" s="1"/>
      <c r="J12" s="1"/>
      <c r="K12" s="1"/>
      <c r="L12" s="1"/>
      <c r="M12" s="1"/>
      <c r="N12" s="1"/>
      <c r="Q12" t="s">
        <v>143</v>
      </c>
    </row>
    <row r="16" spans="1:27">
      <c r="A16" s="43" t="s">
        <v>144</v>
      </c>
      <c r="B16" s="44">
        <v>5</v>
      </c>
      <c r="C16" s="45" t="s">
        <v>145</v>
      </c>
      <c r="D16" s="46" t="s">
        <v>146</v>
      </c>
      <c r="E16" s="44">
        <v>8</v>
      </c>
      <c r="F16" s="45" t="s">
        <v>147</v>
      </c>
      <c r="G16" s="46" t="s">
        <v>146</v>
      </c>
      <c r="H16" s="43">
        <v>0</v>
      </c>
      <c r="I16" s="45" t="s">
        <v>94</v>
      </c>
      <c r="J16" s="46" t="s">
        <v>146</v>
      </c>
      <c r="K16" s="43">
        <v>0</v>
      </c>
      <c r="L16" s="45" t="s">
        <v>95</v>
      </c>
      <c r="M16" s="46" t="s">
        <v>146</v>
      </c>
      <c r="N16" s="43">
        <v>0</v>
      </c>
      <c r="O16" s="45" t="s">
        <v>120</v>
      </c>
      <c r="P16" s="46" t="s">
        <v>146</v>
      </c>
      <c r="Q16" s="43">
        <v>0</v>
      </c>
      <c r="R16" s="45" t="s">
        <v>137</v>
      </c>
      <c r="S16" s="46" t="s">
        <v>146</v>
      </c>
      <c r="T16" s="43" t="s">
        <v>72</v>
      </c>
      <c r="U16" s="45" t="s">
        <v>138</v>
      </c>
      <c r="V16" s="46" t="s">
        <v>146</v>
      </c>
      <c r="W16" s="43" t="s">
        <v>72</v>
      </c>
      <c r="X16" s="45" t="s">
        <v>96</v>
      </c>
      <c r="Y16" s="46" t="s">
        <v>146</v>
      </c>
      <c r="Z16" s="46" t="s">
        <v>148</v>
      </c>
      <c r="AA16" s="44" t="s">
        <v>82</v>
      </c>
    </row>
    <row r="17" spans="1:27">
      <c r="A17" s="43"/>
      <c r="B17" s="43"/>
      <c r="C17" s="46"/>
      <c r="D17" s="43"/>
      <c r="E17" s="43"/>
      <c r="F17" s="46"/>
      <c r="G17" s="43"/>
      <c r="H17" s="43"/>
      <c r="I17" s="46"/>
      <c r="J17" s="43"/>
      <c r="K17" s="43"/>
      <c r="L17" s="46"/>
      <c r="M17" s="43"/>
      <c r="N17" s="43"/>
      <c r="O17" s="46"/>
      <c r="P17" s="43"/>
      <c r="Q17" s="43"/>
      <c r="R17" s="46"/>
      <c r="S17" s="43"/>
      <c r="T17" s="43"/>
      <c r="U17" s="46"/>
      <c r="V17" s="43"/>
      <c r="W17" s="43"/>
      <c r="X17" s="46"/>
      <c r="Y17" s="46"/>
      <c r="Z17" s="43"/>
      <c r="AA17" s="43"/>
    </row>
    <row r="18" spans="1:27">
      <c r="A18" s="43"/>
      <c r="B18" s="44">
        <v>1</v>
      </c>
      <c r="C18" s="43" t="s">
        <v>145</v>
      </c>
      <c r="D18" s="46" t="s">
        <v>146</v>
      </c>
      <c r="E18" s="44">
        <v>0</v>
      </c>
      <c r="F18" s="43" t="s">
        <v>147</v>
      </c>
      <c r="G18" s="46" t="s">
        <v>146</v>
      </c>
      <c r="H18" s="43">
        <v>1</v>
      </c>
      <c r="I18" s="43" t="s">
        <v>94</v>
      </c>
      <c r="J18" s="46" t="s">
        <v>146</v>
      </c>
      <c r="K18" s="43">
        <v>0</v>
      </c>
      <c r="L18" s="43" t="s">
        <v>95</v>
      </c>
      <c r="M18" s="46" t="s">
        <v>65</v>
      </c>
      <c r="N18" s="43">
        <v>0</v>
      </c>
      <c r="O18" s="43" t="s">
        <v>120</v>
      </c>
      <c r="P18" s="46" t="s">
        <v>65</v>
      </c>
      <c r="Q18" s="43">
        <v>0</v>
      </c>
      <c r="R18" s="43" t="s">
        <v>137</v>
      </c>
      <c r="S18" s="43"/>
      <c r="T18" s="43"/>
      <c r="U18" s="43"/>
      <c r="V18" s="43"/>
      <c r="W18" s="43"/>
      <c r="X18" s="43"/>
      <c r="Y18" s="43"/>
      <c r="Z18" s="46" t="s">
        <v>149</v>
      </c>
      <c r="AA18" s="44">
        <v>15</v>
      </c>
    </row>
    <row r="19" spans="1:27">
      <c r="A19" s="43"/>
      <c r="B19" s="44">
        <v>0</v>
      </c>
      <c r="C19" s="43" t="s">
        <v>145</v>
      </c>
      <c r="D19" s="46" t="s">
        <v>146</v>
      </c>
      <c r="E19" s="44">
        <v>1</v>
      </c>
      <c r="F19" s="43" t="s">
        <v>147</v>
      </c>
      <c r="G19" s="46" t="s">
        <v>146</v>
      </c>
      <c r="H19" s="43">
        <v>0</v>
      </c>
      <c r="I19" s="43" t="s">
        <v>94</v>
      </c>
      <c r="J19" s="46" t="s">
        <v>146</v>
      </c>
      <c r="K19" s="43">
        <v>1</v>
      </c>
      <c r="L19" s="43" t="s">
        <v>95</v>
      </c>
      <c r="M19" s="46" t="s">
        <v>65</v>
      </c>
      <c r="N19" s="43">
        <v>0</v>
      </c>
      <c r="O19" s="43" t="s">
        <v>120</v>
      </c>
      <c r="P19" s="46" t="s">
        <v>65</v>
      </c>
      <c r="Q19" s="43">
        <v>0</v>
      </c>
      <c r="R19" s="43" t="s">
        <v>137</v>
      </c>
      <c r="S19" s="43"/>
      <c r="T19" s="43"/>
      <c r="U19" s="43"/>
      <c r="V19" s="43"/>
      <c r="W19" s="43"/>
      <c r="X19" s="43"/>
      <c r="Y19" s="46"/>
      <c r="Z19" s="46" t="s">
        <v>149</v>
      </c>
      <c r="AA19" s="44">
        <v>10</v>
      </c>
    </row>
    <row r="20" spans="1:27">
      <c r="A20" s="43"/>
      <c r="B20" s="44">
        <v>90</v>
      </c>
      <c r="C20" s="43" t="s">
        <v>145</v>
      </c>
      <c r="D20" s="46" t="s">
        <v>146</v>
      </c>
      <c r="E20" s="44">
        <v>10</v>
      </c>
      <c r="F20" s="43" t="s">
        <v>147</v>
      </c>
      <c r="G20" s="46" t="s">
        <v>65</v>
      </c>
      <c r="H20" s="43">
        <v>0</v>
      </c>
      <c r="I20" s="43" t="s">
        <v>94</v>
      </c>
      <c r="J20" s="46" t="s">
        <v>65</v>
      </c>
      <c r="K20" s="43">
        <v>0</v>
      </c>
      <c r="L20" s="43" t="s">
        <v>95</v>
      </c>
      <c r="M20" s="46" t="s">
        <v>65</v>
      </c>
      <c r="N20" s="43">
        <v>1</v>
      </c>
      <c r="O20" s="43" t="s">
        <v>120</v>
      </c>
      <c r="P20" s="46" t="s">
        <v>65</v>
      </c>
      <c r="Q20" s="43">
        <v>0</v>
      </c>
      <c r="R20" s="43" t="s">
        <v>137</v>
      </c>
      <c r="S20" s="46" t="s">
        <v>146</v>
      </c>
      <c r="T20" s="43">
        <v>1</v>
      </c>
      <c r="U20" s="43" t="s">
        <v>138</v>
      </c>
      <c r="V20" s="46" t="s">
        <v>146</v>
      </c>
      <c r="W20" s="43">
        <v>0</v>
      </c>
      <c r="X20" s="43" t="s">
        <v>96</v>
      </c>
      <c r="Y20" s="46" t="s">
        <v>146</v>
      </c>
      <c r="Z20" s="46" t="s">
        <v>149</v>
      </c>
      <c r="AA20" s="44">
        <v>2700</v>
      </c>
    </row>
    <row r="21" spans="1:27">
      <c r="A21" s="43"/>
      <c r="B21" s="44">
        <v>50</v>
      </c>
      <c r="C21" s="43" t="s">
        <v>145</v>
      </c>
      <c r="D21" s="46" t="s">
        <v>146</v>
      </c>
      <c r="E21" s="44">
        <v>50</v>
      </c>
      <c r="F21" s="43" t="s">
        <v>147</v>
      </c>
      <c r="G21" s="46" t="s">
        <v>65</v>
      </c>
      <c r="H21" s="43">
        <v>0</v>
      </c>
      <c r="I21" s="43" t="s">
        <v>94</v>
      </c>
      <c r="J21" s="46" t="s">
        <v>65</v>
      </c>
      <c r="K21" s="43">
        <v>0</v>
      </c>
      <c r="L21" s="43" t="s">
        <v>95</v>
      </c>
      <c r="M21" s="46" t="s">
        <v>65</v>
      </c>
      <c r="N21" s="43">
        <v>0</v>
      </c>
      <c r="O21" s="43" t="s">
        <v>120</v>
      </c>
      <c r="P21" s="46" t="s">
        <v>65</v>
      </c>
      <c r="Q21" s="43">
        <v>1</v>
      </c>
      <c r="R21" s="43" t="s">
        <v>137</v>
      </c>
      <c r="S21" s="46" t="s">
        <v>146</v>
      </c>
      <c r="T21" s="43">
        <v>0</v>
      </c>
      <c r="U21" s="43" t="s">
        <v>138</v>
      </c>
      <c r="V21" s="46" t="s">
        <v>146</v>
      </c>
      <c r="W21" s="43">
        <v>1</v>
      </c>
      <c r="X21" s="43" t="s">
        <v>96</v>
      </c>
      <c r="Y21" s="46" t="s">
        <v>146</v>
      </c>
      <c r="Z21" s="46" t="s">
        <v>149</v>
      </c>
      <c r="AA21" s="44">
        <v>1000</v>
      </c>
    </row>
    <row r="22" spans="1:27">
      <c r="A22" s="43"/>
      <c r="B22" s="43"/>
      <c r="C22" s="43"/>
    </row>
    <row r="23" spans="1:27">
      <c r="A23" s="43"/>
      <c r="B23" s="43"/>
      <c r="C23" s="43"/>
    </row>
    <row r="24" spans="1:27">
      <c r="A24" s="43"/>
      <c r="B24" s="43"/>
      <c r="C24" s="43"/>
    </row>
    <row r="25" spans="1:27">
      <c r="A25" s="43"/>
      <c r="B25" s="43"/>
      <c r="C25" s="43"/>
      <c r="D25" s="43"/>
      <c r="E25" s="43"/>
      <c r="F25" s="46"/>
      <c r="G25" s="43"/>
      <c r="H25" s="43"/>
      <c r="I25" s="46"/>
      <c r="J25" s="43"/>
      <c r="K25" s="43"/>
      <c r="L25" s="46"/>
      <c r="M25" s="43"/>
      <c r="N25" s="43"/>
      <c r="O25" s="46"/>
      <c r="P25" s="43"/>
      <c r="Q25" s="43"/>
      <c r="R25" s="46"/>
      <c r="S25" s="43"/>
      <c r="T25" s="43"/>
      <c r="U25" s="46"/>
      <c r="V25" s="43"/>
      <c r="W25" s="43"/>
      <c r="X25" s="46"/>
      <c r="Y25" s="43"/>
      <c r="Z25" s="43"/>
      <c r="AA25" s="46"/>
    </row>
    <row r="26" spans="1:27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43"/>
      <c r="B28" s="43"/>
      <c r="C28" s="43"/>
      <c r="D28" s="43"/>
      <c r="E28" s="43"/>
      <c r="F28" s="43"/>
      <c r="G28" s="47" t="s">
        <v>145</v>
      </c>
      <c r="H28" s="48" t="s">
        <v>147</v>
      </c>
      <c r="I28" s="48" t="s">
        <v>94</v>
      </c>
      <c r="J28" s="48" t="s">
        <v>95</v>
      </c>
      <c r="K28" s="48" t="s">
        <v>120</v>
      </c>
      <c r="L28" s="48" t="s">
        <v>137</v>
      </c>
      <c r="M28" s="48" t="s">
        <v>138</v>
      </c>
      <c r="N28" s="48" t="s">
        <v>96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3"/>
      <c r="B29" s="43"/>
      <c r="C29" s="43"/>
      <c r="D29" s="43"/>
      <c r="E29" s="43"/>
      <c r="F29" s="43"/>
      <c r="G29" s="49">
        <v>5</v>
      </c>
      <c r="H29" s="50">
        <v>8</v>
      </c>
      <c r="I29" s="50">
        <v>0</v>
      </c>
      <c r="J29" s="50">
        <v>0</v>
      </c>
      <c r="K29" s="50">
        <v>0</v>
      </c>
      <c r="L29" s="50">
        <v>0</v>
      </c>
      <c r="M29" s="50" t="s">
        <v>72</v>
      </c>
      <c r="N29" s="50" t="s">
        <v>72</v>
      </c>
      <c r="O29" s="43"/>
      <c r="P29" s="43"/>
      <c r="Q29" s="43" t="s">
        <v>150</v>
      </c>
      <c r="R29" s="43" t="s">
        <v>151</v>
      </c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3"/>
      <c r="B30" s="43"/>
      <c r="C30" s="43" t="s">
        <v>152</v>
      </c>
      <c r="D30" s="43" t="s">
        <v>153</v>
      </c>
      <c r="E30" s="43" t="s">
        <v>154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 t="s">
        <v>37</v>
      </c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3"/>
      <c r="B31" s="43"/>
      <c r="C31" s="47">
        <v>0</v>
      </c>
      <c r="D31" s="48" t="s">
        <v>94</v>
      </c>
      <c r="E31" s="48">
        <v>2700</v>
      </c>
      <c r="F31" s="43"/>
      <c r="G31" s="51">
        <v>90</v>
      </c>
      <c r="H31" s="48">
        <v>10</v>
      </c>
      <c r="I31" s="48">
        <v>1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3"/>
      <c r="P31" s="52">
        <f>+E31/G31</f>
        <v>30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3"/>
      <c r="B32" s="43"/>
      <c r="C32" s="53">
        <v>0</v>
      </c>
      <c r="D32" s="54" t="s">
        <v>95</v>
      </c>
      <c r="E32" s="54">
        <v>1000</v>
      </c>
      <c r="F32" s="43"/>
      <c r="G32" s="55">
        <v>50</v>
      </c>
      <c r="H32" s="54">
        <v>50</v>
      </c>
      <c r="I32" s="54">
        <v>0</v>
      </c>
      <c r="J32" s="54">
        <v>1</v>
      </c>
      <c r="K32" s="54">
        <v>0</v>
      </c>
      <c r="L32" s="54">
        <v>0</v>
      </c>
      <c r="M32" s="54">
        <v>0</v>
      </c>
      <c r="N32" s="54">
        <v>0</v>
      </c>
      <c r="O32" s="43"/>
      <c r="P32" s="52">
        <f t="shared" ref="P32:P34" si="0">+E32/G32</f>
        <v>20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>
      <c r="A33" s="43"/>
      <c r="B33" s="43"/>
      <c r="C33" s="53" t="s">
        <v>72</v>
      </c>
      <c r="D33" s="54" t="s">
        <v>138</v>
      </c>
      <c r="E33" s="54">
        <v>15</v>
      </c>
      <c r="F33" s="43"/>
      <c r="G33" s="56">
        <v>1</v>
      </c>
      <c r="H33" s="57">
        <v>0</v>
      </c>
      <c r="I33" s="57">
        <v>0</v>
      </c>
      <c r="J33" s="57">
        <v>0</v>
      </c>
      <c r="K33" s="57">
        <v>-1</v>
      </c>
      <c r="L33" s="57">
        <v>0</v>
      </c>
      <c r="M33" s="57">
        <v>1</v>
      </c>
      <c r="N33" s="57">
        <v>0</v>
      </c>
      <c r="O33" s="43"/>
      <c r="P33" s="52">
        <f t="shared" si="0"/>
        <v>15</v>
      </c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>
      <c r="A34" s="43"/>
      <c r="B34" s="43"/>
      <c r="C34" s="53" t="s">
        <v>72</v>
      </c>
      <c r="D34" s="54" t="s">
        <v>96</v>
      </c>
      <c r="E34" s="54">
        <v>10</v>
      </c>
      <c r="F34" s="43"/>
      <c r="G34" s="55">
        <v>0</v>
      </c>
      <c r="H34" s="54">
        <v>1</v>
      </c>
      <c r="I34" s="54">
        <v>0</v>
      </c>
      <c r="J34" s="54">
        <v>0</v>
      </c>
      <c r="K34" s="54">
        <v>0</v>
      </c>
      <c r="L34" s="54">
        <v>-1</v>
      </c>
      <c r="M34" s="54">
        <v>0</v>
      </c>
      <c r="N34" s="54">
        <v>1</v>
      </c>
      <c r="O34" s="43"/>
      <c r="P34" s="52" t="e">
        <f t="shared" si="0"/>
        <v>#DIV/0!</v>
      </c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>
      <c r="A36" s="43"/>
      <c r="B36" s="43" t="s">
        <v>155</v>
      </c>
      <c r="C36" s="72" t="s">
        <v>156</v>
      </c>
      <c r="D36" s="73"/>
      <c r="E36" s="74"/>
      <c r="F36" s="43"/>
      <c r="G36" s="47" t="s">
        <v>157</v>
      </c>
      <c r="H36" s="48" t="s">
        <v>158</v>
      </c>
      <c r="I36" s="48">
        <v>0</v>
      </c>
      <c r="J36" s="48">
        <v>0</v>
      </c>
      <c r="K36" s="58" t="s">
        <v>159</v>
      </c>
      <c r="L36" s="58" t="s">
        <v>159</v>
      </c>
      <c r="M36" s="48">
        <v>0</v>
      </c>
      <c r="N36" s="48">
        <v>0</v>
      </c>
      <c r="O36" s="43" t="s">
        <v>160</v>
      </c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40" spans="1:27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7"/>
    </row>
    <row r="41" spans="1:27">
      <c r="B41" s="59"/>
      <c r="C41" s="59"/>
      <c r="D41" s="59"/>
      <c r="E41" s="59"/>
      <c r="F41" s="59"/>
      <c r="G41" s="60" t="s">
        <v>145</v>
      </c>
      <c r="H41" s="61" t="s">
        <v>147</v>
      </c>
      <c r="I41" s="61" t="s">
        <v>94</v>
      </c>
      <c r="J41" s="61" t="s">
        <v>95</v>
      </c>
      <c r="K41" s="61" t="s">
        <v>120</v>
      </c>
      <c r="L41" s="61" t="s">
        <v>137</v>
      </c>
      <c r="M41" s="61" t="s">
        <v>138</v>
      </c>
      <c r="N41" s="61" t="s">
        <v>96</v>
      </c>
      <c r="O41" s="59"/>
      <c r="P41" s="59"/>
      <c r="Q41" s="59"/>
      <c r="R41" s="59"/>
      <c r="S41" s="59"/>
      <c r="T41" s="7"/>
    </row>
    <row r="42" spans="1:27">
      <c r="B42" s="59"/>
      <c r="C42" s="59"/>
      <c r="D42" s="59"/>
      <c r="E42" s="59"/>
      <c r="F42" s="59"/>
      <c r="G42" s="62">
        <v>5</v>
      </c>
      <c r="H42" s="63">
        <v>8</v>
      </c>
      <c r="I42" s="63">
        <v>0</v>
      </c>
      <c r="J42" s="63">
        <v>0</v>
      </c>
      <c r="K42" s="63">
        <v>0</v>
      </c>
      <c r="L42" s="63">
        <v>0</v>
      </c>
      <c r="M42" s="63" t="s">
        <v>72</v>
      </c>
      <c r="N42" s="63" t="s">
        <v>72</v>
      </c>
      <c r="O42" s="59"/>
      <c r="P42" s="59"/>
      <c r="Q42" s="59" t="s">
        <v>150</v>
      </c>
      <c r="R42" s="59" t="s">
        <v>151</v>
      </c>
      <c r="S42" s="59"/>
      <c r="T42" s="7"/>
    </row>
    <row r="43" spans="1:27">
      <c r="B43" s="59"/>
      <c r="C43" s="59" t="s">
        <v>152</v>
      </c>
      <c r="D43" s="59" t="s">
        <v>153</v>
      </c>
      <c r="E43" s="59" t="s">
        <v>154</v>
      </c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 t="s">
        <v>37</v>
      </c>
      <c r="Q43" s="59"/>
      <c r="R43" s="59"/>
      <c r="S43" s="59"/>
      <c r="T43" s="7"/>
    </row>
    <row r="44" spans="1:27">
      <c r="B44" s="59"/>
      <c r="C44" s="60">
        <v>0</v>
      </c>
      <c r="D44" s="61" t="s">
        <v>94</v>
      </c>
      <c r="E44" s="61">
        <f>+E31-(E33*G31)/G33</f>
        <v>1350</v>
      </c>
      <c r="F44" s="59"/>
      <c r="G44" s="60">
        <v>0</v>
      </c>
      <c r="H44" s="70">
        <f>+H31-(G31*H33)/G33</f>
        <v>10</v>
      </c>
      <c r="I44" s="61">
        <v>1</v>
      </c>
      <c r="J44" s="61">
        <v>0</v>
      </c>
      <c r="K44" s="61">
        <f>+K31-($G$31*K33)/$G$33</f>
        <v>90</v>
      </c>
      <c r="L44" s="61">
        <f t="shared" ref="L44:N44" si="1">+L31-($G$31*L33)/$G$33</f>
        <v>0</v>
      </c>
      <c r="M44" s="61">
        <f t="shared" si="1"/>
        <v>-90</v>
      </c>
      <c r="N44" s="61">
        <f t="shared" si="1"/>
        <v>0</v>
      </c>
      <c r="O44" s="59"/>
      <c r="P44" s="64">
        <f>+E44/H44</f>
        <v>135</v>
      </c>
      <c r="Q44" s="59"/>
      <c r="R44" s="59"/>
      <c r="S44" s="59"/>
      <c r="T44" s="7"/>
    </row>
    <row r="45" spans="1:27">
      <c r="B45" s="59"/>
      <c r="C45" s="65">
        <v>0</v>
      </c>
      <c r="D45" s="66" t="s">
        <v>95</v>
      </c>
      <c r="E45" s="66">
        <f>+E32-(E33*G32)/G33</f>
        <v>250</v>
      </c>
      <c r="F45" s="59"/>
      <c r="G45" s="67">
        <v>0</v>
      </c>
      <c r="H45" s="71">
        <f>+H32-(G32*H33)/G33</f>
        <v>50</v>
      </c>
      <c r="I45" s="68">
        <v>0</v>
      </c>
      <c r="J45" s="68">
        <v>1</v>
      </c>
      <c r="K45" s="68">
        <f>+K32-($G$32*K33)/$G$33</f>
        <v>50</v>
      </c>
      <c r="L45" s="68">
        <f t="shared" ref="L45:N45" si="2">+L32-($G$32*L33)/$G$33</f>
        <v>0</v>
      </c>
      <c r="M45" s="68">
        <f t="shared" si="2"/>
        <v>-50</v>
      </c>
      <c r="N45" s="68">
        <f t="shared" si="2"/>
        <v>0</v>
      </c>
      <c r="O45" s="59"/>
      <c r="P45" s="64">
        <f t="shared" ref="P45:P47" si="3">+E45/H45</f>
        <v>5</v>
      </c>
      <c r="Q45" s="59"/>
      <c r="R45" s="59"/>
      <c r="S45" s="59"/>
      <c r="T45" s="7"/>
    </row>
    <row r="46" spans="1:27">
      <c r="B46" s="59"/>
      <c r="C46" s="65">
        <v>5</v>
      </c>
      <c r="D46" s="66" t="s">
        <v>145</v>
      </c>
      <c r="E46" s="66">
        <v>15</v>
      </c>
      <c r="F46" s="59"/>
      <c r="G46" s="65">
        <v>1</v>
      </c>
      <c r="H46" s="68">
        <f>+H33/$G$33</f>
        <v>0</v>
      </c>
      <c r="I46" s="66">
        <f t="shared" ref="I46:N46" si="4">+I33/$G$33</f>
        <v>0</v>
      </c>
      <c r="J46" s="66">
        <f t="shared" si="4"/>
        <v>0</v>
      </c>
      <c r="K46" s="66">
        <f t="shared" si="4"/>
        <v>-1</v>
      </c>
      <c r="L46" s="66">
        <f t="shared" si="4"/>
        <v>0</v>
      </c>
      <c r="M46" s="66">
        <f t="shared" si="4"/>
        <v>1</v>
      </c>
      <c r="N46" s="66">
        <f t="shared" si="4"/>
        <v>0</v>
      </c>
      <c r="O46" s="59"/>
      <c r="P46" s="64" t="e">
        <f t="shared" si="3"/>
        <v>#DIV/0!</v>
      </c>
      <c r="Q46" s="59"/>
      <c r="R46" s="59"/>
      <c r="S46" s="59"/>
      <c r="T46" s="7"/>
    </row>
    <row r="47" spans="1:27">
      <c r="B47" s="59"/>
      <c r="C47" s="65" t="s">
        <v>72</v>
      </c>
      <c r="D47" s="66" t="s">
        <v>96</v>
      </c>
      <c r="E47" s="66">
        <f>+E34-(E33*G34)/G33</f>
        <v>10</v>
      </c>
      <c r="F47" s="59"/>
      <c r="G47" s="65">
        <v>0</v>
      </c>
      <c r="H47" s="68">
        <f>+H34-($H$33*G34)/$G$33</f>
        <v>1</v>
      </c>
      <c r="I47" s="66">
        <f t="shared" ref="I47:N47" si="5">+I34-($H$33*H34)/$G$33</f>
        <v>0</v>
      </c>
      <c r="J47" s="66">
        <f t="shared" si="5"/>
        <v>0</v>
      </c>
      <c r="K47" s="66">
        <f t="shared" si="5"/>
        <v>0</v>
      </c>
      <c r="L47" s="66">
        <f t="shared" si="5"/>
        <v>-1</v>
      </c>
      <c r="M47" s="66">
        <f t="shared" si="5"/>
        <v>0</v>
      </c>
      <c r="N47" s="66">
        <f t="shared" si="5"/>
        <v>1</v>
      </c>
      <c r="O47" s="59"/>
      <c r="P47" s="64">
        <f t="shared" si="3"/>
        <v>10</v>
      </c>
      <c r="Q47" s="59"/>
      <c r="R47" s="59"/>
      <c r="S47" s="59"/>
      <c r="T47" s="7"/>
    </row>
    <row r="48" spans="1:27"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7"/>
    </row>
    <row r="49" spans="2:20">
      <c r="B49" s="59" t="s">
        <v>155</v>
      </c>
      <c r="C49" s="72" t="s">
        <v>161</v>
      </c>
      <c r="D49" s="73"/>
      <c r="E49" s="74"/>
      <c r="F49" s="59"/>
      <c r="G49" s="60">
        <v>0</v>
      </c>
      <c r="H49" s="70" t="s">
        <v>162</v>
      </c>
      <c r="I49" s="61">
        <v>0</v>
      </c>
      <c r="J49" s="61">
        <v>0</v>
      </c>
      <c r="K49" s="69">
        <v>-5</v>
      </c>
      <c r="L49" s="69" t="s">
        <v>159</v>
      </c>
      <c r="M49" s="61" t="s">
        <v>163</v>
      </c>
      <c r="N49" s="61">
        <v>0</v>
      </c>
      <c r="O49" s="59" t="s">
        <v>160</v>
      </c>
      <c r="P49" s="59"/>
      <c r="Q49" s="59"/>
      <c r="R49" s="59"/>
      <c r="S49" s="59"/>
      <c r="T49" s="7"/>
    </row>
    <row r="50" spans="2:20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2" spans="2:20"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</row>
    <row r="53" spans="2:20">
      <c r="B53" s="59"/>
      <c r="C53" s="59"/>
      <c r="D53" s="59"/>
      <c r="E53" s="59"/>
      <c r="F53" s="59"/>
      <c r="G53" s="60" t="s">
        <v>145</v>
      </c>
      <c r="H53" s="61" t="s">
        <v>147</v>
      </c>
      <c r="I53" s="61" t="s">
        <v>94</v>
      </c>
      <c r="J53" s="61" t="s">
        <v>95</v>
      </c>
      <c r="K53" s="61" t="s">
        <v>120</v>
      </c>
      <c r="L53" s="61" t="s">
        <v>137</v>
      </c>
      <c r="M53" s="61" t="s">
        <v>138</v>
      </c>
      <c r="N53" s="61" t="s">
        <v>96</v>
      </c>
      <c r="O53" s="59"/>
      <c r="P53" s="59"/>
      <c r="Q53" s="59"/>
      <c r="R53" s="59"/>
    </row>
    <row r="54" spans="2:20">
      <c r="B54" s="59"/>
      <c r="C54" s="59"/>
      <c r="D54" s="59"/>
      <c r="E54" s="59"/>
      <c r="F54" s="59"/>
      <c r="G54" s="62">
        <v>5</v>
      </c>
      <c r="H54" s="63">
        <v>8</v>
      </c>
      <c r="I54" s="63">
        <v>0</v>
      </c>
      <c r="J54" s="63">
        <v>0</v>
      </c>
      <c r="K54" s="63">
        <v>0</v>
      </c>
      <c r="L54" s="63">
        <v>0</v>
      </c>
      <c r="M54" s="63" t="s">
        <v>72</v>
      </c>
      <c r="N54" s="63" t="s">
        <v>72</v>
      </c>
      <c r="O54" s="59"/>
      <c r="P54" s="59"/>
      <c r="Q54" s="59" t="s">
        <v>150</v>
      </c>
      <c r="R54" s="59" t="s">
        <v>151</v>
      </c>
    </row>
    <row r="55" spans="2:20">
      <c r="B55" s="59"/>
      <c r="C55" s="59" t="s">
        <v>152</v>
      </c>
      <c r="D55" s="59" t="s">
        <v>153</v>
      </c>
      <c r="E55" s="59" t="s">
        <v>154</v>
      </c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 t="s">
        <v>37</v>
      </c>
      <c r="Q55" s="59"/>
      <c r="R55" s="59"/>
    </row>
    <row r="56" spans="2:20">
      <c r="B56" s="59"/>
      <c r="C56" s="60">
        <v>0</v>
      </c>
      <c r="D56" s="61" t="s">
        <v>94</v>
      </c>
      <c r="E56" s="61">
        <f>+E44-(E45*H44)/H45</f>
        <v>1300</v>
      </c>
      <c r="F56" s="59"/>
      <c r="G56" s="60">
        <f>+G44-(H44*G45)/H45</f>
        <v>0</v>
      </c>
      <c r="H56" s="61">
        <v>0</v>
      </c>
      <c r="I56" s="61">
        <f>+I44-($H$44*I45)/$H$45</f>
        <v>1</v>
      </c>
      <c r="J56" s="61">
        <f t="shared" ref="J56:N56" si="6">+J44-($H$44*J45)/$H$45</f>
        <v>-0.2</v>
      </c>
      <c r="K56" s="61">
        <f t="shared" si="6"/>
        <v>80</v>
      </c>
      <c r="L56" s="61">
        <f t="shared" si="6"/>
        <v>0</v>
      </c>
      <c r="M56" s="61">
        <f t="shared" si="6"/>
        <v>-80</v>
      </c>
      <c r="N56" s="61">
        <f t="shared" si="6"/>
        <v>0</v>
      </c>
      <c r="O56" s="59"/>
      <c r="P56" s="64"/>
      <c r="Q56" s="59"/>
      <c r="R56" s="59"/>
    </row>
    <row r="57" spans="2:20">
      <c r="B57" s="59"/>
      <c r="C57" s="65">
        <v>8</v>
      </c>
      <c r="D57" s="66" t="s">
        <v>136</v>
      </c>
      <c r="E57" s="66">
        <f>+E45/H45</f>
        <v>5</v>
      </c>
      <c r="F57" s="59"/>
      <c r="G57" s="65">
        <f>+G45/H45</f>
        <v>0</v>
      </c>
      <c r="H57" s="66">
        <v>1</v>
      </c>
      <c r="I57" s="66">
        <f>+I45/$H$45</f>
        <v>0</v>
      </c>
      <c r="J57" s="66">
        <f t="shared" ref="J57:N57" si="7">+J45/$H$45</f>
        <v>0.02</v>
      </c>
      <c r="K57" s="66">
        <f t="shared" si="7"/>
        <v>1</v>
      </c>
      <c r="L57" s="66">
        <f t="shared" si="7"/>
        <v>0</v>
      </c>
      <c r="M57" s="66">
        <f t="shared" si="7"/>
        <v>-1</v>
      </c>
      <c r="N57" s="66">
        <f t="shared" si="7"/>
        <v>0</v>
      </c>
      <c r="O57" s="59"/>
      <c r="P57" s="64"/>
      <c r="Q57" s="59"/>
      <c r="R57" s="59"/>
    </row>
    <row r="58" spans="2:20">
      <c r="B58" s="59"/>
      <c r="C58" s="65">
        <v>5</v>
      </c>
      <c r="D58" s="66" t="s">
        <v>145</v>
      </c>
      <c r="E58" s="66">
        <f>+E46-($E$45*H46)/$H$45</f>
        <v>15</v>
      </c>
      <c r="F58" s="59"/>
      <c r="G58" s="65">
        <v>1</v>
      </c>
      <c r="H58" s="66">
        <v>0</v>
      </c>
      <c r="I58" s="66">
        <v>0</v>
      </c>
      <c r="J58" s="66">
        <f>+J46-($H$46*J45)/$H$45</f>
        <v>0</v>
      </c>
      <c r="K58" s="66">
        <f t="shared" ref="K58:N58" si="8">+K46-($H$46*K45)/$H$45</f>
        <v>-1</v>
      </c>
      <c r="L58" s="66">
        <f t="shared" si="8"/>
        <v>0</v>
      </c>
      <c r="M58" s="66">
        <f t="shared" si="8"/>
        <v>1</v>
      </c>
      <c r="N58" s="66">
        <f t="shared" si="8"/>
        <v>0</v>
      </c>
      <c r="O58" s="59"/>
      <c r="P58" s="64"/>
      <c r="Q58" s="59"/>
      <c r="R58" s="59"/>
    </row>
    <row r="59" spans="2:20">
      <c r="B59" s="59"/>
      <c r="C59" s="65" t="s">
        <v>72</v>
      </c>
      <c r="D59" s="66" t="s">
        <v>96</v>
      </c>
      <c r="E59" s="66">
        <f>+E47-($E$45*H47)/$H$45</f>
        <v>5</v>
      </c>
      <c r="F59" s="59"/>
      <c r="G59" s="65">
        <v>0</v>
      </c>
      <c r="H59" s="66">
        <f>+H46-($H$33*G46)/$G$33</f>
        <v>0</v>
      </c>
      <c r="I59" s="66">
        <f t="shared" ref="I59" si="9">+I46-($H$33*H46)/$G$33</f>
        <v>0</v>
      </c>
      <c r="J59" s="66">
        <f>+J47-($H$47*J45)/$H$45</f>
        <v>-0.02</v>
      </c>
      <c r="K59" s="66">
        <f t="shared" ref="K59:M59" si="10">+K47-($H$47*K45)/$H$45</f>
        <v>-1</v>
      </c>
      <c r="L59" s="66">
        <f t="shared" si="10"/>
        <v>-1</v>
      </c>
      <c r="M59" s="66">
        <f t="shared" si="10"/>
        <v>1</v>
      </c>
      <c r="N59" s="66">
        <f>+N47-($H$47*N45)/$H$45</f>
        <v>1</v>
      </c>
      <c r="O59" s="59"/>
      <c r="P59" s="64"/>
      <c r="Q59" s="59"/>
      <c r="R59" s="59"/>
    </row>
    <row r="60" spans="2:20"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</row>
    <row r="61" spans="2:20">
      <c r="B61" s="59" t="s">
        <v>155</v>
      </c>
      <c r="C61" s="72" t="s">
        <v>164</v>
      </c>
      <c r="D61" s="73"/>
      <c r="E61" s="74"/>
      <c r="F61" s="59"/>
      <c r="G61" s="60">
        <v>0</v>
      </c>
      <c r="H61" s="61">
        <v>0</v>
      </c>
      <c r="I61" s="61">
        <v>0</v>
      </c>
      <c r="J61" s="61" t="s">
        <v>165</v>
      </c>
      <c r="K61" s="69" t="s">
        <v>166</v>
      </c>
      <c r="L61" s="69" t="s">
        <v>159</v>
      </c>
      <c r="M61" s="61">
        <v>-3</v>
      </c>
      <c r="N61" s="61">
        <v>0</v>
      </c>
      <c r="O61" s="59" t="s">
        <v>160</v>
      </c>
      <c r="P61" s="59"/>
      <c r="Q61" s="59"/>
      <c r="R61" s="59"/>
    </row>
  </sheetData>
  <mergeCells count="3">
    <mergeCell ref="C36:E36"/>
    <mergeCell ref="C49:E49"/>
    <mergeCell ref="C61:E61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3798-DE91-4993-9B83-B97B0DD93F72}">
  <dimension ref="A1:J3"/>
  <sheetViews>
    <sheetView topLeftCell="A40" zoomScale="70" zoomScaleNormal="70" workbookViewId="0">
      <selection activeCell="R11" sqref="R11"/>
    </sheetView>
  </sheetViews>
  <sheetFormatPr defaultColWidth="11.42578125" defaultRowHeight="14.45"/>
  <sheetData>
    <row r="1" spans="1:10">
      <c r="A1" t="s">
        <v>167</v>
      </c>
      <c r="J1" t="s">
        <v>168</v>
      </c>
    </row>
    <row r="2" spans="1:10">
      <c r="J2" t="s">
        <v>169</v>
      </c>
    </row>
    <row r="3" spans="1:10">
      <c r="J3" t="s">
        <v>170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Uriel Villalonga</dc:creator>
  <cp:keywords/>
  <dc:description/>
  <cp:lastModifiedBy>Guest User</cp:lastModifiedBy>
  <cp:revision/>
  <dcterms:created xsi:type="dcterms:W3CDTF">2025-09-12T20:04:46Z</dcterms:created>
  <dcterms:modified xsi:type="dcterms:W3CDTF">2025-11-07T12:17:02Z</dcterms:modified>
  <cp:category/>
  <cp:contentStatus/>
</cp:coreProperties>
</file>