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985" yWindow="60" windowWidth="13935" windowHeight="11640" tabRatio="640"/>
  </bookViews>
  <sheets>
    <sheet name="Formato 2" sheetId="1" r:id="rId1"/>
  </sheets>
  <calcPr calcId="124519"/>
</workbook>
</file>

<file path=xl/calcChain.xml><?xml version="1.0" encoding="utf-8"?>
<calcChain xmlns="http://schemas.openxmlformats.org/spreadsheetml/2006/main">
  <c r="I38" i="1"/>
  <c r="D32" l="1"/>
  <c r="D24"/>
  <c r="D23"/>
  <c r="D35" s="1"/>
  <c r="G68"/>
  <c r="G67"/>
  <c r="D29" l="1"/>
  <c r="D31" s="1"/>
  <c r="D33" s="1"/>
  <c r="D34" s="1"/>
  <c r="H61"/>
  <c r="G61"/>
  <c r="H58"/>
  <c r="G58"/>
  <c r="D74"/>
  <c r="D75" s="1"/>
  <c r="B74"/>
  <c r="B75" s="1"/>
  <c r="E32"/>
  <c r="E24"/>
  <c r="E23"/>
  <c r="E35" s="1"/>
  <c r="C24"/>
  <c r="C23"/>
  <c r="H53"/>
  <c r="G53"/>
  <c r="H51"/>
  <c r="G51"/>
  <c r="B67"/>
  <c r="B68" s="1"/>
  <c r="H48"/>
  <c r="G48"/>
  <c r="E29" l="1"/>
  <c r="E31" s="1"/>
  <c r="E33" s="1"/>
  <c r="E34" s="1"/>
  <c r="I41"/>
  <c r="C32"/>
  <c r="C35"/>
  <c r="H35" l="1"/>
  <c r="C29"/>
  <c r="C31" s="1"/>
  <c r="C33" l="1"/>
  <c r="C34" s="1"/>
  <c r="H34" s="1"/>
  <c r="H31"/>
</calcChain>
</file>

<file path=xl/sharedStrings.xml><?xml version="1.0" encoding="utf-8"?>
<sst xmlns="http://schemas.openxmlformats.org/spreadsheetml/2006/main" count="125" uniqueCount="92">
  <si>
    <t xml:space="preserve">OP  - </t>
  </si>
  <si>
    <t>EMPRESA:</t>
  </si>
  <si>
    <t>FECHA:</t>
  </si>
  <si>
    <t>CONTACTO:</t>
  </si>
  <si>
    <t>MOLDE:</t>
  </si>
  <si>
    <t>MATERIAL</t>
  </si>
  <si>
    <t>Cant. Utilizada.</t>
  </si>
  <si>
    <t>Tela</t>
  </si>
  <si>
    <t>Hilo</t>
  </si>
  <si>
    <t>Sastre</t>
  </si>
  <si>
    <t>Bordado</t>
  </si>
  <si>
    <t>Gastos de bordado</t>
  </si>
  <si>
    <t>Depreciación de maqu.</t>
  </si>
  <si>
    <t>Celular</t>
  </si>
  <si>
    <t>Envio</t>
  </si>
  <si>
    <t>Otros</t>
  </si>
  <si>
    <t>IVA</t>
  </si>
  <si>
    <t>Costo Unitario:</t>
  </si>
  <si>
    <t>Precio de Venta:</t>
  </si>
  <si>
    <t>Utilidad de Confección:</t>
  </si>
  <si>
    <t>Utilidad del Bordado:</t>
  </si>
  <si>
    <t>Utilidad Neta:</t>
  </si>
  <si>
    <t>Utilidad Neta Total:</t>
  </si>
  <si>
    <t>Bs.</t>
  </si>
  <si>
    <t>Total Reserva de Bordado:</t>
  </si>
  <si>
    <t>BORDADO.</t>
  </si>
  <si>
    <t>Diseño:</t>
  </si>
  <si>
    <t>Disquet:</t>
  </si>
  <si>
    <t>Canal:</t>
  </si>
  <si>
    <t>Puntos:</t>
  </si>
  <si>
    <t>Ubicación:</t>
  </si>
  <si>
    <t>Costo:</t>
  </si>
  <si>
    <t>CALCULO</t>
  </si>
  <si>
    <t>HOMBRE</t>
  </si>
  <si>
    <t>Cant Por Talla</t>
  </si>
  <si>
    <t>SERIGRAFIA</t>
  </si>
  <si>
    <t>Serigrafista:</t>
  </si>
  <si>
    <t>Ubicación</t>
  </si>
  <si>
    <t>Total Tela</t>
  </si>
  <si>
    <t>Para</t>
  </si>
  <si>
    <t>TELA</t>
  </si>
  <si>
    <t>HOJA</t>
  </si>
  <si>
    <t>PARA</t>
  </si>
  <si>
    <t>DETALLE</t>
  </si>
  <si>
    <t>COMPRA</t>
  </si>
  <si>
    <t>MEDIDA</t>
  </si>
  <si>
    <t>UNIDAD</t>
  </si>
  <si>
    <t xml:space="preserve">PRECIO POR UD </t>
  </si>
  <si>
    <t>PRECIO X METRO</t>
  </si>
  <si>
    <t>PRECIO TOTAL</t>
  </si>
  <si>
    <t>Bs/METRO</t>
  </si>
  <si>
    <t>MUJER</t>
  </si>
  <si>
    <t>SERIGRAFIADO</t>
  </si>
  <si>
    <t>SASTRE/12</t>
  </si>
  <si>
    <t>GRUPO TRAILER</t>
  </si>
  <si>
    <t>SARINA MAGNE</t>
  </si>
  <si>
    <t>Chalecos mod.silvia con combinado en la espalda varon "M"kaki2da negro</t>
  </si>
  <si>
    <t xml:space="preserve"> 7 - 8</t>
  </si>
  <si>
    <t>COMPLETO</t>
  </si>
  <si>
    <t>NARANJA</t>
  </si>
  <si>
    <t>TALLA M MOD. TRAILER</t>
  </si>
  <si>
    <t>TALLA M MOD SILVIA</t>
  </si>
  <si>
    <t>TALLA M MOD. SILVIA</t>
  </si>
  <si>
    <t>TELA KAKI2DA NEGRO Y NARANJA PRECIO= 13 Bs/MTR</t>
  </si>
  <si>
    <t>MOD SILVIA</t>
  </si>
  <si>
    <t>MOD TRAILER</t>
  </si>
  <si>
    <t>M TRAILER</t>
  </si>
  <si>
    <t>M SILVIA</t>
  </si>
  <si>
    <t>TELA BONGE PRECIO= 5,1 Bs/MTR</t>
  </si>
  <si>
    <t>CHALECOS</t>
  </si>
  <si>
    <t>BOLSILLO</t>
  </si>
  <si>
    <t>CINTA REFLECTIVA</t>
  </si>
  <si>
    <t>NO</t>
  </si>
  <si>
    <t>CIERRE DE 45 CM</t>
  </si>
  <si>
    <t>SCRASH 4CM  2 UDS</t>
  </si>
  <si>
    <t>CIERRE DE 18 CM</t>
  </si>
  <si>
    <t>2 UDS</t>
  </si>
  <si>
    <t>TALLA</t>
  </si>
  <si>
    <t>CELOFAN</t>
  </si>
  <si>
    <t>5,1 Bs/METRO</t>
  </si>
  <si>
    <t>85 Bs/ 120 uds</t>
  </si>
  <si>
    <t>28 Bs/ 25 MTR</t>
  </si>
  <si>
    <t>60 Bs/120 UDS</t>
  </si>
  <si>
    <t>FORRO BOLSILLO</t>
  </si>
  <si>
    <t>BONGE</t>
  </si>
  <si>
    <t>combinado</t>
  </si>
  <si>
    <t>LENGUETA 2 UDS</t>
  </si>
  <si>
    <t>CIERRE DE 25 CM</t>
  </si>
  <si>
    <t>TRAILER</t>
  </si>
  <si>
    <t>TRAILER GROUP</t>
  </si>
  <si>
    <t>PECHO IZQ.</t>
  </si>
  <si>
    <t xml:space="preserve">TRAILER </t>
  </si>
</sst>
</file>

<file path=xl/styles.xml><?xml version="1.0" encoding="utf-8"?>
<styleSheet xmlns="http://schemas.openxmlformats.org/spreadsheetml/2006/main">
  <numFmts count="3">
    <numFmt numFmtId="164" formatCode="[$-C0A]d\-mmm\-yy;@"/>
    <numFmt numFmtId="165" formatCode="000###"/>
    <numFmt numFmtId="166" formatCode="0.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18"/>
      <name val="Lucida Calligraphy"/>
      <family val="4"/>
    </font>
    <font>
      <sz val="26"/>
      <color rgb="FF000058"/>
      <name val="Hobo Std"/>
      <family val="3"/>
    </font>
    <font>
      <b/>
      <sz val="10"/>
      <color rgb="FF000058"/>
      <name val="Lucida Calligraphy"/>
      <family val="4"/>
    </font>
    <font>
      <sz val="11"/>
      <name val="Lucida Calligraphy"/>
      <family val="4"/>
    </font>
    <font>
      <sz val="11"/>
      <color theme="1"/>
      <name val="Lucida Calligraphy"/>
      <family val="4"/>
    </font>
    <font>
      <sz val="9"/>
      <color theme="1"/>
      <name val="Lucida Calligraphy"/>
      <family val="4"/>
    </font>
    <font>
      <sz val="10"/>
      <color theme="1"/>
      <name val="Lucida Calligraphy"/>
      <family val="4"/>
    </font>
    <font>
      <b/>
      <sz val="9"/>
      <color theme="1"/>
      <name val="Lucida Calligraphy"/>
      <family val="4"/>
    </font>
    <font>
      <sz val="10"/>
      <color rgb="FF002060"/>
      <name val="Lucida Calligraphy"/>
      <family val="4"/>
    </font>
    <font>
      <b/>
      <sz val="11"/>
      <color theme="1"/>
      <name val="Lucida Calligraphy"/>
      <family val="4"/>
    </font>
    <font>
      <b/>
      <sz val="10"/>
      <color theme="1"/>
      <name val="Lucida Calligraphy"/>
      <family val="4"/>
    </font>
    <font>
      <b/>
      <sz val="12"/>
      <color theme="1"/>
      <name val="Calibri"/>
      <family val="2"/>
      <scheme val="minor"/>
    </font>
    <font>
      <b/>
      <sz val="12"/>
      <color theme="1"/>
      <name val="Lucida Calligraphy"/>
      <family val="4"/>
    </font>
    <font>
      <b/>
      <sz val="11"/>
      <color rgb="FF002060"/>
      <name val="Lucida Calligraphy"/>
      <family val="4"/>
    </font>
    <font>
      <b/>
      <sz val="9"/>
      <color rgb="FF002060"/>
      <name val="Lucida Calligraphy"/>
      <family val="4"/>
    </font>
    <font>
      <sz val="11"/>
      <color theme="5" tint="-0.249977111117893"/>
      <name val="Lucida Calligraphy"/>
      <family val="4"/>
    </font>
    <font>
      <sz val="10"/>
      <color theme="1"/>
      <name val="Arial"/>
      <family val="2"/>
    </font>
    <font>
      <i/>
      <sz val="10"/>
      <color theme="3" tint="-0.499984740745262"/>
      <name val="Lucida Calligraphy"/>
      <family val="4"/>
    </font>
    <font>
      <sz val="12"/>
      <color theme="1"/>
      <name val="Lucida Calligraphy"/>
      <family val="4"/>
    </font>
    <font>
      <b/>
      <sz val="11"/>
      <color rgb="FF000058"/>
      <name val="Lucida Calligraphy"/>
      <family val="4"/>
    </font>
    <font>
      <b/>
      <sz val="8"/>
      <color theme="1"/>
      <name val="Lucida Calligraphy"/>
      <family val="4"/>
    </font>
    <font>
      <b/>
      <sz val="10"/>
      <color theme="3" tint="-0.499984740745262"/>
      <name val="Lucida Calligraphy"/>
      <family val="4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Lucida Calligraphy"/>
      <family val="4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A2E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164" fontId="3" fillId="0" borderId="0"/>
    <xf numFmtId="0" fontId="1" fillId="0" borderId="0"/>
    <xf numFmtId="0" fontId="3" fillId="0" borderId="0"/>
    <xf numFmtId="0" fontId="1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21" fillId="0" borderId="0">
      <alignment horizontal="justify" vertical="center"/>
    </xf>
    <xf numFmtId="165" fontId="3" fillId="0" borderId="0"/>
    <xf numFmtId="165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8">
    <xf numFmtId="0" fontId="0" fillId="0" borderId="0" xfId="0"/>
    <xf numFmtId="164" fontId="4" fillId="0" borderId="0" xfId="1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1" fillId="0" borderId="0" xfId="2"/>
    <xf numFmtId="164" fontId="6" fillId="0" borderId="0" xfId="2" applyNumberFormat="1" applyFont="1"/>
    <xf numFmtId="0" fontId="9" fillId="0" borderId="0" xfId="2" applyNumberFormat="1" applyFont="1" applyAlignment="1">
      <alignment horizontal="left"/>
    </xf>
    <xf numFmtId="0" fontId="9" fillId="0" borderId="0" xfId="2" applyNumberFormat="1" applyFont="1" applyAlignment="1">
      <alignment horizontal="center"/>
    </xf>
    <xf numFmtId="164" fontId="11" fillId="0" borderId="0" xfId="2" applyNumberFormat="1" applyFont="1" applyFill="1" applyBorder="1" applyAlignment="1">
      <alignment horizontal="center" vertical="center"/>
    </xf>
    <xf numFmtId="0" fontId="10" fillId="0" borderId="4" xfId="4" applyBorder="1" applyAlignment="1">
      <alignment vertical="center"/>
    </xf>
    <xf numFmtId="2" fontId="8" fillId="0" borderId="4" xfId="4" applyNumberFormat="1" applyFont="1" applyBorder="1" applyAlignment="1">
      <alignment vertical="center"/>
    </xf>
    <xf numFmtId="2" fontId="8" fillId="0" borderId="5" xfId="4" applyNumberFormat="1" applyFont="1" applyBorder="1" applyAlignment="1">
      <alignment vertical="center"/>
    </xf>
    <xf numFmtId="164" fontId="1" fillId="0" borderId="0" xfId="2" applyNumberFormat="1" applyAlignment="1">
      <alignment vertical="center"/>
    </xf>
    <xf numFmtId="2" fontId="8" fillId="0" borderId="0" xfId="2" applyNumberFormat="1" applyFont="1" applyFill="1" applyBorder="1" applyAlignment="1">
      <alignment vertical="center"/>
    </xf>
    <xf numFmtId="0" fontId="1" fillId="0" borderId="0" xfId="2" applyAlignment="1">
      <alignment vertical="center"/>
    </xf>
    <xf numFmtId="0" fontId="10" fillId="0" borderId="7" xfId="4" applyBorder="1" applyAlignment="1">
      <alignment vertical="center"/>
    </xf>
    <xf numFmtId="2" fontId="8" fillId="0" borderId="7" xfId="4" applyNumberFormat="1" applyFont="1" applyBorder="1" applyAlignment="1">
      <alignment vertical="center"/>
    </xf>
    <xf numFmtId="2" fontId="8" fillId="0" borderId="8" xfId="4" applyNumberFormat="1" applyFont="1" applyBorder="1" applyAlignment="1">
      <alignment vertical="center"/>
    </xf>
    <xf numFmtId="2" fontId="8" fillId="0" borderId="9" xfId="4" applyNumberFormat="1" applyFont="1" applyBorder="1" applyAlignment="1">
      <alignment vertical="center"/>
    </xf>
    <xf numFmtId="164" fontId="10" fillId="0" borderId="11" xfId="2" applyNumberFormat="1" applyFont="1" applyBorder="1" applyAlignment="1">
      <alignment vertical="center"/>
    </xf>
    <xf numFmtId="2" fontId="8" fillId="0" borderId="11" xfId="4" applyNumberFormat="1" applyFont="1" applyBorder="1" applyAlignment="1">
      <alignment vertical="center"/>
    </xf>
    <xf numFmtId="2" fontId="13" fillId="0" borderId="0" xfId="2" applyNumberFormat="1" applyFont="1" applyFill="1" applyBorder="1"/>
    <xf numFmtId="164" fontId="8" fillId="0" borderId="15" xfId="2" applyNumberFormat="1" applyFont="1" applyBorder="1" applyAlignment="1">
      <alignment horizontal="left"/>
    </xf>
    <xf numFmtId="164" fontId="8" fillId="0" borderId="16" xfId="2" applyNumberFormat="1" applyFont="1" applyBorder="1" applyAlignment="1">
      <alignment horizontal="left"/>
    </xf>
    <xf numFmtId="2" fontId="14" fillId="0" borderId="17" xfId="2" applyNumberFormat="1" applyFont="1" applyBorder="1"/>
    <xf numFmtId="166" fontId="14" fillId="0" borderId="0" xfId="2" applyNumberFormat="1" applyFont="1" applyFill="1" applyBorder="1"/>
    <xf numFmtId="164" fontId="10" fillId="0" borderId="15" xfId="2" applyNumberFormat="1" applyFont="1" applyBorder="1" applyAlignment="1">
      <alignment horizontal="left"/>
    </xf>
    <xf numFmtId="2" fontId="11" fillId="0" borderId="17" xfId="2" applyNumberFormat="1" applyFont="1" applyBorder="1"/>
    <xf numFmtId="2" fontId="15" fillId="2" borderId="17" xfId="2" applyNumberFormat="1" applyFont="1" applyFill="1" applyBorder="1" applyAlignment="1">
      <alignment horizontal="center" vertical="center"/>
    </xf>
    <xf numFmtId="164" fontId="16" fillId="0" borderId="0" xfId="2" applyNumberFormat="1" applyFont="1"/>
    <xf numFmtId="0" fontId="17" fillId="0" borderId="0" xfId="0" applyFont="1"/>
    <xf numFmtId="0" fontId="8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2" fontId="8" fillId="0" borderId="0" xfId="4" applyNumberFormat="1" applyFont="1" applyAlignment="1">
      <alignment horizontal="center" vertical="center"/>
    </xf>
    <xf numFmtId="2" fontId="19" fillId="0" borderId="0" xfId="4" applyNumberFormat="1" applyFont="1" applyAlignment="1">
      <alignment horizontal="center" vertical="center"/>
    </xf>
    <xf numFmtId="0" fontId="10" fillId="0" borderId="0" xfId="4"/>
    <xf numFmtId="0" fontId="22" fillId="0" borderId="0" xfId="2" applyNumberFormat="1" applyFont="1" applyAlignment="1">
      <alignment horizontal="left" vertical="top"/>
    </xf>
    <xf numFmtId="0" fontId="22" fillId="0" borderId="0" xfId="2" applyNumberFormat="1" applyFont="1" applyAlignment="1">
      <alignment horizontal="center" vertical="justify"/>
    </xf>
    <xf numFmtId="164" fontId="14" fillId="0" borderId="1" xfId="2" applyNumberFormat="1" applyFont="1" applyFill="1" applyBorder="1" applyAlignment="1">
      <alignment horizontal="left" vertical="center"/>
    </xf>
    <xf numFmtId="0" fontId="22" fillId="0" borderId="17" xfId="2" applyNumberFormat="1" applyFont="1" applyBorder="1" applyAlignment="1">
      <alignment horizontal="center"/>
    </xf>
    <xf numFmtId="0" fontId="10" fillId="3" borderId="7" xfId="4" applyFill="1" applyBorder="1" applyAlignment="1">
      <alignment vertical="center"/>
    </xf>
    <xf numFmtId="0" fontId="10" fillId="6" borderId="7" xfId="4" applyFill="1" applyBorder="1" applyAlignment="1">
      <alignment vertical="center"/>
    </xf>
    <xf numFmtId="2" fontId="8" fillId="6" borderId="7" xfId="4" applyNumberFormat="1" applyFont="1" applyFill="1" applyBorder="1" applyAlignment="1">
      <alignment vertical="center"/>
    </xf>
    <xf numFmtId="0" fontId="10" fillId="7" borderId="7" xfId="4" applyFill="1" applyBorder="1" applyAlignment="1">
      <alignment vertical="center"/>
    </xf>
    <xf numFmtId="2" fontId="8" fillId="7" borderId="7" xfId="4" applyNumberFormat="1" applyFont="1" applyFill="1" applyBorder="1" applyAlignment="1">
      <alignment vertical="center"/>
    </xf>
    <xf numFmtId="164" fontId="9" fillId="8" borderId="12" xfId="2" applyNumberFormat="1" applyFont="1" applyFill="1" applyBorder="1" applyAlignment="1">
      <alignment horizontal="left" vertical="center"/>
    </xf>
    <xf numFmtId="164" fontId="8" fillId="8" borderId="13" xfId="2" applyNumberFormat="1" applyFont="1" applyFill="1" applyBorder="1" applyAlignment="1">
      <alignment horizontal="left" vertical="center"/>
    </xf>
    <xf numFmtId="2" fontId="13" fillId="8" borderId="15" xfId="2" applyNumberFormat="1" applyFont="1" applyFill="1" applyBorder="1" applyAlignment="1">
      <alignment horizontal="center"/>
    </xf>
    <xf numFmtId="166" fontId="13" fillId="8" borderId="17" xfId="2" applyNumberFormat="1" applyFont="1" applyFill="1" applyBorder="1" applyAlignment="1">
      <alignment horizontal="center"/>
    </xf>
    <xf numFmtId="0" fontId="10" fillId="8" borderId="7" xfId="4" applyFill="1" applyBorder="1" applyAlignment="1">
      <alignment vertical="center"/>
    </xf>
    <xf numFmtId="164" fontId="12" fillId="9" borderId="15" xfId="2" applyNumberFormat="1" applyFont="1" applyFill="1" applyBorder="1" applyAlignment="1">
      <alignment horizontal="left"/>
    </xf>
    <xf numFmtId="164" fontId="12" fillId="9" borderId="16" xfId="2" applyNumberFormat="1" applyFont="1" applyFill="1" applyBorder="1" applyAlignment="1">
      <alignment horizontal="left"/>
    </xf>
    <xf numFmtId="2" fontId="13" fillId="9" borderId="17" xfId="2" applyNumberFormat="1" applyFont="1" applyFill="1" applyBorder="1"/>
    <xf numFmtId="0" fontId="8" fillId="0" borderId="3" xfId="4" applyFont="1" applyBorder="1" applyAlignment="1">
      <alignment vertical="center"/>
    </xf>
    <xf numFmtId="0" fontId="8" fillId="0" borderId="6" xfId="4" applyFont="1" applyBorder="1" applyAlignment="1">
      <alignment vertical="center"/>
    </xf>
    <xf numFmtId="0" fontId="8" fillId="8" borderId="6" xfId="4" applyFont="1" applyFill="1" applyBorder="1" applyAlignment="1">
      <alignment vertical="center"/>
    </xf>
    <xf numFmtId="0" fontId="8" fillId="3" borderId="6" xfId="4" applyFont="1" applyFill="1" applyBorder="1" applyAlignment="1">
      <alignment vertical="center"/>
    </xf>
    <xf numFmtId="0" fontId="8" fillId="6" borderId="6" xfId="4" applyFont="1" applyFill="1" applyBorder="1" applyAlignment="1">
      <alignment vertical="center"/>
    </xf>
    <xf numFmtId="0" fontId="8" fillId="7" borderId="6" xfId="4" applyFont="1" applyFill="1" applyBorder="1" applyAlignment="1">
      <alignment vertical="center"/>
    </xf>
    <xf numFmtId="0" fontId="8" fillId="0" borderId="10" xfId="4" applyFont="1" applyBorder="1" applyAlignment="1">
      <alignment vertical="center"/>
    </xf>
    <xf numFmtId="164" fontId="12" fillId="10" borderId="15" xfId="2" applyNumberFormat="1" applyFont="1" applyFill="1" applyBorder="1" applyAlignment="1">
      <alignment horizontal="left"/>
    </xf>
    <xf numFmtId="164" fontId="12" fillId="10" borderId="16" xfId="2" applyNumberFormat="1" applyFont="1" applyFill="1" applyBorder="1" applyAlignment="1">
      <alignment horizontal="left"/>
    </xf>
    <xf numFmtId="2" fontId="13" fillId="10" borderId="17" xfId="2" applyNumberFormat="1" applyFont="1" applyFill="1" applyBorder="1"/>
    <xf numFmtId="0" fontId="8" fillId="10" borderId="6" xfId="4" applyFont="1" applyFill="1" applyBorder="1" applyAlignment="1">
      <alignment vertical="center"/>
    </xf>
    <xf numFmtId="0" fontId="10" fillId="10" borderId="7" xfId="4" applyFill="1" applyBorder="1" applyAlignment="1">
      <alignment vertical="center"/>
    </xf>
    <xf numFmtId="2" fontId="8" fillId="10" borderId="7" xfId="4" applyNumberFormat="1" applyFont="1" applyFill="1" applyBorder="1" applyAlignment="1">
      <alignment vertical="center"/>
    </xf>
    <xf numFmtId="164" fontId="12" fillId="5" borderId="15" xfId="2" applyNumberFormat="1" applyFont="1" applyFill="1" applyBorder="1" applyAlignment="1">
      <alignment horizontal="left"/>
    </xf>
    <xf numFmtId="164" fontId="12" fillId="5" borderId="16" xfId="2" applyNumberFormat="1" applyFont="1" applyFill="1" applyBorder="1" applyAlignment="1">
      <alignment horizontal="left"/>
    </xf>
    <xf numFmtId="2" fontId="13" fillId="5" borderId="17" xfId="2" applyNumberFormat="1" applyFont="1" applyFill="1" applyBorder="1"/>
    <xf numFmtId="0" fontId="8" fillId="11" borderId="6" xfId="4" applyFont="1" applyFill="1" applyBorder="1" applyAlignment="1">
      <alignment vertical="center"/>
    </xf>
    <xf numFmtId="0" fontId="10" fillId="11" borderId="7" xfId="4" applyFill="1" applyBorder="1" applyAlignment="1">
      <alignment vertical="center"/>
    </xf>
    <xf numFmtId="2" fontId="8" fillId="11" borderId="7" xfId="4" applyNumberFormat="1" applyFont="1" applyFill="1" applyBorder="1" applyAlignment="1">
      <alignment vertical="center"/>
    </xf>
    <xf numFmtId="164" fontId="12" fillId="4" borderId="12" xfId="2" applyNumberFormat="1" applyFont="1" applyFill="1" applyBorder="1" applyAlignment="1">
      <alignment horizontal="left"/>
    </xf>
    <xf numFmtId="164" fontId="12" fillId="4" borderId="13" xfId="2" applyNumberFormat="1" applyFont="1" applyFill="1" applyBorder="1" applyAlignment="1">
      <alignment horizontal="left"/>
    </xf>
    <xf numFmtId="2" fontId="13" fillId="4" borderId="14" xfId="2" applyNumberFormat="1" applyFont="1" applyFill="1" applyBorder="1"/>
    <xf numFmtId="0" fontId="22" fillId="0" borderId="18" xfId="2" applyNumberFormat="1" applyFont="1" applyBorder="1" applyAlignment="1">
      <alignment vertical="justify"/>
    </xf>
    <xf numFmtId="0" fontId="10" fillId="0" borderId="0" xfId="4" applyAlignment="1">
      <alignment horizontal="center"/>
    </xf>
    <xf numFmtId="0" fontId="24" fillId="0" borderId="2" xfId="2" applyNumberFormat="1" applyFont="1" applyFill="1" applyBorder="1" applyAlignment="1">
      <alignment horizontal="center" vertical="center"/>
    </xf>
    <xf numFmtId="164" fontId="9" fillId="0" borderId="2" xfId="2" applyNumberFormat="1" applyFont="1" applyFill="1" applyBorder="1" applyAlignment="1">
      <alignment horizontal="center" vertical="justify"/>
    </xf>
    <xf numFmtId="164" fontId="23" fillId="0" borderId="0" xfId="2" applyNumberFormat="1" applyFont="1" applyAlignment="1"/>
    <xf numFmtId="0" fontId="17" fillId="0" borderId="0" xfId="0" applyFont="1" applyAlignment="1"/>
    <xf numFmtId="0" fontId="25" fillId="0" borderId="0" xfId="4" applyFont="1"/>
    <xf numFmtId="2" fontId="10" fillId="0" borderId="0" xfId="4" applyNumberFormat="1"/>
    <xf numFmtId="0" fontId="2" fillId="0" borderId="0" xfId="0" applyFont="1" applyAlignment="1">
      <alignment horizontal="center"/>
    </xf>
    <xf numFmtId="0" fontId="26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26" fillId="0" borderId="6" xfId="0" applyFont="1" applyFill="1" applyBorder="1"/>
    <xf numFmtId="0" fontId="0" fillId="0" borderId="7" xfId="0" applyFill="1" applyBorder="1"/>
    <xf numFmtId="0" fontId="0" fillId="0" borderId="0" xfId="0" applyAlignment="1"/>
    <xf numFmtId="2" fontId="0" fillId="0" borderId="0" xfId="0" applyNumberFormat="1"/>
    <xf numFmtId="0" fontId="17" fillId="0" borderId="0" xfId="0" applyFont="1" applyBorder="1"/>
    <xf numFmtId="166" fontId="0" fillId="0" borderId="7" xfId="0" applyNumberFormat="1" applyBorder="1"/>
    <xf numFmtId="2" fontId="0" fillId="0" borderId="7" xfId="0" applyNumberFormat="1" applyBorder="1"/>
    <xf numFmtId="2" fontId="0" fillId="0" borderId="7" xfId="0" applyNumberFormat="1" applyFill="1" applyBorder="1"/>
    <xf numFmtId="166" fontId="0" fillId="0" borderId="7" xfId="0" applyNumberFormat="1" applyFill="1" applyBorder="1"/>
    <xf numFmtId="164" fontId="0" fillId="0" borderId="0" xfId="2" applyNumberFormat="1" applyFont="1" applyAlignment="1">
      <alignment vertical="center"/>
    </xf>
    <xf numFmtId="0" fontId="10" fillId="0" borderId="6" xfId="4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24" fillId="0" borderId="2" xfId="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9" fillId="0" borderId="6" xfId="4" applyFont="1" applyBorder="1" applyAlignment="1">
      <alignment vertical="center"/>
    </xf>
    <xf numFmtId="0" fontId="10" fillId="0" borderId="20" xfId="4" applyBorder="1" applyAlignment="1">
      <alignment vertical="center"/>
    </xf>
    <xf numFmtId="2" fontId="8" fillId="6" borderId="6" xfId="4" applyNumberFormat="1" applyFont="1" applyFill="1" applyBorder="1" applyAlignment="1">
      <alignment vertical="center"/>
    </xf>
    <xf numFmtId="2" fontId="8" fillId="7" borderId="6" xfId="4" applyNumberFormat="1" applyFont="1" applyFill="1" applyBorder="1" applyAlignment="1">
      <alignment vertical="center"/>
    </xf>
    <xf numFmtId="2" fontId="8" fillId="11" borderId="6" xfId="4" applyNumberFormat="1" applyFont="1" applyFill="1" applyBorder="1" applyAlignment="1">
      <alignment vertical="center"/>
    </xf>
    <xf numFmtId="2" fontId="10" fillId="3" borderId="7" xfId="4" applyNumberFormat="1" applyFill="1" applyBorder="1" applyAlignment="1">
      <alignment vertical="center"/>
    </xf>
    <xf numFmtId="0" fontId="8" fillId="0" borderId="21" xfId="4" applyFont="1" applyBorder="1" applyAlignment="1">
      <alignment vertical="center"/>
    </xf>
    <xf numFmtId="0" fontId="10" fillId="0" borderId="22" xfId="4" applyBorder="1" applyAlignment="1">
      <alignment vertical="center"/>
    </xf>
    <xf numFmtId="2" fontId="8" fillId="0" borderId="22" xfId="4" applyNumberFormat="1" applyFont="1" applyBorder="1" applyAlignment="1">
      <alignment vertical="center"/>
    </xf>
    <xf numFmtId="2" fontId="8" fillId="0" borderId="23" xfId="4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0" xfId="3" applyNumberFormat="1" applyFont="1" applyFill="1" applyAlignment="1">
      <alignment horizontal="center" vertical="center"/>
    </xf>
    <xf numFmtId="164" fontId="7" fillId="0" borderId="0" xfId="2" applyNumberFormat="1" applyFont="1" applyAlignment="1">
      <alignment horizontal="left"/>
    </xf>
    <xf numFmtId="164" fontId="8" fillId="0" borderId="0" xfId="2" applyNumberFormat="1" applyFont="1" applyAlignment="1">
      <alignment horizontal="left"/>
    </xf>
    <xf numFmtId="0" fontId="22" fillId="0" borderId="0" xfId="2" applyNumberFormat="1" applyFont="1" applyAlignment="1">
      <alignment horizontal="center" vertical="justify"/>
    </xf>
    <xf numFmtId="0" fontId="8" fillId="0" borderId="15" xfId="2" applyNumberFormat="1" applyFont="1" applyBorder="1" applyAlignment="1">
      <alignment horizontal="center" vertical="justify"/>
    </xf>
    <xf numFmtId="0" fontId="8" fillId="0" borderId="16" xfId="2" applyNumberFormat="1" applyFont="1" applyBorder="1" applyAlignment="1">
      <alignment horizontal="center" vertical="justify"/>
    </xf>
    <xf numFmtId="0" fontId="18" fillId="0" borderId="0" xfId="0" applyFont="1" applyAlignment="1">
      <alignment horizontal="center"/>
    </xf>
    <xf numFmtId="0" fontId="9" fillId="0" borderId="15" xfId="2" applyNumberFormat="1" applyFont="1" applyBorder="1" applyAlignment="1">
      <alignment horizontal="center" vertical="justify"/>
    </xf>
    <xf numFmtId="0" fontId="9" fillId="0" borderId="16" xfId="2" applyNumberFormat="1" applyFont="1" applyBorder="1" applyAlignment="1">
      <alignment horizontal="center" vertical="justify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4" applyFont="1" applyAlignment="1">
      <alignment horizontal="center" vertical="center"/>
    </xf>
    <xf numFmtId="0" fontId="28" fillId="12" borderId="15" xfId="0" applyFont="1" applyFill="1" applyBorder="1" applyAlignment="1">
      <alignment horizontal="center"/>
    </xf>
    <xf numFmtId="0" fontId="28" fillId="12" borderId="19" xfId="0" applyFont="1" applyFill="1" applyBorder="1" applyAlignment="1">
      <alignment horizontal="center"/>
    </xf>
    <xf numFmtId="0" fontId="28" fillId="12" borderId="16" xfId="0" applyFont="1" applyFill="1" applyBorder="1" applyAlignment="1">
      <alignment horizontal="center"/>
    </xf>
    <xf numFmtId="0" fontId="27" fillId="13" borderId="0" xfId="0" applyFont="1" applyFill="1" applyAlignment="1">
      <alignment horizontal="center"/>
    </xf>
    <xf numFmtId="0" fontId="28" fillId="14" borderId="15" xfId="0" applyFont="1" applyFill="1" applyBorder="1" applyAlignment="1">
      <alignment horizontal="center"/>
    </xf>
    <xf numFmtId="0" fontId="28" fillId="14" borderId="19" xfId="0" applyFont="1" applyFill="1" applyBorder="1" applyAlignment="1">
      <alignment horizontal="center"/>
    </xf>
    <xf numFmtId="0" fontId="28" fillId="14" borderId="16" xfId="0" applyFont="1" applyFill="1" applyBorder="1" applyAlignment="1">
      <alignment horizontal="center"/>
    </xf>
    <xf numFmtId="0" fontId="29" fillId="15" borderId="0" xfId="0" applyFont="1" applyFill="1" applyAlignment="1">
      <alignment horizontal="center"/>
    </xf>
  </cellXfs>
  <cellStyles count="29"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5"/>
    <cellStyle name="Normal 2" xfId="11"/>
    <cellStyle name="Normal 2 2" xfId="12"/>
    <cellStyle name="Normal 2 2 2" xfId="13"/>
    <cellStyle name="Normal 2 2 2 2" xfId="14"/>
    <cellStyle name="Normal 2 2 2 2 2" xfId="15"/>
    <cellStyle name="Normal 2 3" xfId="16"/>
    <cellStyle name="Normal 2 3 2" xfId="17"/>
    <cellStyle name="Normal 2 3 2 2" xfId="18"/>
    <cellStyle name="Normal 2 3 2 2 2" xfId="19"/>
    <cellStyle name="Normal 2 4" xfId="20"/>
    <cellStyle name="Normal 2 4 2" xfId="21"/>
    <cellStyle name="Normal 2 5" xfId="3"/>
    <cellStyle name="Normal 2 6" xfId="22"/>
    <cellStyle name="Normal 2 7" xfId="1"/>
    <cellStyle name="Normal 3" xfId="23"/>
    <cellStyle name="Normal 4" xfId="24"/>
    <cellStyle name="Normal 5" xfId="25"/>
    <cellStyle name="Normal 6" xfId="26"/>
    <cellStyle name="Normal 7" xfId="2"/>
    <cellStyle name="Normal 8" xfId="27"/>
    <cellStyle name="Normal 9" xfId="28"/>
    <cellStyle name="zenny" xfId="4"/>
  </cellStyles>
  <dxfs count="0"/>
  <tableStyles count="0" defaultTableStyle="TableStyleMedium9" defaultPivotStyle="PivotStyleLight16"/>
  <colors>
    <mruColors>
      <color rgb="FFF0A2E1"/>
      <color rgb="FFFFAFFF"/>
      <color rgb="FFFFCCFF"/>
      <color rgb="FF66FFFF"/>
      <color rgb="FFFFFF9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7</xdr:row>
      <xdr:rowOff>133351</xdr:rowOff>
    </xdr:from>
    <xdr:to>
      <xdr:col>6</xdr:col>
      <xdr:colOff>590550</xdr:colOff>
      <xdr:row>12</xdr:row>
      <xdr:rowOff>71212</xdr:rowOff>
    </xdr:to>
    <xdr:pic>
      <xdr:nvPicPr>
        <xdr:cNvPr id="2" name="1 Imagen" descr="DSC0464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48175" y="2362201"/>
          <a:ext cx="895350" cy="937986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13</xdr:row>
      <xdr:rowOff>142875</xdr:rowOff>
    </xdr:from>
    <xdr:to>
      <xdr:col>6</xdr:col>
      <xdr:colOff>561974</xdr:colOff>
      <xdr:row>18</xdr:row>
      <xdr:rowOff>38099</xdr:rowOff>
    </xdr:to>
    <xdr:pic>
      <xdr:nvPicPr>
        <xdr:cNvPr id="3" name="2 Imagen" descr="DSC04644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9600" y="3371850"/>
          <a:ext cx="895349" cy="895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2"/>
  <sheetViews>
    <sheetView tabSelected="1" topLeftCell="A3" workbookViewId="0">
      <selection activeCell="M29" sqref="M29"/>
    </sheetView>
  </sheetViews>
  <sheetFormatPr baseColWidth="10" defaultRowHeight="13.5"/>
  <cols>
    <col min="1" max="1" width="21.5703125" style="37" customWidth="1"/>
    <col min="2" max="2" width="11.140625" style="37" customWidth="1"/>
    <col min="3" max="3" width="9.5703125" style="37" customWidth="1"/>
    <col min="4" max="4" width="9.85546875" style="37" customWidth="1"/>
    <col min="5" max="6" width="9.5703125" style="37" customWidth="1"/>
    <col min="7" max="7" width="11.5703125" style="37" customWidth="1"/>
    <col min="8" max="8" width="10.85546875" style="37" customWidth="1"/>
    <col min="9" max="9" width="7.42578125" style="37" customWidth="1"/>
    <col min="10" max="10" width="5" style="37" customWidth="1"/>
    <col min="11" max="16384" width="11.42578125" style="37"/>
  </cols>
  <sheetData>
    <row r="1" spans="1:11" ht="39" customHeight="1">
      <c r="A1" s="1"/>
      <c r="B1" s="2"/>
      <c r="C1" s="3" t="s">
        <v>0</v>
      </c>
      <c r="D1" s="118">
        <v>806</v>
      </c>
      <c r="E1" s="118"/>
      <c r="F1" s="4"/>
      <c r="G1" s="4"/>
      <c r="H1" s="4"/>
      <c r="I1" s="4"/>
      <c r="J1" s="4"/>
      <c r="K1" s="4"/>
    </row>
    <row r="2" spans="1:11" ht="17.25">
      <c r="A2" s="81" t="s">
        <v>1</v>
      </c>
      <c r="B2" s="119" t="s">
        <v>54</v>
      </c>
      <c r="C2" s="119"/>
      <c r="D2" s="119"/>
      <c r="E2" s="119"/>
      <c r="F2" s="119"/>
      <c r="G2" s="5" t="s">
        <v>2</v>
      </c>
      <c r="H2" s="120">
        <v>40522</v>
      </c>
      <c r="I2" s="120"/>
      <c r="J2" s="4"/>
      <c r="K2" s="4"/>
    </row>
    <row r="3" spans="1:11" ht="17.25">
      <c r="A3" s="81" t="s">
        <v>3</v>
      </c>
      <c r="B3" s="120" t="s">
        <v>55</v>
      </c>
      <c r="C3" s="120"/>
      <c r="D3" s="120"/>
      <c r="E3" s="120"/>
      <c r="F3" s="120"/>
      <c r="G3" s="5" t="s">
        <v>4</v>
      </c>
      <c r="H3" s="6" t="s">
        <v>57</v>
      </c>
      <c r="I3" s="7"/>
      <c r="J3" s="4"/>
      <c r="K3" s="4"/>
    </row>
    <row r="4" spans="1:11" ht="36.75" customHeight="1" thickBot="1">
      <c r="A4" s="121" t="s">
        <v>56</v>
      </c>
      <c r="B4" s="121"/>
      <c r="C4" s="121"/>
      <c r="D4" s="121"/>
      <c r="E4" s="121"/>
      <c r="F4" s="121"/>
      <c r="G4" s="121"/>
      <c r="H4" s="38"/>
      <c r="I4" s="7"/>
      <c r="J4" s="4"/>
      <c r="K4" s="4"/>
    </row>
    <row r="5" spans="1:11" ht="21.75" customHeight="1" thickBot="1">
      <c r="A5" s="39"/>
      <c r="B5" s="39"/>
      <c r="C5" s="125" t="s">
        <v>51</v>
      </c>
      <c r="D5" s="126"/>
      <c r="E5" s="125" t="s">
        <v>33</v>
      </c>
      <c r="F5" s="126"/>
      <c r="G5" s="77"/>
      <c r="H5" s="38"/>
      <c r="I5" s="7"/>
      <c r="J5" s="7"/>
      <c r="K5" s="4"/>
    </row>
    <row r="6" spans="1:11" ht="18.75" customHeight="1" thickBot="1">
      <c r="A6" s="122" t="s">
        <v>34</v>
      </c>
      <c r="B6" s="123"/>
      <c r="C6" s="41">
        <v>4</v>
      </c>
      <c r="D6" s="41">
        <v>10</v>
      </c>
      <c r="E6" s="41">
        <v>16</v>
      </c>
      <c r="F6" s="41"/>
      <c r="G6" s="41"/>
      <c r="H6" s="4"/>
      <c r="I6" s="4"/>
      <c r="K6" s="4"/>
    </row>
    <row r="7" spans="1:11" ht="24.75" customHeight="1" thickBot="1">
      <c r="A7" s="40" t="s">
        <v>5</v>
      </c>
      <c r="B7" s="80" t="s">
        <v>6</v>
      </c>
      <c r="C7" s="104" t="s">
        <v>66</v>
      </c>
      <c r="D7" s="104" t="s">
        <v>67</v>
      </c>
      <c r="E7" s="104" t="s">
        <v>67</v>
      </c>
      <c r="F7" s="79"/>
      <c r="G7" s="79"/>
      <c r="H7" s="8"/>
      <c r="I7" s="8"/>
      <c r="K7" s="4"/>
    </row>
    <row r="8" spans="1:11" ht="15.75" customHeight="1">
      <c r="A8" s="55" t="s">
        <v>7</v>
      </c>
      <c r="B8" s="9"/>
      <c r="C8" s="10">
        <v>12.4</v>
      </c>
      <c r="D8" s="10">
        <v>10.199999999999999</v>
      </c>
      <c r="E8" s="10">
        <v>11.1</v>
      </c>
      <c r="F8" s="10"/>
      <c r="G8" s="11"/>
      <c r="H8" s="101"/>
      <c r="I8" s="13"/>
      <c r="K8" s="14"/>
    </row>
    <row r="9" spans="1:11" ht="15.75" customHeight="1">
      <c r="A9" s="113" t="s">
        <v>85</v>
      </c>
      <c r="B9" s="114"/>
      <c r="C9" s="115">
        <v>0.7</v>
      </c>
      <c r="D9" s="115">
        <v>0.7</v>
      </c>
      <c r="E9" s="115">
        <v>0.7</v>
      </c>
      <c r="F9" s="115"/>
      <c r="G9" s="116"/>
      <c r="H9" s="101"/>
      <c r="I9" s="13"/>
      <c r="K9" s="14"/>
    </row>
    <row r="10" spans="1:11" ht="15.75" customHeight="1">
      <c r="A10" s="56" t="s">
        <v>8</v>
      </c>
      <c r="B10" s="15"/>
      <c r="C10" s="16">
        <v>0.3</v>
      </c>
      <c r="D10" s="16">
        <v>0.3</v>
      </c>
      <c r="E10" s="16">
        <v>0.3</v>
      </c>
      <c r="F10" s="16"/>
      <c r="G10" s="17"/>
      <c r="H10" s="12"/>
      <c r="I10" s="13"/>
      <c r="K10" s="14"/>
    </row>
    <row r="11" spans="1:11" ht="15.75" customHeight="1">
      <c r="A11" s="56" t="s">
        <v>9</v>
      </c>
      <c r="B11" s="15"/>
      <c r="C11" s="16">
        <v>10</v>
      </c>
      <c r="D11" s="16">
        <v>7.5</v>
      </c>
      <c r="E11" s="16">
        <v>7.5</v>
      </c>
      <c r="F11" s="16"/>
      <c r="G11" s="17"/>
      <c r="H11" s="12"/>
      <c r="I11" s="13"/>
      <c r="K11" s="14"/>
    </row>
    <row r="12" spans="1:11" ht="15.75" customHeight="1">
      <c r="A12" s="107" t="s">
        <v>83</v>
      </c>
      <c r="B12" s="108"/>
      <c r="C12" s="16">
        <v>0.6</v>
      </c>
      <c r="D12" s="16">
        <v>0.6</v>
      </c>
      <c r="E12" s="16">
        <v>0.6</v>
      </c>
      <c r="F12" s="16"/>
      <c r="G12" s="18"/>
      <c r="H12" t="s">
        <v>79</v>
      </c>
      <c r="I12" s="13"/>
      <c r="K12" s="14"/>
    </row>
    <row r="13" spans="1:11" ht="15.75" customHeight="1">
      <c r="A13" s="107" t="s">
        <v>71</v>
      </c>
      <c r="B13" s="108" t="s">
        <v>72</v>
      </c>
      <c r="C13" s="16">
        <v>0</v>
      </c>
      <c r="D13" s="16">
        <v>0</v>
      </c>
      <c r="E13" s="16">
        <v>0</v>
      </c>
      <c r="F13" s="16"/>
      <c r="G13" s="18"/>
      <c r="H13"/>
      <c r="I13" s="13"/>
      <c r="K13" s="14"/>
    </row>
    <row r="14" spans="1:11" ht="15.75" customHeight="1">
      <c r="A14" s="107" t="s">
        <v>73</v>
      </c>
      <c r="B14" s="108"/>
      <c r="C14" s="16">
        <v>0.8</v>
      </c>
      <c r="D14" s="16">
        <v>0.8</v>
      </c>
      <c r="E14" s="16">
        <v>0.8</v>
      </c>
      <c r="F14" s="16"/>
      <c r="G14" s="18"/>
      <c r="H14" t="s">
        <v>80</v>
      </c>
      <c r="I14" s="13"/>
      <c r="K14" s="14"/>
    </row>
    <row r="15" spans="1:11" ht="15.75" customHeight="1">
      <c r="A15" s="107" t="s">
        <v>74</v>
      </c>
      <c r="B15" s="108"/>
      <c r="C15" s="16">
        <v>0</v>
      </c>
      <c r="D15" s="16">
        <v>0.1</v>
      </c>
      <c r="E15" s="16">
        <v>0.1</v>
      </c>
      <c r="F15" s="16"/>
      <c r="G15" s="18"/>
      <c r="H15" t="s">
        <v>81</v>
      </c>
      <c r="I15" s="13"/>
      <c r="K15" s="14"/>
    </row>
    <row r="16" spans="1:11" ht="15.75" customHeight="1">
      <c r="A16" s="107" t="s">
        <v>86</v>
      </c>
      <c r="B16" s="108"/>
      <c r="C16" s="16">
        <v>0.15</v>
      </c>
      <c r="D16" s="16">
        <v>0.15</v>
      </c>
      <c r="E16" s="16">
        <v>0.15</v>
      </c>
      <c r="F16" s="16"/>
      <c r="G16" s="18"/>
      <c r="H16"/>
      <c r="I16" s="13"/>
      <c r="K16" s="14"/>
    </row>
    <row r="17" spans="1:11" ht="15.75" customHeight="1">
      <c r="A17" s="107" t="s">
        <v>75</v>
      </c>
      <c r="B17" s="108" t="s">
        <v>76</v>
      </c>
      <c r="C17" s="16">
        <v>3</v>
      </c>
      <c r="D17" s="16">
        <v>1</v>
      </c>
      <c r="E17" s="16">
        <v>1</v>
      </c>
      <c r="F17" s="16"/>
      <c r="G17" s="18"/>
      <c r="H17" t="s">
        <v>82</v>
      </c>
      <c r="I17" s="13"/>
      <c r="K17" s="14"/>
    </row>
    <row r="18" spans="1:11" ht="15.75" customHeight="1">
      <c r="A18" s="107" t="s">
        <v>87</v>
      </c>
      <c r="B18" s="108" t="s">
        <v>76</v>
      </c>
      <c r="C18" s="16">
        <v>1.2</v>
      </c>
      <c r="D18" s="16">
        <v>0</v>
      </c>
      <c r="E18" s="16">
        <v>0</v>
      </c>
      <c r="F18" s="16"/>
      <c r="G18" s="18"/>
      <c r="H18"/>
      <c r="I18" s="13"/>
      <c r="K18" s="14"/>
    </row>
    <row r="19" spans="1:11" ht="15.75" customHeight="1">
      <c r="A19" s="107" t="s">
        <v>77</v>
      </c>
      <c r="B19" s="108"/>
      <c r="C19" s="16">
        <v>0.1</v>
      </c>
      <c r="D19" s="16">
        <v>0.1</v>
      </c>
      <c r="E19" s="16">
        <v>0.1</v>
      </c>
      <c r="F19" s="16"/>
      <c r="G19" s="18"/>
      <c r="H19"/>
      <c r="I19" s="13"/>
      <c r="K19" s="14"/>
    </row>
    <row r="20" spans="1:11" ht="15.75" customHeight="1">
      <c r="A20" s="107" t="s">
        <v>78</v>
      </c>
      <c r="B20" s="108"/>
      <c r="C20" s="16">
        <v>0.1</v>
      </c>
      <c r="D20" s="16">
        <v>0.1</v>
      </c>
      <c r="E20" s="16">
        <v>0.1</v>
      </c>
      <c r="F20" s="16"/>
      <c r="G20" s="18"/>
      <c r="H20"/>
      <c r="I20" s="13"/>
      <c r="K20" s="14"/>
    </row>
    <row r="21" spans="1:11" ht="15.75" customHeight="1">
      <c r="A21" s="102" t="s">
        <v>52</v>
      </c>
      <c r="B21" s="15"/>
      <c r="C21" s="16">
        <v>3</v>
      </c>
      <c r="D21" s="16">
        <v>3</v>
      </c>
      <c r="E21" s="16">
        <v>3</v>
      </c>
      <c r="F21" s="16"/>
      <c r="G21" s="18"/>
      <c r="H21"/>
      <c r="I21" s="13"/>
      <c r="K21" s="14"/>
    </row>
    <row r="22" spans="1:11" ht="15.75" customHeight="1">
      <c r="A22" s="65" t="s">
        <v>10</v>
      </c>
      <c r="B22" s="66"/>
      <c r="C22" s="67">
        <v>0.7</v>
      </c>
      <c r="D22" s="67">
        <v>0.7</v>
      </c>
      <c r="E22" s="67">
        <v>0.7</v>
      </c>
      <c r="F22" s="67"/>
      <c r="G22" s="67"/>
      <c r="H22"/>
      <c r="I22" s="13"/>
      <c r="K22" s="14"/>
    </row>
    <row r="23" spans="1:11" ht="15.75" customHeight="1">
      <c r="A23" s="57" t="s">
        <v>11</v>
      </c>
      <c r="B23" s="51"/>
      <c r="C23" s="51">
        <f>C22*0.15</f>
        <v>0.105</v>
      </c>
      <c r="D23" s="51">
        <f>D22*0.15</f>
        <v>0.105</v>
      </c>
      <c r="E23" s="51">
        <f>E22*0.15</f>
        <v>0.105</v>
      </c>
      <c r="F23" s="51"/>
      <c r="G23" s="51"/>
      <c r="H23"/>
      <c r="I23" s="13"/>
      <c r="K23" s="14"/>
    </row>
    <row r="24" spans="1:11" ht="15.75" customHeight="1">
      <c r="A24" s="58" t="s">
        <v>12</v>
      </c>
      <c r="B24" s="42"/>
      <c r="C24" s="112">
        <f>C11/12</f>
        <v>0.83333333333333337</v>
      </c>
      <c r="D24" s="112">
        <f>D11/12</f>
        <v>0.625</v>
      </c>
      <c r="E24" s="112">
        <f>E11/12</f>
        <v>0.625</v>
      </c>
      <c r="F24" s="42"/>
      <c r="G24" s="42"/>
      <c r="H24" t="s">
        <v>53</v>
      </c>
      <c r="I24" s="13"/>
      <c r="K24" s="14"/>
    </row>
    <row r="25" spans="1:11" ht="15.75" customHeight="1">
      <c r="A25" s="59" t="s">
        <v>13</v>
      </c>
      <c r="B25" s="43"/>
      <c r="C25" s="109">
        <v>0.1</v>
      </c>
      <c r="D25" s="109">
        <v>0.1</v>
      </c>
      <c r="E25" s="109">
        <v>0.1</v>
      </c>
      <c r="F25" s="44"/>
      <c r="G25" s="44"/>
      <c r="H25" s="12"/>
      <c r="I25" s="13"/>
      <c r="K25" s="14"/>
    </row>
    <row r="26" spans="1:11" ht="15.75" customHeight="1">
      <c r="A26" s="60" t="s">
        <v>14</v>
      </c>
      <c r="B26" s="45"/>
      <c r="C26" s="110">
        <v>0.1</v>
      </c>
      <c r="D26" s="110">
        <v>0.1</v>
      </c>
      <c r="E26" s="110">
        <v>0.1</v>
      </c>
      <c r="F26" s="46"/>
      <c r="G26" s="46"/>
      <c r="H26" s="13"/>
      <c r="I26" s="13"/>
      <c r="K26" s="14"/>
    </row>
    <row r="27" spans="1:11" ht="15.75" customHeight="1">
      <c r="A27" s="71" t="s">
        <v>15</v>
      </c>
      <c r="B27" s="72"/>
      <c r="C27" s="111">
        <v>5.5</v>
      </c>
      <c r="D27" s="111">
        <v>5.5</v>
      </c>
      <c r="E27" s="111">
        <v>5.5</v>
      </c>
      <c r="F27" s="73"/>
      <c r="G27" s="73"/>
      <c r="H27" s="13"/>
      <c r="I27" s="13"/>
      <c r="K27" s="14"/>
    </row>
    <row r="28" spans="1:11" ht="15.75" customHeight="1" thickBot="1">
      <c r="A28" s="61" t="s">
        <v>16</v>
      </c>
      <c r="B28" s="19"/>
      <c r="C28" s="20">
        <v>0</v>
      </c>
      <c r="D28" s="20">
        <v>0</v>
      </c>
      <c r="E28" s="20">
        <v>0</v>
      </c>
      <c r="F28" s="20"/>
      <c r="G28" s="20"/>
      <c r="H28" s="13"/>
      <c r="I28" s="13"/>
      <c r="K28" s="14"/>
    </row>
    <row r="29" spans="1:11" ht="18" thickBot="1">
      <c r="A29" s="74" t="s">
        <v>17</v>
      </c>
      <c r="B29" s="75"/>
      <c r="C29" s="76">
        <f>SUM(C8:C28)</f>
        <v>39.68833333333334</v>
      </c>
      <c r="D29" s="76">
        <f>SUM(D8:D28)</f>
        <v>31.680000000000007</v>
      </c>
      <c r="E29" s="76">
        <f>SUM(E8:E28)</f>
        <v>32.580000000000013</v>
      </c>
      <c r="F29" s="76"/>
      <c r="G29" s="76"/>
      <c r="H29" s="21"/>
      <c r="I29" s="21"/>
      <c r="K29" s="4"/>
    </row>
    <row r="30" spans="1:11" ht="18" thickBot="1">
      <c r="A30" s="68" t="s">
        <v>18</v>
      </c>
      <c r="B30" s="69"/>
      <c r="C30" s="70">
        <v>47.5</v>
      </c>
      <c r="D30" s="70">
        <v>42.5</v>
      </c>
      <c r="E30" s="70">
        <v>42.5</v>
      </c>
      <c r="F30" s="70"/>
      <c r="G30" s="70"/>
      <c r="H30" s="21"/>
      <c r="I30" s="21"/>
      <c r="K30" s="4"/>
    </row>
    <row r="31" spans="1:11" ht="18" thickBot="1">
      <c r="A31" s="52" t="s">
        <v>19</v>
      </c>
      <c r="B31" s="53"/>
      <c r="C31" s="54">
        <f>C30-C29</f>
        <v>7.8116666666666603</v>
      </c>
      <c r="D31" s="54">
        <f>D30-D29</f>
        <v>10.819999999999993</v>
      </c>
      <c r="E31" s="54">
        <f>E30-E29</f>
        <v>9.9199999999999875</v>
      </c>
      <c r="F31" s="54"/>
      <c r="G31" s="54"/>
      <c r="H31" s="21">
        <f>(((C31*C6)+(D31*D6)+(E31*E6)+(F31*F6)+(G31*G6))/5)</f>
        <v>59.633333333333283</v>
      </c>
      <c r="I31" s="21"/>
      <c r="K31" s="4"/>
    </row>
    <row r="32" spans="1:11" ht="18" thickBot="1">
      <c r="A32" s="62" t="s">
        <v>20</v>
      </c>
      <c r="B32" s="63"/>
      <c r="C32" s="64">
        <f>C22</f>
        <v>0.7</v>
      </c>
      <c r="D32" s="64">
        <f>D22</f>
        <v>0.7</v>
      </c>
      <c r="E32" s="64">
        <f>E22</f>
        <v>0.7</v>
      </c>
      <c r="F32" s="64"/>
      <c r="G32" s="64"/>
      <c r="H32" s="21"/>
      <c r="I32" s="21"/>
      <c r="K32" s="4"/>
    </row>
    <row r="33" spans="1:11" ht="18" thickBot="1">
      <c r="A33" s="22" t="s">
        <v>21</v>
      </c>
      <c r="B33" s="23"/>
      <c r="C33" s="24">
        <f>C31+C32</f>
        <v>8.5116666666666596</v>
      </c>
      <c r="D33" s="24">
        <f>D31+D32</f>
        <v>11.519999999999992</v>
      </c>
      <c r="E33" s="24">
        <f>E31+E32</f>
        <v>10.619999999999987</v>
      </c>
      <c r="F33" s="24"/>
      <c r="G33" s="24"/>
      <c r="H33" s="25"/>
      <c r="I33" s="25"/>
      <c r="K33" s="4"/>
    </row>
    <row r="34" spans="1:11" ht="18.75" thickBot="1">
      <c r="A34" s="26" t="s">
        <v>22</v>
      </c>
      <c r="B34" s="23"/>
      <c r="C34" s="27">
        <f>C33*C6</f>
        <v>34.046666666666638</v>
      </c>
      <c r="D34" s="27">
        <f>D33*D6</f>
        <v>115.19999999999993</v>
      </c>
      <c r="E34" s="27">
        <f>E33*E6</f>
        <v>169.91999999999979</v>
      </c>
      <c r="F34" s="27"/>
      <c r="G34" s="27"/>
      <c r="H34" s="28">
        <f>SUM(C34:G34)</f>
        <v>319.16666666666634</v>
      </c>
      <c r="I34" s="29" t="s">
        <v>23</v>
      </c>
      <c r="K34" s="4"/>
    </row>
    <row r="35" spans="1:11" ht="21" customHeight="1" thickBot="1">
      <c r="A35" s="47" t="s">
        <v>24</v>
      </c>
      <c r="B35" s="48"/>
      <c r="C35" s="49">
        <f>C23*C6</f>
        <v>0.42</v>
      </c>
      <c r="D35" s="49">
        <f>D23*D6</f>
        <v>1.05</v>
      </c>
      <c r="E35" s="49">
        <f>E23*E6</f>
        <v>1.68</v>
      </c>
      <c r="F35" s="49"/>
      <c r="G35" s="49"/>
      <c r="H35" s="50">
        <f>SUM(C35:G35)</f>
        <v>3.15</v>
      </c>
      <c r="I35" s="29" t="s">
        <v>23</v>
      </c>
      <c r="K35" s="4"/>
    </row>
    <row r="36" spans="1:11" ht="18.75" customHeight="1">
      <c r="A36" s="82" t="s">
        <v>25</v>
      </c>
      <c r="B36" s="31"/>
      <c r="C36" s="31"/>
      <c r="D36" s="31"/>
      <c r="E36" s="31"/>
      <c r="F36" s="31"/>
      <c r="G36" s="31"/>
      <c r="H36"/>
      <c r="I36"/>
      <c r="J36"/>
      <c r="K36"/>
    </row>
    <row r="37" spans="1:11" ht="15">
      <c r="A37" s="124" t="s">
        <v>26</v>
      </c>
      <c r="B37" s="124"/>
      <c r="C37" s="124" t="s">
        <v>27</v>
      </c>
      <c r="D37" s="124"/>
      <c r="E37" s="32" t="s">
        <v>28</v>
      </c>
      <c r="F37" s="32" t="s">
        <v>29</v>
      </c>
      <c r="G37" s="124" t="s">
        <v>30</v>
      </c>
      <c r="H37" s="124"/>
      <c r="I37" s="33" t="s">
        <v>31</v>
      </c>
      <c r="J37"/>
      <c r="K37"/>
    </row>
    <row r="38" spans="1:11" ht="14.25" customHeight="1">
      <c r="A38" s="117" t="s">
        <v>88</v>
      </c>
      <c r="B38" s="117"/>
      <c r="C38" s="117" t="s">
        <v>89</v>
      </c>
      <c r="D38" s="117"/>
      <c r="E38" s="103">
        <v>1</v>
      </c>
      <c r="F38" s="103">
        <v>1770</v>
      </c>
      <c r="G38" s="117" t="s">
        <v>90</v>
      </c>
      <c r="H38" s="117"/>
      <c r="I38" s="35">
        <f>F38*0.00005*7.07</f>
        <v>0.62569500000000011</v>
      </c>
      <c r="J38"/>
      <c r="K38"/>
    </row>
    <row r="39" spans="1:11" ht="14.25" customHeight="1">
      <c r="A39" s="117"/>
      <c r="B39" s="117"/>
      <c r="C39" s="117"/>
      <c r="D39" s="117"/>
      <c r="E39" s="34"/>
      <c r="F39" s="34"/>
      <c r="G39" s="117"/>
      <c r="H39" s="117"/>
      <c r="I39" s="35"/>
      <c r="J39"/>
      <c r="K39"/>
    </row>
    <row r="40" spans="1:11" ht="14.25" customHeight="1">
      <c r="A40" s="117"/>
      <c r="B40" s="117"/>
      <c r="C40" s="117"/>
      <c r="D40" s="117"/>
      <c r="E40" s="34"/>
      <c r="F40" s="34"/>
      <c r="G40" s="117"/>
      <c r="H40" s="117"/>
      <c r="I40" s="35"/>
      <c r="J40"/>
      <c r="K40"/>
    </row>
    <row r="41" spans="1:11" ht="12" customHeight="1">
      <c r="A41"/>
      <c r="B41"/>
      <c r="C41"/>
      <c r="D41"/>
      <c r="E41"/>
      <c r="F41"/>
      <c r="G41"/>
      <c r="H41"/>
      <c r="I41" s="36">
        <f>SUM(I38:I40)</f>
        <v>0.62569500000000011</v>
      </c>
      <c r="J41"/>
      <c r="K41"/>
    </row>
    <row r="42" spans="1:11" ht="18.75" customHeight="1">
      <c r="A42" s="82" t="s">
        <v>35</v>
      </c>
      <c r="B42" s="31"/>
      <c r="C42" s="31"/>
      <c r="D42" s="31"/>
      <c r="E42" s="31"/>
      <c r="F42" s="31"/>
      <c r="G42" s="31"/>
      <c r="H42"/>
      <c r="I42" s="36"/>
      <c r="J42"/>
      <c r="K42"/>
    </row>
    <row r="43" spans="1:11" ht="12" customHeight="1">
      <c r="A43" s="124" t="s">
        <v>26</v>
      </c>
      <c r="B43" s="124"/>
      <c r="C43" s="124" t="s">
        <v>37</v>
      </c>
      <c r="D43" s="124"/>
      <c r="E43" s="124" t="s">
        <v>31</v>
      </c>
      <c r="F43" s="124"/>
      <c r="G43" s="124" t="s">
        <v>36</v>
      </c>
      <c r="H43" s="124"/>
      <c r="K43"/>
    </row>
    <row r="44" spans="1:11" ht="12" customHeight="1">
      <c r="A44" s="128" t="s">
        <v>91</v>
      </c>
      <c r="B44" s="128"/>
      <c r="C44" s="128"/>
      <c r="D44" s="128"/>
      <c r="E44" s="128">
        <v>3</v>
      </c>
      <c r="F44" s="128"/>
      <c r="G44" s="128"/>
      <c r="H44" s="128"/>
      <c r="I44" s="36"/>
      <c r="J44"/>
      <c r="K44"/>
    </row>
    <row r="45" spans="1:11" customFormat="1" ht="18" thickBot="1">
      <c r="A45" s="30" t="s">
        <v>63</v>
      </c>
      <c r="H45" s="85" t="s">
        <v>38</v>
      </c>
      <c r="I45" s="85" t="s">
        <v>39</v>
      </c>
    </row>
    <row r="46" spans="1:11" customFormat="1" ht="18" thickBot="1">
      <c r="A46" s="130" t="s">
        <v>33</v>
      </c>
      <c r="B46" s="131"/>
      <c r="C46" s="131"/>
      <c r="D46" s="131"/>
      <c r="E46" s="132"/>
    </row>
    <row r="47" spans="1:11" customFormat="1" ht="15">
      <c r="A47" s="86"/>
      <c r="B47" s="87" t="s">
        <v>40</v>
      </c>
      <c r="C47" s="87" t="s">
        <v>41</v>
      </c>
      <c r="D47" s="87" t="s">
        <v>42</v>
      </c>
      <c r="E47" s="88" t="s">
        <v>43</v>
      </c>
    </row>
    <row r="48" spans="1:11" customFormat="1" ht="15.75" thickBot="1">
      <c r="A48" s="89" t="s">
        <v>61</v>
      </c>
      <c r="B48" s="90">
        <v>0.78</v>
      </c>
      <c r="C48" s="90">
        <v>16</v>
      </c>
      <c r="D48" s="90">
        <v>1</v>
      </c>
      <c r="E48" s="91" t="s">
        <v>58</v>
      </c>
      <c r="G48">
        <f t="shared" ref="G48:H48" si="0">B48*C48</f>
        <v>12.48</v>
      </c>
      <c r="H48">
        <f t="shared" si="0"/>
        <v>16</v>
      </c>
    </row>
    <row r="49" spans="1:9" customFormat="1" ht="18" thickBot="1">
      <c r="A49" s="134" t="s">
        <v>51</v>
      </c>
      <c r="B49" s="135"/>
      <c r="C49" s="135"/>
      <c r="D49" s="135"/>
      <c r="E49" s="136"/>
    </row>
    <row r="50" spans="1:9" customFormat="1" ht="15">
      <c r="A50" s="86"/>
      <c r="B50" s="87" t="s">
        <v>40</v>
      </c>
      <c r="C50" s="87" t="s">
        <v>41</v>
      </c>
      <c r="D50" s="87" t="s">
        <v>42</v>
      </c>
      <c r="E50" s="88" t="s">
        <v>43</v>
      </c>
    </row>
    <row r="51" spans="1:9" customFormat="1" ht="15">
      <c r="A51" s="89" t="s">
        <v>62</v>
      </c>
      <c r="B51" s="90">
        <v>0.78</v>
      </c>
      <c r="C51" s="90">
        <v>10</v>
      </c>
      <c r="D51" s="90">
        <v>1</v>
      </c>
      <c r="E51" s="91" t="s">
        <v>58</v>
      </c>
      <c r="G51">
        <f t="shared" ref="G51" si="1">B51*C51</f>
        <v>7.8000000000000007</v>
      </c>
      <c r="H51">
        <f t="shared" ref="H51" si="2">C51*D51</f>
        <v>10</v>
      </c>
    </row>
    <row r="52" spans="1:9" customFormat="1" ht="15">
      <c r="A52" s="92" t="s">
        <v>59</v>
      </c>
      <c r="B52" s="90"/>
      <c r="C52" s="90"/>
      <c r="D52" s="90"/>
      <c r="E52" s="91"/>
    </row>
    <row r="53" spans="1:9" customFormat="1" ht="15">
      <c r="A53" s="89" t="s">
        <v>60</v>
      </c>
      <c r="B53" s="93">
        <v>0.85</v>
      </c>
      <c r="C53" s="90">
        <v>4</v>
      </c>
      <c r="D53" s="93">
        <v>1</v>
      </c>
      <c r="E53" s="91" t="s">
        <v>58</v>
      </c>
      <c r="G53">
        <f t="shared" ref="G53" si="3">B53*C53</f>
        <v>3.4</v>
      </c>
      <c r="H53">
        <f t="shared" ref="H53" si="4">C53*D53</f>
        <v>4</v>
      </c>
    </row>
    <row r="55" spans="1:9" customFormat="1" ht="18" thickBot="1">
      <c r="A55" s="30" t="s">
        <v>68</v>
      </c>
      <c r="H55" s="85" t="s">
        <v>38</v>
      </c>
      <c r="I55" s="85" t="s">
        <v>39</v>
      </c>
    </row>
    <row r="56" spans="1:9" customFormat="1" ht="18" thickBot="1">
      <c r="A56" s="130" t="s">
        <v>33</v>
      </c>
      <c r="B56" s="131"/>
      <c r="C56" s="131"/>
      <c r="D56" s="131"/>
      <c r="E56" s="132"/>
    </row>
    <row r="57" spans="1:9" customFormat="1" ht="15">
      <c r="A57" s="86"/>
      <c r="B57" s="87" t="s">
        <v>40</v>
      </c>
      <c r="C57" s="87" t="s">
        <v>41</v>
      </c>
      <c r="D57" s="87" t="s">
        <v>42</v>
      </c>
      <c r="E57" s="88" t="s">
        <v>43</v>
      </c>
    </row>
    <row r="58" spans="1:9" customFormat="1" ht="15.75" thickBot="1">
      <c r="A58" s="89" t="s">
        <v>70</v>
      </c>
      <c r="B58" s="90">
        <v>0.54</v>
      </c>
      <c r="C58" s="90">
        <v>3</v>
      </c>
      <c r="D58" s="90">
        <v>5</v>
      </c>
      <c r="E58" s="91" t="s">
        <v>69</v>
      </c>
      <c r="G58">
        <f t="shared" ref="G58" si="5">B58*C58</f>
        <v>1.62</v>
      </c>
      <c r="H58">
        <f t="shared" ref="H58" si="6">C58*D58</f>
        <v>15</v>
      </c>
    </row>
    <row r="59" spans="1:9" customFormat="1" ht="18" thickBot="1">
      <c r="A59" s="134" t="s">
        <v>51</v>
      </c>
      <c r="B59" s="135"/>
      <c r="C59" s="135"/>
      <c r="D59" s="135"/>
      <c r="E59" s="136"/>
    </row>
    <row r="60" spans="1:9" customFormat="1" ht="15">
      <c r="A60" s="86"/>
      <c r="B60" s="87" t="s">
        <v>40</v>
      </c>
      <c r="C60" s="87" t="s">
        <v>41</v>
      </c>
      <c r="D60" s="87" t="s">
        <v>42</v>
      </c>
      <c r="E60" s="88" t="s">
        <v>43</v>
      </c>
    </row>
    <row r="61" spans="1:9" customFormat="1" ht="15">
      <c r="A61" s="89" t="s">
        <v>70</v>
      </c>
      <c r="B61" s="90">
        <v>0.54</v>
      </c>
      <c r="C61" s="90">
        <v>2</v>
      </c>
      <c r="D61" s="90">
        <v>5</v>
      </c>
      <c r="E61" s="91" t="s">
        <v>69</v>
      </c>
      <c r="G61">
        <f t="shared" ref="G61" si="7">B61*C61</f>
        <v>1.08</v>
      </c>
      <c r="H61">
        <f t="shared" ref="H61" si="8">C61*D61</f>
        <v>10</v>
      </c>
    </row>
    <row r="62" spans="1:9" customFormat="1" ht="15">
      <c r="A62" s="105"/>
      <c r="B62" s="106"/>
      <c r="C62" s="106"/>
      <c r="D62" s="106"/>
      <c r="E62" s="106"/>
    </row>
    <row r="63" spans="1:9" customFormat="1" ht="17.25">
      <c r="A63" s="30" t="s">
        <v>32</v>
      </c>
      <c r="B63" s="133" t="s">
        <v>33</v>
      </c>
      <c r="C63" s="133"/>
      <c r="D63" s="133"/>
      <c r="E63" s="133"/>
      <c r="F63" s="94"/>
      <c r="G63" s="128" t="s">
        <v>70</v>
      </c>
      <c r="H63" s="128"/>
    </row>
    <row r="64" spans="1:9" customFormat="1" ht="15">
      <c r="B64" t="s">
        <v>64</v>
      </c>
      <c r="G64" t="s">
        <v>84</v>
      </c>
    </row>
    <row r="65" spans="1:8" customFormat="1" ht="15">
      <c r="B65">
        <v>12.48</v>
      </c>
      <c r="G65">
        <v>1.62</v>
      </c>
    </row>
    <row r="66" spans="1:8" customFormat="1" ht="15">
      <c r="B66">
        <v>13</v>
      </c>
      <c r="G66">
        <v>5.0999999999999996</v>
      </c>
    </row>
    <row r="67" spans="1:8" customFormat="1" ht="15">
      <c r="B67">
        <f t="shared" ref="B67" si="9">B65*B66</f>
        <v>162.24</v>
      </c>
      <c r="G67">
        <f t="shared" ref="G67" si="10">G65*G66</f>
        <v>8.2620000000000005</v>
      </c>
    </row>
    <row r="68" spans="1:8" customFormat="1" ht="15">
      <c r="B68" s="95">
        <f>B67/16</f>
        <v>10.14</v>
      </c>
      <c r="C68" s="95"/>
      <c r="D68" s="95"/>
      <c r="E68" s="95"/>
      <c r="F68" s="95"/>
      <c r="G68" s="95">
        <f>G67/15</f>
        <v>0.55080000000000007</v>
      </c>
      <c r="H68" s="95"/>
    </row>
    <row r="69" spans="1:8" customFormat="1" ht="15.75" customHeight="1"/>
    <row r="70" spans="1:8" customFormat="1" ht="17.25">
      <c r="A70" s="30" t="s">
        <v>32</v>
      </c>
      <c r="B70" s="137" t="s">
        <v>51</v>
      </c>
      <c r="C70" s="137"/>
      <c r="D70" s="137"/>
      <c r="E70" s="137"/>
      <c r="F70" s="94"/>
      <c r="G70" s="128"/>
      <c r="H70" s="128"/>
    </row>
    <row r="71" spans="1:8" customFormat="1" ht="15">
      <c r="B71" t="s">
        <v>64</v>
      </c>
      <c r="D71" t="s">
        <v>65</v>
      </c>
    </row>
    <row r="72" spans="1:8" customFormat="1" ht="15">
      <c r="B72">
        <v>7.8</v>
      </c>
      <c r="D72">
        <v>3.4</v>
      </c>
    </row>
    <row r="73" spans="1:8" customFormat="1" ht="15">
      <c r="B73">
        <v>13</v>
      </c>
      <c r="D73">
        <v>13</v>
      </c>
    </row>
    <row r="74" spans="1:8" customFormat="1" ht="15">
      <c r="B74">
        <f t="shared" ref="B74" si="11">B72*B73</f>
        <v>101.39999999999999</v>
      </c>
      <c r="D74">
        <f t="shared" ref="D74" si="12">D72*D73</f>
        <v>44.199999999999996</v>
      </c>
    </row>
    <row r="75" spans="1:8" customFormat="1" ht="15">
      <c r="B75" s="95">
        <f>B74/10</f>
        <v>10.139999999999999</v>
      </c>
      <c r="C75" s="95"/>
      <c r="D75" s="95">
        <f>D74/4</f>
        <v>11.049999999999999</v>
      </c>
      <c r="E75" s="95"/>
      <c r="F75" s="95"/>
      <c r="G75" s="95"/>
      <c r="H75" s="95"/>
    </row>
    <row r="76" spans="1:8" customFormat="1" ht="15"/>
    <row r="77" spans="1:8" customFormat="1" ht="17.25">
      <c r="A77" s="96" t="s">
        <v>44</v>
      </c>
    </row>
    <row r="78" spans="1:8" customFormat="1" ht="15">
      <c r="A78" s="90" t="s">
        <v>40</v>
      </c>
      <c r="B78" s="90" t="s">
        <v>45</v>
      </c>
      <c r="C78" s="90" t="s">
        <v>46</v>
      </c>
      <c r="D78" s="90" t="s">
        <v>47</v>
      </c>
      <c r="E78" s="90" t="s">
        <v>48</v>
      </c>
      <c r="F78" s="90" t="s">
        <v>49</v>
      </c>
      <c r="G78" s="90" t="s">
        <v>50</v>
      </c>
    </row>
    <row r="79" spans="1:8" customFormat="1" ht="15">
      <c r="A79" s="90"/>
      <c r="B79" s="90"/>
      <c r="C79" s="90"/>
      <c r="D79" s="90"/>
      <c r="E79" s="97"/>
      <c r="F79" s="90"/>
      <c r="G79" s="98"/>
    </row>
    <row r="80" spans="1:8" customFormat="1" ht="15">
      <c r="A80" s="93"/>
      <c r="B80" s="93"/>
      <c r="C80" s="93"/>
      <c r="D80" s="93"/>
      <c r="E80" s="97"/>
      <c r="F80" s="90"/>
      <c r="G80" s="93"/>
    </row>
    <row r="81" spans="1:7" customFormat="1" ht="15">
      <c r="A81" s="93"/>
      <c r="B81" s="93"/>
      <c r="C81" s="93"/>
      <c r="D81" s="93"/>
      <c r="E81" s="99"/>
      <c r="F81" s="90"/>
      <c r="G81" s="93"/>
    </row>
    <row r="82" spans="1:7" customFormat="1" ht="15">
      <c r="A82" s="93"/>
      <c r="B82" s="93"/>
      <c r="C82" s="93"/>
      <c r="D82" s="93"/>
      <c r="E82" s="93"/>
      <c r="F82" s="93"/>
      <c r="G82" s="93"/>
    </row>
    <row r="83" spans="1:7" customFormat="1" ht="15">
      <c r="A83" s="93"/>
      <c r="B83" s="93"/>
      <c r="C83" s="93"/>
      <c r="D83" s="93"/>
      <c r="E83" s="100"/>
      <c r="F83" s="93"/>
      <c r="G83" s="93"/>
    </row>
    <row r="84" spans="1:7" customFormat="1" ht="15">
      <c r="A84" s="93"/>
      <c r="B84" s="93"/>
      <c r="C84" s="93"/>
      <c r="D84" s="93"/>
      <c r="E84" s="100"/>
      <c r="F84" s="93"/>
      <c r="G84" s="93"/>
    </row>
    <row r="85" spans="1:7" customFormat="1" ht="15">
      <c r="A85" s="90"/>
      <c r="B85" s="90"/>
      <c r="C85" s="90"/>
      <c r="D85" s="90"/>
      <c r="E85" s="90"/>
      <c r="F85" s="90"/>
      <c r="G85" s="90"/>
    </row>
    <row r="86" spans="1:7" customFormat="1" ht="15">
      <c r="A86" s="90"/>
      <c r="B86" s="90"/>
      <c r="C86" s="90"/>
      <c r="D86" s="90"/>
      <c r="E86" s="90"/>
      <c r="F86" s="90"/>
      <c r="G86" s="90"/>
    </row>
    <row r="87" spans="1:7" customFormat="1" ht="15"/>
    <row r="88" spans="1:7" customFormat="1" ht="15"/>
    <row r="89" spans="1:7">
      <c r="A89" s="83"/>
      <c r="B89" s="129"/>
      <c r="C89" s="129"/>
      <c r="D89" s="129"/>
      <c r="E89" s="129"/>
      <c r="F89" s="129"/>
    </row>
    <row r="90" spans="1:7">
      <c r="C90" s="78"/>
      <c r="D90" s="78"/>
      <c r="E90" s="78"/>
    </row>
    <row r="91" spans="1:7">
      <c r="C91" s="84"/>
      <c r="D91" s="84"/>
      <c r="E91" s="84"/>
      <c r="F91" s="84"/>
      <c r="G91" s="84"/>
    </row>
    <row r="92" spans="1:7">
      <c r="C92" s="84"/>
      <c r="D92" s="84"/>
      <c r="E92" s="84"/>
      <c r="F92" s="84"/>
      <c r="G92" s="84"/>
    </row>
    <row r="93" spans="1:7">
      <c r="C93" s="84"/>
      <c r="D93" s="84"/>
      <c r="E93" s="84"/>
      <c r="F93" s="84"/>
      <c r="G93" s="84"/>
    </row>
    <row r="94" spans="1:7">
      <c r="C94" s="84"/>
      <c r="D94" s="84"/>
      <c r="E94" s="84"/>
      <c r="F94" s="84"/>
      <c r="G94" s="84"/>
    </row>
    <row r="97" spans="2:6">
      <c r="B97" s="127"/>
      <c r="C97" s="127"/>
      <c r="D97" s="127"/>
      <c r="E97" s="127"/>
      <c r="F97" s="127"/>
    </row>
    <row r="98" spans="2:6">
      <c r="C98" s="78"/>
      <c r="D98" s="78"/>
      <c r="E98" s="78"/>
    </row>
    <row r="99" spans="2:6">
      <c r="C99" s="84"/>
      <c r="D99" s="84"/>
      <c r="E99" s="84"/>
    </row>
    <row r="100" spans="2:6">
      <c r="C100" s="84"/>
      <c r="D100" s="84"/>
      <c r="E100" s="84"/>
    </row>
    <row r="101" spans="2:6">
      <c r="C101" s="84"/>
      <c r="D101" s="84"/>
      <c r="E101" s="84"/>
    </row>
    <row r="102" spans="2:6">
      <c r="C102" s="127"/>
      <c r="D102" s="127"/>
      <c r="E102" s="127"/>
    </row>
  </sheetData>
  <mergeCells count="39">
    <mergeCell ref="G70:H70"/>
    <mergeCell ref="A56:E56"/>
    <mergeCell ref="A59:E59"/>
    <mergeCell ref="G63:H63"/>
    <mergeCell ref="G39:H39"/>
    <mergeCell ref="A40:B40"/>
    <mergeCell ref="C40:D40"/>
    <mergeCell ref="G40:H40"/>
    <mergeCell ref="G44:H44"/>
    <mergeCell ref="G43:H43"/>
    <mergeCell ref="A39:B39"/>
    <mergeCell ref="C39:D39"/>
    <mergeCell ref="C102:E102"/>
    <mergeCell ref="C43:D43"/>
    <mergeCell ref="A43:B43"/>
    <mergeCell ref="A44:B44"/>
    <mergeCell ref="C44:D44"/>
    <mergeCell ref="E43:F43"/>
    <mergeCell ref="E44:F44"/>
    <mergeCell ref="B89:F89"/>
    <mergeCell ref="B97:F97"/>
    <mergeCell ref="A46:E46"/>
    <mergeCell ref="B63:E63"/>
    <mergeCell ref="A49:E49"/>
    <mergeCell ref="B70:E70"/>
    <mergeCell ref="G38:H38"/>
    <mergeCell ref="D1:E1"/>
    <mergeCell ref="B2:F2"/>
    <mergeCell ref="H2:I2"/>
    <mergeCell ref="B3:F3"/>
    <mergeCell ref="A4:G4"/>
    <mergeCell ref="A6:B6"/>
    <mergeCell ref="A37:B37"/>
    <mergeCell ref="C37:D37"/>
    <mergeCell ref="G37:H37"/>
    <mergeCell ref="A38:B38"/>
    <mergeCell ref="C38:D38"/>
    <mergeCell ref="C5:D5"/>
    <mergeCell ref="E5:F5"/>
  </mergeCells>
  <pageMargins left="0.39370078740157483" right="0.19685039370078741" top="0.39370078740157483" bottom="0.39370078740157483" header="0.19685039370078741" footer="0.19685039370078741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2</vt:lpstr>
    </vt:vector>
  </TitlesOfParts>
  <Company>trailer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Villanueva</dc:creator>
  <cp:lastModifiedBy>Villanueva</cp:lastModifiedBy>
  <cp:lastPrinted>2010-09-02T15:12:06Z</cp:lastPrinted>
  <dcterms:created xsi:type="dcterms:W3CDTF">2010-09-02T14:16:30Z</dcterms:created>
  <dcterms:modified xsi:type="dcterms:W3CDTF">2011-02-09T15:07:50Z</dcterms:modified>
</cp:coreProperties>
</file>