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6eeb91702bad55/teaching/cheme436/"/>
    </mc:Choice>
  </mc:AlternateContent>
  <xr:revisionPtr revIDLastSave="575" documentId="8_{B2278819-C9E4-4756-81D2-66E312A48160}" xr6:coauthVersionLast="45" xr6:coauthVersionMax="45" xr10:uidLastSave="{9CA51B3E-DC9E-464C-B124-203BB0C2E991}"/>
  <bookViews>
    <workbookView xWindow="-110" yWindow="-110" windowWidth="30220" windowHeight="19620" firstSheet="3" activeTab="8" xr2:uid="{D3602682-79B4-4D94-91D2-80DE44B3CA82}"/>
  </bookViews>
  <sheets>
    <sheet name="Sheet1" sheetId="2" r:id="rId1"/>
    <sheet name="Experiment 1" sheetId="1" r:id="rId2"/>
    <sheet name="Experiment 1a" sheetId="5" r:id="rId3"/>
    <sheet name="Sheet6" sheetId="8" r:id="rId4"/>
    <sheet name="Experiment 3" sheetId="6" r:id="rId5"/>
    <sheet name="For Slides" sheetId="4" r:id="rId6"/>
    <sheet name="Experiment 2" sheetId="3" r:id="rId7"/>
    <sheet name="Partial Factorial" sheetId="7" r:id="rId8"/>
    <sheet name="Qualitative Variables" sheetId="9" r:id="rId9"/>
  </sheets>
  <definedNames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'Experiment 3'!$L$23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9" l="1"/>
  <c r="G19" i="9"/>
  <c r="H19" i="9"/>
  <c r="I19" i="9"/>
  <c r="J19" i="9"/>
  <c r="E19" i="9"/>
  <c r="J18" i="9"/>
  <c r="I18" i="9"/>
  <c r="H18" i="9"/>
  <c r="G18" i="9"/>
  <c r="F18" i="9"/>
  <c r="E18" i="9"/>
  <c r="J17" i="9"/>
  <c r="I17" i="9"/>
  <c r="H17" i="9"/>
  <c r="G17" i="9"/>
  <c r="F17" i="9"/>
  <c r="E17" i="9"/>
  <c r="J15" i="9"/>
  <c r="J4" i="9"/>
  <c r="J5" i="9"/>
  <c r="J6" i="9"/>
  <c r="J7" i="9"/>
  <c r="J8" i="9"/>
  <c r="J9" i="9"/>
  <c r="J10" i="9"/>
  <c r="J11" i="9"/>
  <c r="J12" i="9"/>
  <c r="J13" i="9"/>
  <c r="J14" i="9"/>
  <c r="J3" i="9"/>
  <c r="H3" i="9"/>
  <c r="I3" i="9" s="1"/>
  <c r="I6" i="9"/>
  <c r="G15" i="9"/>
  <c r="H15" i="9"/>
  <c r="F15" i="9"/>
  <c r="I4" i="9"/>
  <c r="I5" i="9"/>
  <c r="I7" i="9"/>
  <c r="I8" i="9"/>
  <c r="I9" i="9"/>
  <c r="I10" i="9"/>
  <c r="I11" i="9"/>
  <c r="I12" i="9"/>
  <c r="I13" i="9"/>
  <c r="I14" i="9"/>
  <c r="H4" i="9"/>
  <c r="H5" i="9"/>
  <c r="H6" i="9"/>
  <c r="H7" i="9"/>
  <c r="H8" i="9"/>
  <c r="H9" i="9"/>
  <c r="H10" i="9"/>
  <c r="H11" i="9"/>
  <c r="H12" i="9"/>
  <c r="H13" i="9"/>
  <c r="H14" i="9"/>
  <c r="G4" i="9"/>
  <c r="G5" i="9"/>
  <c r="G6" i="9"/>
  <c r="G7" i="9"/>
  <c r="G8" i="9"/>
  <c r="G9" i="9"/>
  <c r="G10" i="9"/>
  <c r="G11" i="9"/>
  <c r="G12" i="9"/>
  <c r="G13" i="9"/>
  <c r="G14" i="9"/>
  <c r="G3" i="9"/>
  <c r="F4" i="9"/>
  <c r="F5" i="9"/>
  <c r="F6" i="9"/>
  <c r="F7" i="9"/>
  <c r="F8" i="9"/>
  <c r="F9" i="9"/>
  <c r="F10" i="9"/>
  <c r="F11" i="9"/>
  <c r="F12" i="9"/>
  <c r="F13" i="9"/>
  <c r="F14" i="9"/>
  <c r="F3" i="9"/>
  <c r="B13" i="7" a="1"/>
  <c r="B13" i="7" s="1"/>
  <c r="B12" i="7" a="1"/>
  <c r="B12" i="7" s="1"/>
  <c r="D10" i="7"/>
  <c r="C10" i="7"/>
  <c r="E10" i="7"/>
  <c r="F10" i="7"/>
  <c r="G10" i="7"/>
  <c r="H10" i="7"/>
  <c r="B10" i="7"/>
  <c r="A5" i="6"/>
  <c r="B41" i="6"/>
  <c r="B33" i="6"/>
  <c r="B29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2" i="6"/>
  <c r="E2" i="6"/>
  <c r="E18" i="6"/>
  <c r="D18" i="6"/>
  <c r="F18" i="6"/>
  <c r="E3" i="6"/>
  <c r="E4" i="6"/>
  <c r="E5" i="6"/>
  <c r="E6" i="6"/>
  <c r="E7" i="6"/>
  <c r="E8" i="6"/>
  <c r="E9" i="6"/>
  <c r="E10" i="6"/>
  <c r="D37" i="6" s="1"/>
  <c r="E11" i="6"/>
  <c r="E12" i="6"/>
  <c r="E13" i="6"/>
  <c r="E14" i="6"/>
  <c r="E15" i="6"/>
  <c r="E16" i="6"/>
  <c r="E17" i="6"/>
  <c r="D2" i="6"/>
  <c r="C29" i="6" s="1"/>
  <c r="D3" i="6"/>
  <c r="D4" i="6"/>
  <c r="D5" i="6"/>
  <c r="D6" i="6"/>
  <c r="D7" i="6"/>
  <c r="D8" i="6"/>
  <c r="D9" i="6"/>
  <c r="D10" i="6"/>
  <c r="C37" i="6" s="1"/>
  <c r="D11" i="6"/>
  <c r="D12" i="6"/>
  <c r="D13" i="6"/>
  <c r="D14" i="6"/>
  <c r="D15" i="6"/>
  <c r="D16" i="6"/>
  <c r="D17" i="6"/>
  <c r="C44" i="6"/>
  <c r="B44" i="6"/>
  <c r="C43" i="6"/>
  <c r="B43" i="6"/>
  <c r="C42" i="6"/>
  <c r="B42" i="6"/>
  <c r="C40" i="6"/>
  <c r="B40" i="6"/>
  <c r="B39" i="6"/>
  <c r="C38" i="6"/>
  <c r="B38" i="6"/>
  <c r="B37" i="6"/>
  <c r="C36" i="6"/>
  <c r="B36" i="6"/>
  <c r="C35" i="6"/>
  <c r="B35" i="6"/>
  <c r="C34" i="6"/>
  <c r="B34" i="6"/>
  <c r="C32" i="6"/>
  <c r="B32" i="6"/>
  <c r="C31" i="6"/>
  <c r="B31" i="6"/>
  <c r="C30" i="6"/>
  <c r="B30" i="6"/>
  <c r="J22" i="6"/>
  <c r="I22" i="6"/>
  <c r="H22" i="6"/>
  <c r="G22" i="6"/>
  <c r="F22" i="6"/>
  <c r="E22" i="6"/>
  <c r="D22" i="6"/>
  <c r="C22" i="6"/>
  <c r="J21" i="6"/>
  <c r="I21" i="6"/>
  <c r="H21" i="6"/>
  <c r="G21" i="6"/>
  <c r="F21" i="6"/>
  <c r="E21" i="6"/>
  <c r="D21" i="6"/>
  <c r="C21" i="6"/>
  <c r="J17" i="6"/>
  <c r="I17" i="6"/>
  <c r="E44" i="6"/>
  <c r="H17" i="6"/>
  <c r="G16" i="6"/>
  <c r="E43" i="6"/>
  <c r="D43" i="6"/>
  <c r="J16" i="6"/>
  <c r="J15" i="6"/>
  <c r="E42" i="6"/>
  <c r="H15" i="6"/>
  <c r="E41" i="6"/>
  <c r="D41" i="6"/>
  <c r="E40" i="6"/>
  <c r="E39" i="6"/>
  <c r="D39" i="6"/>
  <c r="J12" i="6"/>
  <c r="E38" i="6"/>
  <c r="E37" i="6"/>
  <c r="J9" i="6"/>
  <c r="I9" i="6"/>
  <c r="E36" i="6"/>
  <c r="H9" i="6"/>
  <c r="G8" i="6"/>
  <c r="E35" i="6"/>
  <c r="D35" i="6"/>
  <c r="J8" i="6"/>
  <c r="J7" i="6"/>
  <c r="E34" i="6"/>
  <c r="H7" i="6"/>
  <c r="E33" i="6"/>
  <c r="D33" i="6"/>
  <c r="I5" i="6"/>
  <c r="E32" i="6"/>
  <c r="D32" i="6"/>
  <c r="H5" i="6"/>
  <c r="E31" i="6"/>
  <c r="D31" i="6"/>
  <c r="E30" i="6"/>
  <c r="D30" i="6"/>
  <c r="E29" i="6"/>
  <c r="A7" i="1"/>
  <c r="I15" i="9" l="1"/>
  <c r="I23" i="6"/>
  <c r="J23" i="6"/>
  <c r="C23" i="6"/>
  <c r="G23" i="6"/>
  <c r="E23" i="6"/>
  <c r="F23" i="6"/>
  <c r="D23" i="6"/>
  <c r="H23" i="6"/>
  <c r="J14" i="6"/>
  <c r="J6" i="6"/>
  <c r="J2" i="6"/>
  <c r="D29" i="6"/>
  <c r="G2" i="6"/>
  <c r="G14" i="6"/>
  <c r="G10" i="6"/>
  <c r="J10" i="6"/>
  <c r="I4" i="6"/>
  <c r="H6" i="6"/>
  <c r="D40" i="6"/>
  <c r="G13" i="6"/>
  <c r="I6" i="6"/>
  <c r="D42" i="6"/>
  <c r="G15" i="6"/>
  <c r="C33" i="6"/>
  <c r="C41" i="6"/>
  <c r="J3" i="6"/>
  <c r="H12" i="6"/>
  <c r="J5" i="6"/>
  <c r="D34" i="6"/>
  <c r="G7" i="6"/>
  <c r="I11" i="6"/>
  <c r="H14" i="6"/>
  <c r="C39" i="6"/>
  <c r="H2" i="6"/>
  <c r="G3" i="6"/>
  <c r="G4" i="6"/>
  <c r="H8" i="6"/>
  <c r="D36" i="6"/>
  <c r="G9" i="6"/>
  <c r="A9" i="6"/>
  <c r="H11" i="6"/>
  <c r="J11" i="6"/>
  <c r="I13" i="6"/>
  <c r="H16" i="6"/>
  <c r="D44" i="6"/>
  <c r="G17" i="6"/>
  <c r="A17" i="6" s="1"/>
  <c r="I2" i="6"/>
  <c r="H3" i="6"/>
  <c r="I3" i="6"/>
  <c r="J4" i="6"/>
  <c r="H4" i="6"/>
  <c r="A4" i="6" s="1"/>
  <c r="G5" i="6"/>
  <c r="G6" i="6"/>
  <c r="L6" i="6" s="1"/>
  <c r="I7" i="6"/>
  <c r="H10" i="6"/>
  <c r="D38" i="6"/>
  <c r="G11" i="6"/>
  <c r="G12" i="6"/>
  <c r="H13" i="6"/>
  <c r="A13" i="6" s="1"/>
  <c r="J13" i="6"/>
  <c r="I15" i="6"/>
  <c r="A15" i="6" s="1"/>
  <c r="I8" i="6"/>
  <c r="L8" i="6" s="1"/>
  <c r="I10" i="6"/>
  <c r="I12" i="6"/>
  <c r="I14" i="6"/>
  <c r="L14" i="6" s="1"/>
  <c r="I16" i="6"/>
  <c r="L16" i="6" s="1"/>
  <c r="M9" i="6" l="1"/>
  <c r="M15" i="6"/>
  <c r="L7" i="6"/>
  <c r="M11" i="6"/>
  <c r="L15" i="6"/>
  <c r="M6" i="6"/>
  <c r="A12" i="6"/>
  <c r="M10" i="6"/>
  <c r="M2" i="6"/>
  <c r="J18" i="6"/>
  <c r="M4" i="6"/>
  <c r="A7" i="6"/>
  <c r="L4" i="6"/>
  <c r="A6" i="6"/>
  <c r="L13" i="6"/>
  <c r="M5" i="6"/>
  <c r="G18" i="6"/>
  <c r="M12" i="6"/>
  <c r="M13" i="6"/>
  <c r="L11" i="6"/>
  <c r="L3" i="6"/>
  <c r="M7" i="6"/>
  <c r="L9" i="6"/>
  <c r="L5" i="6"/>
  <c r="A3" i="6"/>
  <c r="A14" i="6"/>
  <c r="L12" i="6"/>
  <c r="M14" i="6"/>
  <c r="M17" i="6"/>
  <c r="A8" i="6"/>
  <c r="M8" i="6"/>
  <c r="L17" i="6"/>
  <c r="I18" i="6"/>
  <c r="A11" i="6"/>
  <c r="A10" i="6"/>
  <c r="L10" i="6"/>
  <c r="A16" i="6"/>
  <c r="H18" i="6"/>
  <c r="A2" i="6"/>
  <c r="L2" i="6"/>
  <c r="M16" i="6"/>
  <c r="M3" i="6"/>
  <c r="B44" i="5" l="1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J22" i="5"/>
  <c r="I22" i="5"/>
  <c r="F22" i="5"/>
  <c r="H22" i="5"/>
  <c r="G22" i="5"/>
  <c r="E22" i="5"/>
  <c r="D22" i="5"/>
  <c r="C22" i="5"/>
  <c r="J21" i="5"/>
  <c r="I21" i="5"/>
  <c r="F21" i="5"/>
  <c r="H21" i="5"/>
  <c r="G21" i="5"/>
  <c r="E21" i="5"/>
  <c r="D21" i="5"/>
  <c r="C21" i="5"/>
  <c r="G17" i="5"/>
  <c r="E44" i="5" s="1"/>
  <c r="E17" i="5"/>
  <c r="D44" i="5" s="1"/>
  <c r="D17" i="5"/>
  <c r="F17" i="5" s="1"/>
  <c r="H16" i="5"/>
  <c r="G16" i="5"/>
  <c r="E43" i="5" s="1"/>
  <c r="E16" i="5"/>
  <c r="D43" i="5" s="1"/>
  <c r="D16" i="5"/>
  <c r="G15" i="5"/>
  <c r="E42" i="5" s="1"/>
  <c r="E15" i="5"/>
  <c r="D42" i="5" s="1"/>
  <c r="D15" i="5"/>
  <c r="G14" i="5"/>
  <c r="E41" i="5" s="1"/>
  <c r="E14" i="5"/>
  <c r="D41" i="5" s="1"/>
  <c r="D14" i="5"/>
  <c r="H14" i="5" s="1"/>
  <c r="G13" i="5"/>
  <c r="E40" i="5" s="1"/>
  <c r="E13" i="5"/>
  <c r="D40" i="5" s="1"/>
  <c r="D13" i="5"/>
  <c r="F13" i="5" s="1"/>
  <c r="G12" i="5"/>
  <c r="E39" i="5" s="1"/>
  <c r="E12" i="5"/>
  <c r="D39" i="5" s="1"/>
  <c r="D12" i="5"/>
  <c r="H12" i="5" s="1"/>
  <c r="G11" i="5"/>
  <c r="E38" i="5" s="1"/>
  <c r="E11" i="5"/>
  <c r="D11" i="5"/>
  <c r="F11" i="5" s="1"/>
  <c r="G10" i="5"/>
  <c r="E37" i="5" s="1"/>
  <c r="E10" i="5"/>
  <c r="D37" i="5" s="1"/>
  <c r="D10" i="5"/>
  <c r="J10" i="5" s="1"/>
  <c r="G9" i="5"/>
  <c r="E36" i="5" s="1"/>
  <c r="E9" i="5"/>
  <c r="D9" i="5"/>
  <c r="F9" i="5" s="1"/>
  <c r="H8" i="5"/>
  <c r="G8" i="5"/>
  <c r="E35" i="5" s="1"/>
  <c r="E8" i="5"/>
  <c r="D35" i="5" s="1"/>
  <c r="D8" i="5"/>
  <c r="J8" i="5" s="1"/>
  <c r="G7" i="5"/>
  <c r="E34" i="5" s="1"/>
  <c r="E7" i="5"/>
  <c r="D34" i="5" s="1"/>
  <c r="D7" i="5"/>
  <c r="H6" i="5"/>
  <c r="G6" i="5"/>
  <c r="E33" i="5" s="1"/>
  <c r="E6" i="5"/>
  <c r="D6" i="5"/>
  <c r="G5" i="5"/>
  <c r="E32" i="5" s="1"/>
  <c r="E5" i="5"/>
  <c r="D5" i="5"/>
  <c r="G4" i="5"/>
  <c r="E31" i="5" s="1"/>
  <c r="E4" i="5"/>
  <c r="D31" i="5" s="1"/>
  <c r="D4" i="5"/>
  <c r="H4" i="5" s="1"/>
  <c r="G3" i="5"/>
  <c r="E30" i="5" s="1"/>
  <c r="E3" i="5"/>
  <c r="D3" i="5"/>
  <c r="F3" i="5" s="1"/>
  <c r="G2" i="5"/>
  <c r="E29" i="5" s="1"/>
  <c r="E2" i="5"/>
  <c r="D29" i="5" s="1"/>
  <c r="D2" i="5"/>
  <c r="J2" i="5" s="1"/>
  <c r="J23" i="5" l="1"/>
  <c r="C23" i="5"/>
  <c r="I23" i="5"/>
  <c r="M6" i="5" s="1"/>
  <c r="H23" i="5"/>
  <c r="G23" i="5"/>
  <c r="H11" i="5"/>
  <c r="J16" i="5"/>
  <c r="D23" i="5"/>
  <c r="F23" i="5"/>
  <c r="J6" i="5"/>
  <c r="F7" i="5"/>
  <c r="J14" i="5"/>
  <c r="F15" i="5"/>
  <c r="E23" i="5"/>
  <c r="H2" i="5"/>
  <c r="J4" i="5"/>
  <c r="F5" i="5"/>
  <c r="I6" i="5"/>
  <c r="H10" i="5"/>
  <c r="J12" i="5"/>
  <c r="I5" i="5"/>
  <c r="I13" i="5"/>
  <c r="I15" i="5"/>
  <c r="I17" i="5"/>
  <c r="F2" i="5"/>
  <c r="J3" i="5"/>
  <c r="F4" i="5"/>
  <c r="J5" i="5"/>
  <c r="F6" i="5"/>
  <c r="J7" i="5"/>
  <c r="F8" i="5"/>
  <c r="J9" i="5"/>
  <c r="F10" i="5"/>
  <c r="J11" i="5"/>
  <c r="F12" i="5"/>
  <c r="J13" i="5"/>
  <c r="F14" i="5"/>
  <c r="J15" i="5"/>
  <c r="F16" i="5"/>
  <c r="J17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I7" i="5"/>
  <c r="I9" i="5"/>
  <c r="I11" i="5"/>
  <c r="I2" i="5"/>
  <c r="H3" i="5"/>
  <c r="I4" i="5"/>
  <c r="H5" i="5"/>
  <c r="L5" i="5" s="1"/>
  <c r="H7" i="5"/>
  <c r="A7" i="5" s="1"/>
  <c r="I8" i="5"/>
  <c r="A9" i="5"/>
  <c r="H9" i="5"/>
  <c r="I10" i="5"/>
  <c r="I12" i="5"/>
  <c r="H13" i="5"/>
  <c r="I14" i="5"/>
  <c r="H15" i="5"/>
  <c r="I16" i="5"/>
  <c r="H17" i="5"/>
  <c r="A17" i="5" s="1"/>
  <c r="D30" i="5"/>
  <c r="D32" i="5"/>
  <c r="D33" i="5"/>
  <c r="D36" i="5"/>
  <c r="D38" i="5"/>
  <c r="I3" i="5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E29" i="3"/>
  <c r="A2" i="3"/>
  <c r="Q22" i="3"/>
  <c r="P22" i="3"/>
  <c r="P23" i="3" s="1"/>
  <c r="O22" i="3"/>
  <c r="N22" i="3"/>
  <c r="M22" i="3"/>
  <c r="L22" i="3"/>
  <c r="L23" i="3" s="1"/>
  <c r="K22" i="3"/>
  <c r="J22" i="3"/>
  <c r="I22" i="3"/>
  <c r="H22" i="3"/>
  <c r="H23" i="3" s="1"/>
  <c r="G22" i="3"/>
  <c r="F22" i="3"/>
  <c r="E22" i="3"/>
  <c r="D22" i="3"/>
  <c r="D23" i="3" s="1"/>
  <c r="C22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M13" i="5" l="1"/>
  <c r="A5" i="5"/>
  <c r="L16" i="5"/>
  <c r="M15" i="5"/>
  <c r="A11" i="5"/>
  <c r="L7" i="5"/>
  <c r="J18" i="5"/>
  <c r="M11" i="5"/>
  <c r="M8" i="5"/>
  <c r="A15" i="5"/>
  <c r="M14" i="5"/>
  <c r="L9" i="5"/>
  <c r="H18" i="5"/>
  <c r="L3" i="5"/>
  <c r="M7" i="5"/>
  <c r="L17" i="5"/>
  <c r="L15" i="5"/>
  <c r="L13" i="5"/>
  <c r="L11" i="5"/>
  <c r="A3" i="5"/>
  <c r="L14" i="5"/>
  <c r="A14" i="5"/>
  <c r="L10" i="5"/>
  <c r="A10" i="5"/>
  <c r="L6" i="5"/>
  <c r="A6" i="5"/>
  <c r="A2" i="5"/>
  <c r="F18" i="5"/>
  <c r="L2" i="5"/>
  <c r="M16" i="5"/>
  <c r="M9" i="5"/>
  <c r="M17" i="5"/>
  <c r="I18" i="5"/>
  <c r="M2" i="5"/>
  <c r="M10" i="5"/>
  <c r="M3" i="5"/>
  <c r="A13" i="5"/>
  <c r="A16" i="5"/>
  <c r="A12" i="5"/>
  <c r="L12" i="5"/>
  <c r="A8" i="5"/>
  <c r="L8" i="5"/>
  <c r="L4" i="5"/>
  <c r="A4" i="5"/>
  <c r="M4" i="5"/>
  <c r="M12" i="5"/>
  <c r="M5" i="5"/>
  <c r="K23" i="3"/>
  <c r="E23" i="3"/>
  <c r="I23" i="3"/>
  <c r="M23" i="3"/>
  <c r="Q23" i="3"/>
  <c r="O23" i="3"/>
  <c r="F23" i="3"/>
  <c r="J23" i="3"/>
  <c r="N23" i="3"/>
  <c r="G23" i="3"/>
  <c r="S5" i="3"/>
  <c r="T5" i="3" s="1"/>
  <c r="S16" i="3"/>
  <c r="T16" i="3" s="1"/>
  <c r="S8" i="3"/>
  <c r="T8" i="3" s="1"/>
  <c r="S15" i="3"/>
  <c r="T15" i="3" s="1"/>
  <c r="S11" i="3"/>
  <c r="T11" i="3" s="1"/>
  <c r="S7" i="3"/>
  <c r="T7" i="3" s="1"/>
  <c r="S3" i="3"/>
  <c r="T3" i="3" s="1"/>
  <c r="S12" i="3"/>
  <c r="T12" i="3" s="1"/>
  <c r="S4" i="3"/>
  <c r="T4" i="3" s="1"/>
  <c r="S2" i="3"/>
  <c r="T2" i="3" s="1"/>
  <c r="S14" i="3"/>
  <c r="T14" i="3" s="1"/>
  <c r="S10" i="3"/>
  <c r="T10" i="3" s="1"/>
  <c r="S6" i="3"/>
  <c r="T6" i="3" s="1"/>
  <c r="S17" i="3"/>
  <c r="T17" i="3" s="1"/>
  <c r="S13" i="3"/>
  <c r="T13" i="3" s="1"/>
  <c r="S9" i="3"/>
  <c r="T9" i="3" s="1"/>
  <c r="T18" i="3" l="1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J18" i="3"/>
  <c r="K18" i="3"/>
  <c r="L18" i="3"/>
  <c r="M18" i="3"/>
  <c r="N18" i="3"/>
  <c r="O18" i="3"/>
  <c r="P18" i="3"/>
  <c r="Q18" i="3"/>
  <c r="E18" i="3"/>
  <c r="F18" i="3"/>
  <c r="G18" i="3"/>
  <c r="D18" i="3"/>
  <c r="O3" i="3"/>
  <c r="P3" i="3"/>
  <c r="Q3" i="3"/>
  <c r="O4" i="3"/>
  <c r="P4" i="3"/>
  <c r="Q4" i="3"/>
  <c r="O5" i="3"/>
  <c r="P5" i="3"/>
  <c r="Q5" i="3"/>
  <c r="O6" i="3"/>
  <c r="P6" i="3"/>
  <c r="Q6" i="3"/>
  <c r="O7" i="3"/>
  <c r="P7" i="3"/>
  <c r="Q7" i="3"/>
  <c r="O8" i="3"/>
  <c r="P8" i="3"/>
  <c r="Q8" i="3"/>
  <c r="O9" i="3"/>
  <c r="P9" i="3"/>
  <c r="Q9" i="3"/>
  <c r="O10" i="3"/>
  <c r="P10" i="3"/>
  <c r="Q10" i="3"/>
  <c r="O11" i="3"/>
  <c r="P11" i="3"/>
  <c r="Q11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Q2" i="3"/>
  <c r="P2" i="3"/>
  <c r="O2" i="3"/>
  <c r="M2" i="3"/>
  <c r="L2" i="3"/>
  <c r="J2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F17" i="3"/>
  <c r="E44" i="3" s="1"/>
  <c r="E17" i="3"/>
  <c r="D44" i="3" s="1"/>
  <c r="D17" i="3"/>
  <c r="I17" i="3" s="1"/>
  <c r="H16" i="3"/>
  <c r="F16" i="3"/>
  <c r="E43" i="3" s="1"/>
  <c r="E16" i="3"/>
  <c r="D43" i="3" s="1"/>
  <c r="D16" i="3"/>
  <c r="N16" i="3" s="1"/>
  <c r="F15" i="3"/>
  <c r="E42" i="3" s="1"/>
  <c r="E15" i="3"/>
  <c r="D42" i="3" s="1"/>
  <c r="D15" i="3"/>
  <c r="I15" i="3" s="1"/>
  <c r="H14" i="3"/>
  <c r="F14" i="3"/>
  <c r="E41" i="3" s="1"/>
  <c r="E14" i="3"/>
  <c r="D41" i="3" s="1"/>
  <c r="D14" i="3"/>
  <c r="N14" i="3" s="1"/>
  <c r="F13" i="3"/>
  <c r="E40" i="3" s="1"/>
  <c r="E13" i="3"/>
  <c r="H13" i="3" s="1"/>
  <c r="D13" i="3"/>
  <c r="I13" i="3" s="1"/>
  <c r="H12" i="3"/>
  <c r="F12" i="3"/>
  <c r="E39" i="3" s="1"/>
  <c r="E12" i="3"/>
  <c r="K12" i="3" s="1"/>
  <c r="D12" i="3"/>
  <c r="N12" i="3" s="1"/>
  <c r="H11" i="3"/>
  <c r="F11" i="3"/>
  <c r="E38" i="3" s="1"/>
  <c r="E11" i="3"/>
  <c r="D11" i="3"/>
  <c r="I11" i="3" s="1"/>
  <c r="F10" i="3"/>
  <c r="E37" i="3" s="1"/>
  <c r="E10" i="3"/>
  <c r="D37" i="3" s="1"/>
  <c r="D10" i="3"/>
  <c r="N10" i="3" s="1"/>
  <c r="H9" i="3"/>
  <c r="F9" i="3"/>
  <c r="E36" i="3" s="1"/>
  <c r="E9" i="3"/>
  <c r="D36" i="3" s="1"/>
  <c r="D9" i="3"/>
  <c r="I9" i="3" s="1"/>
  <c r="F8" i="3"/>
  <c r="E35" i="3" s="1"/>
  <c r="E8" i="3"/>
  <c r="D35" i="3" s="1"/>
  <c r="D8" i="3"/>
  <c r="N8" i="3" s="1"/>
  <c r="H7" i="3"/>
  <c r="F7" i="3"/>
  <c r="E34" i="3" s="1"/>
  <c r="E7" i="3"/>
  <c r="D34" i="3" s="1"/>
  <c r="D7" i="3"/>
  <c r="I7" i="3" s="1"/>
  <c r="F6" i="3"/>
  <c r="E33" i="3" s="1"/>
  <c r="E6" i="3"/>
  <c r="D33" i="3" s="1"/>
  <c r="D6" i="3"/>
  <c r="N6" i="3" s="1"/>
  <c r="H5" i="3"/>
  <c r="F5" i="3"/>
  <c r="E32" i="3" s="1"/>
  <c r="E5" i="3"/>
  <c r="D32" i="3" s="1"/>
  <c r="D5" i="3"/>
  <c r="I5" i="3" s="1"/>
  <c r="F4" i="3"/>
  <c r="E31" i="3" s="1"/>
  <c r="E4" i="3"/>
  <c r="D31" i="3" s="1"/>
  <c r="D4" i="3"/>
  <c r="N4" i="3" s="1"/>
  <c r="H3" i="3"/>
  <c r="F3" i="3"/>
  <c r="E30" i="3" s="1"/>
  <c r="E3" i="3"/>
  <c r="D30" i="3" s="1"/>
  <c r="D3" i="3"/>
  <c r="I3" i="3" s="1"/>
  <c r="F2" i="3"/>
  <c r="E2" i="3"/>
  <c r="D29" i="3" s="1"/>
  <c r="D2" i="3"/>
  <c r="N2" i="3" s="1"/>
  <c r="A4" i="1"/>
  <c r="C29" i="1"/>
  <c r="A6" i="1"/>
  <c r="A5" i="1"/>
  <c r="C23" i="3" l="1"/>
  <c r="U2" i="3" s="1"/>
  <c r="V2" i="3" s="1"/>
  <c r="K2" i="3"/>
  <c r="K4" i="3"/>
  <c r="K6" i="3"/>
  <c r="K8" i="3"/>
  <c r="K10" i="3"/>
  <c r="K3" i="3"/>
  <c r="H4" i="3"/>
  <c r="K13" i="3"/>
  <c r="K15" i="3"/>
  <c r="H2" i="3"/>
  <c r="K5" i="3"/>
  <c r="H6" i="3"/>
  <c r="K7" i="3"/>
  <c r="H8" i="3"/>
  <c r="K9" i="3"/>
  <c r="H10" i="3"/>
  <c r="K11" i="3"/>
  <c r="K17" i="3"/>
  <c r="I2" i="3"/>
  <c r="N3" i="3"/>
  <c r="I4" i="3"/>
  <c r="N5" i="3"/>
  <c r="I6" i="3"/>
  <c r="N7" i="3"/>
  <c r="I8" i="3"/>
  <c r="N9" i="3"/>
  <c r="I10" i="3"/>
  <c r="N11" i="3"/>
  <c r="I12" i="3"/>
  <c r="N13" i="3"/>
  <c r="I14" i="3"/>
  <c r="N15" i="3"/>
  <c r="I16" i="3"/>
  <c r="N17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K14" i="3"/>
  <c r="H15" i="3"/>
  <c r="K16" i="3"/>
  <c r="H17" i="3"/>
  <c r="D38" i="3"/>
  <c r="D39" i="3"/>
  <c r="D40" i="3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E29" i="1"/>
  <c r="D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29" i="1"/>
  <c r="J22" i="1"/>
  <c r="I22" i="1"/>
  <c r="H22" i="1"/>
  <c r="G22" i="1"/>
  <c r="F22" i="1"/>
  <c r="E22" i="1"/>
  <c r="D22" i="1"/>
  <c r="C22" i="1"/>
  <c r="J21" i="1"/>
  <c r="I21" i="1"/>
  <c r="H21" i="1"/>
  <c r="G21" i="1"/>
  <c r="F21" i="1"/>
  <c r="E21" i="1"/>
  <c r="D21" i="1"/>
  <c r="C21" i="1"/>
  <c r="U6" i="3" l="1"/>
  <c r="V6" i="3" s="1"/>
  <c r="U10" i="3"/>
  <c r="V10" i="3" s="1"/>
  <c r="U14" i="3"/>
  <c r="V14" i="3" s="1"/>
  <c r="U3" i="3"/>
  <c r="V3" i="3" s="1"/>
  <c r="U7" i="3"/>
  <c r="V7" i="3" s="1"/>
  <c r="U11" i="3"/>
  <c r="V11" i="3" s="1"/>
  <c r="U15" i="3"/>
  <c r="V15" i="3" s="1"/>
  <c r="U4" i="3"/>
  <c r="V4" i="3" s="1"/>
  <c r="U8" i="3"/>
  <c r="V8" i="3" s="1"/>
  <c r="U12" i="3"/>
  <c r="V12" i="3" s="1"/>
  <c r="U16" i="3"/>
  <c r="V16" i="3" s="1"/>
  <c r="U5" i="3"/>
  <c r="V5" i="3" s="1"/>
  <c r="U9" i="3"/>
  <c r="V9" i="3" s="1"/>
  <c r="U13" i="3"/>
  <c r="V13" i="3" s="1"/>
  <c r="U17" i="3"/>
  <c r="V17" i="3" s="1"/>
  <c r="H18" i="3"/>
  <c r="I18" i="3"/>
  <c r="J23" i="1"/>
  <c r="D23" i="1"/>
  <c r="I23" i="1"/>
  <c r="F23" i="1"/>
  <c r="H23" i="1"/>
  <c r="C23" i="1"/>
  <c r="G23" i="1"/>
  <c r="E23" i="1"/>
  <c r="V18" i="3" l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J11" i="1" s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F2" i="1"/>
  <c r="E2" i="1"/>
  <c r="I2" i="1" s="1"/>
  <c r="D2" i="1"/>
  <c r="J7" i="1" l="1"/>
  <c r="J3" i="1"/>
  <c r="J2" i="1"/>
  <c r="J17" i="1"/>
  <c r="G16" i="1"/>
  <c r="J14" i="1"/>
  <c r="G12" i="1"/>
  <c r="J10" i="1"/>
  <c r="G8" i="1"/>
  <c r="J6" i="1"/>
  <c r="J5" i="1"/>
  <c r="G4" i="1"/>
  <c r="L4" i="1" s="1"/>
  <c r="J15" i="1"/>
  <c r="G17" i="1"/>
  <c r="I14" i="1"/>
  <c r="G9" i="1"/>
  <c r="G5" i="1"/>
  <c r="I15" i="1"/>
  <c r="I11" i="1"/>
  <c r="I7" i="1"/>
  <c r="I3" i="1"/>
  <c r="G13" i="1"/>
  <c r="I10" i="1"/>
  <c r="I6" i="1"/>
  <c r="I16" i="1"/>
  <c r="G15" i="1"/>
  <c r="I12" i="1"/>
  <c r="G11" i="1"/>
  <c r="L11" i="1" s="1"/>
  <c r="I8" i="1"/>
  <c r="G7" i="1"/>
  <c r="I4" i="1"/>
  <c r="G2" i="1"/>
  <c r="A2" i="1" s="1"/>
  <c r="J13" i="1"/>
  <c r="H2" i="1"/>
  <c r="I17" i="1"/>
  <c r="I13" i="1"/>
  <c r="I9" i="1"/>
  <c r="I5" i="1"/>
  <c r="J12" i="1"/>
  <c r="J9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J16" i="1"/>
  <c r="J8" i="1"/>
  <c r="J4" i="1"/>
  <c r="G14" i="1"/>
  <c r="G10" i="1"/>
  <c r="L10" i="1" s="1"/>
  <c r="G6" i="1"/>
  <c r="G3" i="1"/>
  <c r="A8" i="1" l="1"/>
  <c r="M3" i="1"/>
  <c r="M8" i="1"/>
  <c r="M16" i="1"/>
  <c r="M2" i="1"/>
  <c r="M7" i="1"/>
  <c r="L15" i="1"/>
  <c r="L13" i="1"/>
  <c r="L17" i="1"/>
  <c r="A12" i="1"/>
  <c r="L9" i="1"/>
  <c r="L16" i="1"/>
  <c r="M14" i="1"/>
  <c r="M12" i="1"/>
  <c r="L6" i="1"/>
  <c r="L5" i="1"/>
  <c r="M4" i="1"/>
  <c r="L12" i="1"/>
  <c r="L2" i="1"/>
  <c r="A14" i="1"/>
  <c r="L3" i="1"/>
  <c r="M11" i="1"/>
  <c r="M15" i="1"/>
  <c r="M6" i="1"/>
  <c r="M10" i="1"/>
  <c r="M5" i="1"/>
  <c r="M9" i="1"/>
  <c r="M17" i="1"/>
  <c r="M13" i="1"/>
  <c r="A16" i="1"/>
  <c r="L14" i="1"/>
  <c r="A3" i="1"/>
  <c r="L8" i="1"/>
  <c r="L7" i="1"/>
  <c r="A11" i="1"/>
  <c r="A15" i="1"/>
  <c r="A10" i="1"/>
  <c r="A9" i="1"/>
  <c r="A17" i="1"/>
  <c r="A13" i="1"/>
  <c r="I18" i="1"/>
  <c r="J18" i="1"/>
  <c r="H18" i="1"/>
  <c r="G18" i="1"/>
</calcChain>
</file>

<file path=xl/sharedStrings.xml><?xml version="1.0" encoding="utf-8"?>
<sst xmlns="http://schemas.openxmlformats.org/spreadsheetml/2006/main" count="751" uniqueCount="91">
  <si>
    <t>Ts</t>
  </si>
  <si>
    <t>Cs</t>
  </si>
  <si>
    <t>Ks</t>
  </si>
  <si>
    <t>Y</t>
  </si>
  <si>
    <t>True Params</t>
  </si>
  <si>
    <t>Ts*Ks</t>
  </si>
  <si>
    <t>Ts*Cs</t>
  </si>
  <si>
    <t>Cs*Ks</t>
  </si>
  <si>
    <t>Ts*Cs*Ks</t>
  </si>
  <si>
    <t>SUM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</si>
  <si>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</si>
  <si>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</si>
  <si>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</si>
  <si>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</si>
  <si>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</si>
  <si>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</si>
  <si>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</si>
  <si>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</si>
  <si>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</si>
  <si>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</si>
  <si>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</si>
  <si>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</si>
  <si>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</si>
  <si>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</si>
  <si>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</si>
  <si>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</si>
  <si>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</si>
  <si>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</si>
  <si>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</si>
  <si>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</si>
  <si>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</si>
  <si>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</si>
  <si>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</si>
  <si>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</si>
  <si>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Yrandom</t>
  </si>
  <si>
    <t>Yfixed</t>
  </si>
  <si>
    <t>Model Params (all)</t>
  </si>
  <si>
    <t>Model Params (trunc)</t>
  </si>
  <si>
    <t>P</t>
  </si>
  <si>
    <t>Ypred (true)</t>
  </si>
  <si>
    <t>Ypred (trunc)</t>
  </si>
  <si>
    <t>T</t>
  </si>
  <si>
    <t>C</t>
  </si>
  <si>
    <t>K</t>
  </si>
  <si>
    <t>lo</t>
  </si>
  <si>
    <t>hi</t>
  </si>
  <si>
    <t>Ws</t>
  </si>
  <si>
    <t>Ts*Ws</t>
  </si>
  <si>
    <t>Cs*Ws</t>
  </si>
  <si>
    <t>Ks*Ws</t>
  </si>
  <si>
    <t>Ts*Cs*Ws</t>
  </si>
  <si>
    <t>Ts*Ks*Ws</t>
  </si>
  <si>
    <t>Ts*Ks*Cs*Ws</t>
  </si>
  <si>
    <t>Ypred (all)</t>
  </si>
  <si>
    <t>W</t>
  </si>
  <si>
    <t>x1</t>
  </si>
  <si>
    <t>x2</t>
  </si>
  <si>
    <t>x3</t>
  </si>
  <si>
    <t>x4</t>
  </si>
  <si>
    <t>x5</t>
  </si>
  <si>
    <t>x6</t>
  </si>
  <si>
    <t>x7</t>
  </si>
  <si>
    <t>Run</t>
  </si>
  <si>
    <t>A</t>
  </si>
  <si>
    <t>B</t>
  </si>
  <si>
    <t>D</t>
  </si>
  <si>
    <t>E</t>
  </si>
  <si>
    <t>G</t>
  </si>
  <si>
    <t>H</t>
  </si>
  <si>
    <t>DETERMINANT</t>
  </si>
  <si>
    <t>Yield (%)</t>
  </si>
  <si>
    <t>Catalyst</t>
  </si>
  <si>
    <t>Temp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</si>
  <si>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</si>
  <si>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</si>
  <si>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</si>
  <si>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</si>
  <si>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</si>
  <si>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</si>
  <si>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</si>
  <si>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</si>
  <si>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</si>
  <si>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</si>
  <si>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</si>
  <si>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</si>
  <si>
    <t>x1x3</t>
  </si>
  <si>
    <t>x2x3</t>
  </si>
  <si>
    <t>Pred. Y</t>
  </si>
  <si>
    <t>Model Params</t>
  </si>
  <si>
    <t>P Values</t>
  </si>
  <si>
    <t>Final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</si>
</sst>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11" fontId="0" fillId="0" borderId="0" xfId="0" applyNumberFormat="1"/>
    <xf numFmtId="0" fontId="0" fillId="0" borderId="0" xfId="0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2" fontId="0" fillId="2" borderId="0" xfId="0" applyNumberFormat="1" applyFill="1"/>
    <xf numFmtId="0" fontId="0" fillId="2" borderId="0" xfId="0" applyFill="1" applyAlignment="1">
      <alignment horizontal="center"/>
    </xf>
    <xf numFmtId="2" fontId="0" fillId="3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3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/>
    <xf numFmtId="0" fontId="0" fillId="4" borderId="0" xfId="0" applyFill="1"/>
    <xf numFmtId="2" fontId="0" fillId="4" borderId="0" xfId="0" applyNumberFormat="1" applyFill="1"/>
    <xf numFmtId="11" fontId="0" fillId="4" borderId="0" xfId="0" applyNumberFormat="1" applyFill="1"/>
    <xf numFmtId="0" fontId="1" fillId="4" borderId="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30</xdr:row>
      <xdr:rowOff>165100</xdr:rowOff>
    </xdr:from>
    <xdr:to>
      <xdr:col>21</xdr:col>
      <xdr:colOff>368300</xdr:colOff>
      <xdr:row>45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9A97A9-97FA-40B6-9CD6-DF8BC68861E2}"/>
            </a:ext>
          </a:extLst>
        </xdr:cNvPr>
        <xdr:cNvSpPr txBox="1"/>
      </xdr:nvSpPr>
      <xdr:spPr>
        <a:xfrm>
          <a:off x="7296150" y="5740400"/>
          <a:ext cx="7620000" cy="269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Interpretation:</a:t>
          </a:r>
        </a:p>
        <a:p>
          <a:endParaRPr lang="en-US" sz="1800"/>
        </a:p>
        <a:p>
          <a:r>
            <a:rPr lang="en-US" sz="1800"/>
            <a:t>- with avg T, C, and no K, yield is 65.33 ± 0.51</a:t>
          </a:r>
        </a:p>
        <a:p>
          <a:r>
            <a:rPr lang="en-US" sz="1800"/>
            <a:t>- with avg</a:t>
          </a:r>
          <a:r>
            <a:rPr lang="en-US" sz="1800" baseline="0"/>
            <a:t> C and no K, increasing T from avg to hi increases yield by 11.55 ± 0.51</a:t>
          </a:r>
        </a:p>
        <a:p>
          <a:r>
            <a:rPr lang="en-US" sz="1800" baseline="0"/>
            <a:t>- with avg T and no K, increasing C from avg to hi decreases yield by 2.99 ± 0.51</a:t>
          </a:r>
        </a:p>
        <a:p>
          <a:r>
            <a:rPr lang="en-US" sz="1800" baseline="0"/>
            <a:t>- with avg C, hi T, and catalyst, yield increases (11.50 + 4.95)</a:t>
          </a:r>
        </a:p>
        <a:p>
          <a:endParaRPr lang="en-US" sz="1800" baseline="0"/>
        </a:p>
        <a:p>
          <a:endParaRPr 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374650</xdr:colOff>
      <xdr:row>28</xdr:row>
      <xdr:rowOff>133350</xdr:rowOff>
    </xdr:from>
    <xdr:to>
      <xdr:col>19</xdr:col>
      <xdr:colOff>533400</xdr:colOff>
      <xdr:row>38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481406-2DD8-4F71-ABA0-12CEA1C263C5}"/>
            </a:ext>
          </a:extLst>
        </xdr:cNvPr>
        <xdr:cNvSpPr txBox="1"/>
      </xdr:nvSpPr>
      <xdr:spPr>
        <a:xfrm>
          <a:off x="9093200" y="5334000"/>
          <a:ext cx="483870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Repeat experiment 1 after removing statistically insignificant terms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33</xdr:row>
      <xdr:rowOff>0</xdr:rowOff>
    </xdr:from>
    <xdr:to>
      <xdr:col>21</xdr:col>
      <xdr:colOff>400050</xdr:colOff>
      <xdr:row>39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C9965E-6C9F-4D2D-8245-79D1DE447FD4}"/>
            </a:ext>
          </a:extLst>
        </xdr:cNvPr>
        <xdr:cNvSpPr txBox="1"/>
      </xdr:nvSpPr>
      <xdr:spPr>
        <a:xfrm>
          <a:off x="10458450" y="6127750"/>
          <a:ext cx="448945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Factorial experiment without performing coding to ensure orthogonality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292100</xdr:colOff>
      <xdr:row>24</xdr:row>
      <xdr:rowOff>158750</xdr:rowOff>
    </xdr:from>
    <xdr:to>
      <xdr:col>27</xdr:col>
      <xdr:colOff>565150</xdr:colOff>
      <xdr:row>38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A91727-46C2-49EF-9336-2C9C5C22E57F}"/>
            </a:ext>
          </a:extLst>
        </xdr:cNvPr>
        <xdr:cNvSpPr txBox="1"/>
      </xdr:nvSpPr>
      <xdr:spPr>
        <a:xfrm>
          <a:off x="11874500" y="4578350"/>
          <a:ext cx="5149850" cy="245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Columns sum to zero: orthogonal</a:t>
          </a:r>
        </a:p>
        <a:p>
          <a:endParaRPr lang="en-US" sz="2000"/>
        </a:p>
        <a:p>
          <a:r>
            <a:rPr lang="en-US" sz="2000"/>
            <a:t>Determinant is non-zero: columns are linearly independent (no repeat columns)</a:t>
          </a:r>
        </a:p>
        <a:p>
          <a:endParaRPr lang="en-US" sz="2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25400</xdr:colOff>
      <xdr:row>27</xdr:row>
      <xdr:rowOff>171450</xdr:rowOff>
    </xdr:from>
    <xdr:to>
      <xdr:col>24</xdr:col>
      <xdr:colOff>209550</xdr:colOff>
      <xdr:row>42</xdr:row>
      <xdr:rowOff>107950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C61434-06D4-414B-9FF0-3724755F889C}"/>
            </a:ext>
          </a:extLst>
        </xdr:cNvPr>
        <xdr:cNvSpPr txBox="1"/>
      </xdr:nvSpPr>
      <xdr:spPr>
        <a:xfrm>
          <a:off x="7359650" y="5181600"/>
          <a:ext cx="7620000" cy="269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Interpretation:</a:t>
          </a:r>
        </a:p>
        <a:p>
          <a:endParaRPr lang="en-US" sz="1800"/>
        </a:p>
        <a:p>
          <a:r>
            <a:rPr lang="en-US" sz="1800"/>
            <a:t>- with catalyst C and average temp (x1=x2=x3=0), yield is 48.88 ± 0.45</a:t>
          </a:r>
        </a:p>
        <a:p>
          <a:r>
            <a:rPr lang="en-US" sz="1800"/>
            <a:t>- switching from C to A increases yield by 6.72</a:t>
          </a:r>
          <a:r>
            <a:rPr lang="en-US" sz="1800" baseline="0"/>
            <a:t> ± 0.63</a:t>
          </a:r>
        </a:p>
        <a:p>
          <a:r>
            <a:rPr lang="en-US" sz="1800" baseline="0"/>
            <a:t>- switching from C to B increases yield by 4.45 ± 0.63</a:t>
          </a:r>
        </a:p>
        <a:p>
          <a:r>
            <a:rPr lang="en-US" sz="1800" baseline="0"/>
            <a:t>- with C, increasing T from 0 to 1 decreases yield by 1.37 ± 0.45</a:t>
          </a:r>
        </a:p>
        <a:p>
          <a:r>
            <a:rPr lang="en-US" sz="1800" baseline="0"/>
            <a:t>- with A, increasing T from 0 to 1 increases yield by (2.62-1.38) = 1.25 ± 0.77</a:t>
          </a:r>
        </a:p>
        <a:p>
          <a:r>
            <a:rPr lang="en-US" sz="1800" baseline="0"/>
            <a:t>- with B, increasing T from 0 to 1 increases yield by (11.8-1.38) = 10.43 ± 0.77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7ADC-684B-4B6B-8CE6-65A87BDD747B}">
  <dimension ref="A1:N17"/>
  <sheetViews>
    <sheetView workbookViewId="0">
      <selection activeCell="K1" sqref="K1:N17"/>
    </sheetView>
  </sheetViews>
  <sheetFormatPr defaultRowHeight="14.5" x14ac:dyDescent="0.35"/>
  <sheetData>
    <row r="1" spans="1:14" ht="15" thickBot="1" x14ac:dyDescent="0.4">
      <c r="A1" s="9" t="s">
        <v>3</v>
      </c>
      <c r="B1" s="10" t="s">
        <v>41</v>
      </c>
      <c r="C1" s="10" t="s">
        <v>42</v>
      </c>
      <c r="D1" s="10" t="s">
        <v>43</v>
      </c>
      <c r="F1" s="9" t="s">
        <v>3</v>
      </c>
      <c r="G1" s="10" t="s">
        <v>41</v>
      </c>
      <c r="H1" s="10" t="s">
        <v>42</v>
      </c>
      <c r="I1" s="10" t="s">
        <v>43</v>
      </c>
      <c r="K1" s="9" t="s">
        <v>3</v>
      </c>
      <c r="L1" s="10" t="s">
        <v>41</v>
      </c>
      <c r="M1" s="10" t="s">
        <v>42</v>
      </c>
      <c r="N1" s="10" t="s">
        <v>43</v>
      </c>
    </row>
    <row r="2" spans="1:14" ht="15" thickTop="1" x14ac:dyDescent="0.35">
      <c r="A2" s="11">
        <v>56.983090414594102</v>
      </c>
      <c r="B2" s="12" t="s">
        <v>44</v>
      </c>
      <c r="C2" s="12" t="s">
        <v>44</v>
      </c>
      <c r="D2" s="12" t="s">
        <v>44</v>
      </c>
      <c r="F2" s="11">
        <v>56.983090414594102</v>
      </c>
      <c r="G2" s="12" t="s">
        <v>44</v>
      </c>
      <c r="H2" s="12" t="s">
        <v>44</v>
      </c>
      <c r="I2" s="12" t="s">
        <v>44</v>
      </c>
      <c r="K2" s="11">
        <v>56.983090414594102</v>
      </c>
      <c r="L2" s="12" t="s">
        <v>44</v>
      </c>
      <c r="M2" s="12" t="s">
        <v>44</v>
      </c>
      <c r="N2" s="12" t="s">
        <v>44</v>
      </c>
    </row>
    <row r="3" spans="1:14" x14ac:dyDescent="0.35">
      <c r="A3" s="11">
        <v>69.303794358128314</v>
      </c>
      <c r="B3" s="12" t="s">
        <v>45</v>
      </c>
      <c r="C3" s="12" t="s">
        <v>44</v>
      </c>
      <c r="D3" s="12" t="s">
        <v>44</v>
      </c>
      <c r="F3" s="11">
        <v>69.303794358128314</v>
      </c>
      <c r="G3" s="12" t="s">
        <v>45</v>
      </c>
      <c r="H3" s="12" t="s">
        <v>44</v>
      </c>
      <c r="I3" s="12" t="s">
        <v>44</v>
      </c>
      <c r="K3" s="13">
        <v>69.303794358128314</v>
      </c>
      <c r="L3" s="14" t="s">
        <v>45</v>
      </c>
      <c r="M3" s="14" t="s">
        <v>44</v>
      </c>
      <c r="N3" s="14" t="s">
        <v>44</v>
      </c>
    </row>
    <row r="4" spans="1:14" x14ac:dyDescent="0.35">
      <c r="A4" s="11">
        <v>54.900694765040107</v>
      </c>
      <c r="B4" s="12" t="s">
        <v>44</v>
      </c>
      <c r="C4" s="12" t="s">
        <v>45</v>
      </c>
      <c r="D4" s="12" t="s">
        <v>44</v>
      </c>
      <c r="F4" s="13">
        <v>54.900694765040107</v>
      </c>
      <c r="G4" s="14" t="s">
        <v>44</v>
      </c>
      <c r="H4" s="14" t="s">
        <v>45</v>
      </c>
      <c r="I4" s="14" t="s">
        <v>44</v>
      </c>
      <c r="K4" s="11">
        <v>54.900694765040107</v>
      </c>
      <c r="L4" s="12" t="s">
        <v>44</v>
      </c>
      <c r="M4" s="12" t="s">
        <v>45</v>
      </c>
      <c r="N4" s="12" t="s">
        <v>44</v>
      </c>
    </row>
    <row r="5" spans="1:14" x14ac:dyDescent="0.35">
      <c r="A5" s="11">
        <v>69.591733985007437</v>
      </c>
      <c r="B5" s="12" t="s">
        <v>45</v>
      </c>
      <c r="C5" s="12" t="s">
        <v>45</v>
      </c>
      <c r="D5" s="12" t="s">
        <v>44</v>
      </c>
      <c r="F5" s="13">
        <v>69.591733985007437</v>
      </c>
      <c r="G5" s="14" t="s">
        <v>45</v>
      </c>
      <c r="H5" s="14" t="s">
        <v>45</v>
      </c>
      <c r="I5" s="14" t="s">
        <v>44</v>
      </c>
      <c r="K5" s="13">
        <v>69.591733985007437</v>
      </c>
      <c r="L5" s="14" t="s">
        <v>45</v>
      </c>
      <c r="M5" s="14" t="s">
        <v>45</v>
      </c>
      <c r="N5" s="14" t="s">
        <v>44</v>
      </c>
    </row>
    <row r="6" spans="1:14" x14ac:dyDescent="0.35">
      <c r="A6" s="13">
        <v>50.005315343877598</v>
      </c>
      <c r="B6" s="14" t="s">
        <v>44</v>
      </c>
      <c r="C6" s="14" t="s">
        <v>44</v>
      </c>
      <c r="D6" s="14" t="s">
        <v>45</v>
      </c>
      <c r="F6" s="11">
        <v>50.005315343877598</v>
      </c>
      <c r="G6" s="12" t="s">
        <v>44</v>
      </c>
      <c r="H6" s="12" t="s">
        <v>44</v>
      </c>
      <c r="I6" s="12" t="s">
        <v>45</v>
      </c>
      <c r="K6" s="11">
        <v>50.005315343877598</v>
      </c>
      <c r="L6" s="12" t="s">
        <v>44</v>
      </c>
      <c r="M6" s="12" t="s">
        <v>44</v>
      </c>
      <c r="N6" s="12" t="s">
        <v>45</v>
      </c>
    </row>
    <row r="7" spans="1:14" x14ac:dyDescent="0.35">
      <c r="A7" s="13">
        <v>83.690304201720707</v>
      </c>
      <c r="B7" s="14" t="s">
        <v>45</v>
      </c>
      <c r="C7" s="14" t="s">
        <v>44</v>
      </c>
      <c r="D7" s="14" t="s">
        <v>45</v>
      </c>
      <c r="F7" s="11">
        <v>83.690304201720707</v>
      </c>
      <c r="G7" s="12" t="s">
        <v>45</v>
      </c>
      <c r="H7" s="12" t="s">
        <v>44</v>
      </c>
      <c r="I7" s="12" t="s">
        <v>45</v>
      </c>
      <c r="K7" s="13">
        <v>83.690304201720707</v>
      </c>
      <c r="L7" s="14" t="s">
        <v>45</v>
      </c>
      <c r="M7" s="14" t="s">
        <v>44</v>
      </c>
      <c r="N7" s="14" t="s">
        <v>45</v>
      </c>
    </row>
    <row r="8" spans="1:14" x14ac:dyDescent="0.35">
      <c r="A8" s="13">
        <v>42.625939499051263</v>
      </c>
      <c r="B8" s="14" t="s">
        <v>44</v>
      </c>
      <c r="C8" s="14" t="s">
        <v>45</v>
      </c>
      <c r="D8" s="14" t="s">
        <v>45</v>
      </c>
      <c r="F8" s="13">
        <v>42.625939499051263</v>
      </c>
      <c r="G8" s="14" t="s">
        <v>44</v>
      </c>
      <c r="H8" s="14" t="s">
        <v>45</v>
      </c>
      <c r="I8" s="14" t="s">
        <v>45</v>
      </c>
      <c r="K8" s="11">
        <v>42.625939499051263</v>
      </c>
      <c r="L8" s="12" t="s">
        <v>44</v>
      </c>
      <c r="M8" s="12" t="s">
        <v>45</v>
      </c>
      <c r="N8" s="12" t="s">
        <v>45</v>
      </c>
    </row>
    <row r="9" spans="1:14" x14ac:dyDescent="0.35">
      <c r="A9" s="13">
        <v>76.471674489823386</v>
      </c>
      <c r="B9" s="14" t="s">
        <v>45</v>
      </c>
      <c r="C9" s="14" t="s">
        <v>45</v>
      </c>
      <c r="D9" s="14" t="s">
        <v>45</v>
      </c>
      <c r="F9" s="13">
        <v>76.471674489823386</v>
      </c>
      <c r="G9" s="14" t="s">
        <v>45</v>
      </c>
      <c r="H9" s="14" t="s">
        <v>45</v>
      </c>
      <c r="I9" s="14" t="s">
        <v>45</v>
      </c>
      <c r="K9" s="13">
        <v>76.471674489823386</v>
      </c>
      <c r="L9" s="14" t="s">
        <v>45</v>
      </c>
      <c r="M9" s="14" t="s">
        <v>45</v>
      </c>
      <c r="N9" s="14" t="s">
        <v>45</v>
      </c>
    </row>
    <row r="10" spans="1:14" x14ac:dyDescent="0.35">
      <c r="A10" s="11">
        <v>59.171508643708655</v>
      </c>
      <c r="B10" s="12" t="s">
        <v>44</v>
      </c>
      <c r="C10" s="12" t="s">
        <v>44</v>
      </c>
      <c r="D10" s="12" t="s">
        <v>44</v>
      </c>
      <c r="F10" s="11">
        <v>59.171508643708655</v>
      </c>
      <c r="G10" s="12" t="s">
        <v>44</v>
      </c>
      <c r="H10" s="12" t="s">
        <v>44</v>
      </c>
      <c r="I10" s="12" t="s">
        <v>44</v>
      </c>
      <c r="K10" s="11">
        <v>59.171508643708655</v>
      </c>
      <c r="L10" s="12" t="s">
        <v>44</v>
      </c>
      <c r="M10" s="12" t="s">
        <v>44</v>
      </c>
      <c r="N10" s="12" t="s">
        <v>44</v>
      </c>
    </row>
    <row r="11" spans="1:14" x14ac:dyDescent="0.35">
      <c r="A11" s="11">
        <v>73.881107840323423</v>
      </c>
      <c r="B11" s="12" t="s">
        <v>45</v>
      </c>
      <c r="C11" s="12" t="s">
        <v>44</v>
      </c>
      <c r="D11" s="12" t="s">
        <v>44</v>
      </c>
      <c r="F11" s="11">
        <v>73.881107840323423</v>
      </c>
      <c r="G11" s="12" t="s">
        <v>45</v>
      </c>
      <c r="H11" s="12" t="s">
        <v>44</v>
      </c>
      <c r="I11" s="12" t="s">
        <v>44</v>
      </c>
      <c r="K11" s="13">
        <v>73.881107840323423</v>
      </c>
      <c r="L11" s="14" t="s">
        <v>45</v>
      </c>
      <c r="M11" s="14" t="s">
        <v>44</v>
      </c>
      <c r="N11" s="14" t="s">
        <v>44</v>
      </c>
    </row>
    <row r="12" spans="1:14" x14ac:dyDescent="0.35">
      <c r="A12" s="11">
        <v>55.480287650673702</v>
      </c>
      <c r="B12" s="12" t="s">
        <v>44</v>
      </c>
      <c r="C12" s="12" t="s">
        <v>45</v>
      </c>
      <c r="D12" s="12" t="s">
        <v>44</v>
      </c>
      <c r="F12" s="13">
        <v>55.480287650673702</v>
      </c>
      <c r="G12" s="14" t="s">
        <v>44</v>
      </c>
      <c r="H12" s="14" t="s">
        <v>45</v>
      </c>
      <c r="I12" s="14" t="s">
        <v>44</v>
      </c>
      <c r="K12" s="11">
        <v>55.480287650673702</v>
      </c>
      <c r="L12" s="12" t="s">
        <v>44</v>
      </c>
      <c r="M12" s="12" t="s">
        <v>45</v>
      </c>
      <c r="N12" s="12" t="s">
        <v>44</v>
      </c>
    </row>
    <row r="13" spans="1:14" x14ac:dyDescent="0.35">
      <c r="A13" s="11">
        <v>66.610134852840147</v>
      </c>
      <c r="B13" s="12" t="s">
        <v>45</v>
      </c>
      <c r="C13" s="12" t="s">
        <v>45</v>
      </c>
      <c r="D13" s="12" t="s">
        <v>44</v>
      </c>
      <c r="F13" s="13">
        <v>66.610134852840147</v>
      </c>
      <c r="G13" s="14" t="s">
        <v>45</v>
      </c>
      <c r="H13" s="14" t="s">
        <v>45</v>
      </c>
      <c r="I13" s="14" t="s">
        <v>44</v>
      </c>
      <c r="K13" s="13">
        <v>66.610134852840147</v>
      </c>
      <c r="L13" s="14" t="s">
        <v>45</v>
      </c>
      <c r="M13" s="14" t="s">
        <v>45</v>
      </c>
      <c r="N13" s="14" t="s">
        <v>44</v>
      </c>
    </row>
    <row r="14" spans="1:14" x14ac:dyDescent="0.35">
      <c r="A14" s="13">
        <v>51.97357755066276</v>
      </c>
      <c r="B14" s="14" t="s">
        <v>44</v>
      </c>
      <c r="C14" s="14" t="s">
        <v>44</v>
      </c>
      <c r="D14" s="14" t="s">
        <v>45</v>
      </c>
      <c r="F14" s="11">
        <v>51.97357755066276</v>
      </c>
      <c r="G14" s="12" t="s">
        <v>44</v>
      </c>
      <c r="H14" s="12" t="s">
        <v>44</v>
      </c>
      <c r="I14" s="12" t="s">
        <v>45</v>
      </c>
      <c r="K14" s="11">
        <v>51.97357755066276</v>
      </c>
      <c r="L14" s="12" t="s">
        <v>44</v>
      </c>
      <c r="M14" s="12" t="s">
        <v>44</v>
      </c>
      <c r="N14" s="12" t="s">
        <v>45</v>
      </c>
    </row>
    <row r="15" spans="1:14" x14ac:dyDescent="0.35">
      <c r="A15" s="13">
        <v>84.873576606203045</v>
      </c>
      <c r="B15" s="14" t="s">
        <v>45</v>
      </c>
      <c r="C15" s="14" t="s">
        <v>44</v>
      </c>
      <c r="D15" s="14" t="s">
        <v>45</v>
      </c>
      <c r="F15" s="11">
        <v>84.873576606203045</v>
      </c>
      <c r="G15" s="12" t="s">
        <v>45</v>
      </c>
      <c r="H15" s="12" t="s">
        <v>44</v>
      </c>
      <c r="I15" s="12" t="s">
        <v>45</v>
      </c>
      <c r="K15" s="13">
        <v>84.873576606203045</v>
      </c>
      <c r="L15" s="14" t="s">
        <v>45</v>
      </c>
      <c r="M15" s="14" t="s">
        <v>44</v>
      </c>
      <c r="N15" s="14" t="s">
        <v>45</v>
      </c>
    </row>
    <row r="16" spans="1:14" x14ac:dyDescent="0.35">
      <c r="A16" s="13">
        <v>48.428425153226577</v>
      </c>
      <c r="B16" s="14" t="s">
        <v>44</v>
      </c>
      <c r="C16" s="14" t="s">
        <v>45</v>
      </c>
      <c r="D16" s="14" t="s">
        <v>45</v>
      </c>
      <c r="F16" s="13">
        <v>48.428425153226577</v>
      </c>
      <c r="G16" s="14" t="s">
        <v>44</v>
      </c>
      <c r="H16" s="14" t="s">
        <v>45</v>
      </c>
      <c r="I16" s="14" t="s">
        <v>45</v>
      </c>
      <c r="K16" s="11">
        <v>48.428425153226577</v>
      </c>
      <c r="L16" s="12" t="s">
        <v>44</v>
      </c>
      <c r="M16" s="12" t="s">
        <v>45</v>
      </c>
      <c r="N16" s="12" t="s">
        <v>45</v>
      </c>
    </row>
    <row r="17" spans="1:14" x14ac:dyDescent="0.35">
      <c r="A17" s="13">
        <v>76.753198463829875</v>
      </c>
      <c r="B17" s="14" t="s">
        <v>45</v>
      </c>
      <c r="C17" s="14" t="s">
        <v>45</v>
      </c>
      <c r="D17" s="14" t="s">
        <v>45</v>
      </c>
      <c r="F17" s="13">
        <v>76.753198463829875</v>
      </c>
      <c r="G17" s="14" t="s">
        <v>45</v>
      </c>
      <c r="H17" s="14" t="s">
        <v>45</v>
      </c>
      <c r="I17" s="14" t="s">
        <v>45</v>
      </c>
      <c r="K17" s="13">
        <v>76.753198463829875</v>
      </c>
      <c r="L17" s="14" t="s">
        <v>45</v>
      </c>
      <c r="M17" s="14" t="s">
        <v>45</v>
      </c>
      <c r="N17" s="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F905-12C9-4635-A2BB-5F4830C935F3}">
  <dimension ref="A1:W52"/>
  <sheetViews>
    <sheetView topLeftCell="C1" workbookViewId="0">
      <selection activeCell="G18" sqref="G18:J18"/>
    </sheetView>
  </sheetViews>
  <sheetFormatPr defaultRowHeight="14.5" x14ac:dyDescent="0.35"/>
  <cols>
    <col min="3" max="3" width="10.08984375" customWidth="1"/>
    <col min="4" max="4" width="10.81640625" customWidth="1"/>
    <col min="5" max="5" width="9.7265625" customWidth="1"/>
    <col min="12" max="12" width="11.08984375" customWidth="1"/>
    <col min="13" max="13" width="12.26953125" customWidth="1"/>
    <col min="15" max="15" width="17.1796875" customWidth="1"/>
    <col min="16" max="16" width="10.08984375" customWidth="1"/>
    <col min="17" max="17" width="13.54296875" customWidth="1"/>
  </cols>
  <sheetData>
    <row r="1" spans="1:23" x14ac:dyDescent="0.35">
      <c r="A1" s="1" t="s">
        <v>34</v>
      </c>
      <c r="B1" s="1" t="s">
        <v>35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5</v>
      </c>
      <c r="I1" s="1" t="s">
        <v>7</v>
      </c>
      <c r="J1" s="1" t="s">
        <v>8</v>
      </c>
      <c r="L1" s="1" t="s">
        <v>39</v>
      </c>
      <c r="M1" s="1" t="s">
        <v>40</v>
      </c>
      <c r="O1" t="s">
        <v>10</v>
      </c>
    </row>
    <row r="2" spans="1:23" ht="15" thickBot="1" x14ac:dyDescent="0.4">
      <c r="A2" s="2">
        <f ca="1">$C$20+$D$20*D2+$E$20*E2+$F$20*F2+$G$20*G2+$H$20*H2+$I$20*I2+$J$20*J2+(RAND()-0.5)*8</f>
        <v>62.283603528722608</v>
      </c>
      <c r="B2" s="2">
        <v>62.118614556177242</v>
      </c>
      <c r="C2">
        <v>1</v>
      </c>
      <c r="D2">
        <f>(-1)^C2</f>
        <v>-1</v>
      </c>
      <c r="E2">
        <f>(-1)^(ROUNDUP(C2*0.5,0))</f>
        <v>-1</v>
      </c>
      <c r="F2">
        <f>(-1)^(ROUNDUP(C2*0.25,0))</f>
        <v>-1</v>
      </c>
      <c r="G2">
        <f>D2*E2</f>
        <v>1</v>
      </c>
      <c r="H2">
        <f>D2*F2</f>
        <v>1</v>
      </c>
      <c r="I2">
        <f>E2*F2</f>
        <v>1</v>
      </c>
      <c r="J2">
        <f>D2*E2*F2</f>
        <v>-1</v>
      </c>
      <c r="L2">
        <f>$C$20+SUMPRODUCT(D2:J2,$D$20:$J$20)</f>
        <v>60.25</v>
      </c>
      <c r="M2" s="2">
        <f>$C$23+SUMPRODUCT(D2:J2,$D$23:$J$23)</f>
        <v>61.72313711370235</v>
      </c>
    </row>
    <row r="3" spans="1:23" x14ac:dyDescent="0.35">
      <c r="A3" s="2">
        <f t="shared" ref="A3:A17" ca="1" si="0">$C$20+$D$20*D3+$E$20*E3+$F$20*F3+$G$20*G3+$H$20*H3+$I$20*I3+$J$20*J3+(RAND()-0.5)*8</f>
        <v>75.204082156973342</v>
      </c>
      <c r="B3" s="2">
        <v>74.349997146716447</v>
      </c>
      <c r="C3">
        <v>2</v>
      </c>
      <c r="D3">
        <f t="shared" ref="D3:D17" si="1">(-1)^C3</f>
        <v>1</v>
      </c>
      <c r="E3">
        <f t="shared" ref="E3:E17" si="2">(-1)^(ROUNDUP(C3*0.5,0))</f>
        <v>-1</v>
      </c>
      <c r="F3">
        <f t="shared" ref="F3:F17" si="3">(-1)^(ROUNDUP(C3*0.25,0))</f>
        <v>-1</v>
      </c>
      <c r="G3">
        <f t="shared" ref="G3:G17" si="4">D3*E3</f>
        <v>-1</v>
      </c>
      <c r="H3">
        <f t="shared" ref="H3:H17" si="5">D3*F3</f>
        <v>-1</v>
      </c>
      <c r="I3">
        <f t="shared" ref="I3:I17" si="6">E3*F3</f>
        <v>1</v>
      </c>
      <c r="J3">
        <f t="shared" ref="J3:J17" si="7">D3*E3*F3</f>
        <v>1</v>
      </c>
      <c r="L3">
        <f t="shared" ref="L3:L17" si="8">$C$20+SUMPRODUCT(D3:J3,$D$20:$J$20)</f>
        <v>73.25</v>
      </c>
      <c r="M3" s="2">
        <f t="shared" ref="M3:M17" si="9">$C$23+SUMPRODUCT(D3:J3,$D$23:$J$23)</f>
        <v>74.914266105230169</v>
      </c>
      <c r="O3" s="6" t="s">
        <v>11</v>
      </c>
      <c r="P3" s="6"/>
    </row>
    <row r="4" spans="1:23" x14ac:dyDescent="0.35">
      <c r="A4" s="2">
        <f ca="1">$C$20+$D$20*D4+$E$20*E4+$F$20*F4+$G$20*G4+$H$20*H4+$I$20*I4+$J$20*J4+(RAND()-0.5)*8</f>
        <v>53.035053277996404</v>
      </c>
      <c r="B4" s="2">
        <v>55.651818877335259</v>
      </c>
      <c r="C4">
        <v>3</v>
      </c>
      <c r="D4">
        <f t="shared" si="1"/>
        <v>-1</v>
      </c>
      <c r="E4">
        <f t="shared" si="2"/>
        <v>1</v>
      </c>
      <c r="F4">
        <f t="shared" si="3"/>
        <v>-1</v>
      </c>
      <c r="G4">
        <f t="shared" si="4"/>
        <v>-1</v>
      </c>
      <c r="H4">
        <f t="shared" si="5"/>
        <v>1</v>
      </c>
      <c r="I4">
        <f t="shared" si="6"/>
        <v>-1</v>
      </c>
      <c r="J4">
        <f t="shared" si="7"/>
        <v>1</v>
      </c>
      <c r="L4">
        <f>$C$20+SUMPRODUCT(D4:J4,$D$20:$J$20)</f>
        <v>55.25</v>
      </c>
      <c r="M4" s="2">
        <f t="shared" si="9"/>
        <v>55.752253860294829</v>
      </c>
      <c r="O4" s="3" t="s">
        <v>12</v>
      </c>
      <c r="P4" s="3">
        <v>0.99391406336991694</v>
      </c>
    </row>
    <row r="5" spans="1:23" x14ac:dyDescent="0.35">
      <c r="A5" s="2">
        <f ca="1">$C$20+$D$20*D5+$E$20*E5+$F$20*F5+$G$20*G5+$H$20*H5+$I$20*I5+$J$20*J5+(RAND()-0.5)*8</f>
        <v>71.506105339911457</v>
      </c>
      <c r="B5" s="2">
        <v>71.163125244335674</v>
      </c>
      <c r="C5">
        <v>4</v>
      </c>
      <c r="D5">
        <f t="shared" si="1"/>
        <v>1</v>
      </c>
      <c r="E5">
        <f t="shared" si="2"/>
        <v>1</v>
      </c>
      <c r="F5">
        <f t="shared" si="3"/>
        <v>-1</v>
      </c>
      <c r="G5">
        <f t="shared" si="4"/>
        <v>1</v>
      </c>
      <c r="H5">
        <f t="shared" si="5"/>
        <v>-1</v>
      </c>
      <c r="I5">
        <f t="shared" si="6"/>
        <v>-1</v>
      </c>
      <c r="J5">
        <f t="shared" si="7"/>
        <v>-1</v>
      </c>
      <c r="L5">
        <f t="shared" si="8"/>
        <v>68.25</v>
      </c>
      <c r="M5" s="2">
        <f t="shared" si="9"/>
        <v>68.943382851822648</v>
      </c>
      <c r="O5" s="3" t="s">
        <v>13</v>
      </c>
      <c r="P5" s="3">
        <v>0.9878651653644992</v>
      </c>
    </row>
    <row r="6" spans="1:23" x14ac:dyDescent="0.35">
      <c r="A6" s="2">
        <f ca="1">$C$20+$D$20*D6+$E$20*E6+$F$20*F6+$G$20*G6+$H$20*H6+$I$20*I6+$J$20*J6+(RAND()-0.5)*8</f>
        <v>46.281138627147371</v>
      </c>
      <c r="B6" s="2">
        <v>49.785455935309237</v>
      </c>
      <c r="C6">
        <v>5</v>
      </c>
      <c r="D6">
        <f t="shared" si="1"/>
        <v>-1</v>
      </c>
      <c r="E6">
        <f t="shared" si="2"/>
        <v>-1</v>
      </c>
      <c r="F6">
        <f t="shared" si="3"/>
        <v>1</v>
      </c>
      <c r="G6">
        <f t="shared" si="4"/>
        <v>1</v>
      </c>
      <c r="H6">
        <f t="shared" si="5"/>
        <v>-1</v>
      </c>
      <c r="I6">
        <f t="shared" si="6"/>
        <v>-1</v>
      </c>
      <c r="J6">
        <f t="shared" si="7"/>
        <v>1</v>
      </c>
      <c r="L6">
        <f t="shared" si="8"/>
        <v>50.25</v>
      </c>
      <c r="M6" s="2">
        <f t="shared" si="9"/>
        <v>51.822621187120248</v>
      </c>
      <c r="O6" s="3" t="s">
        <v>14</v>
      </c>
      <c r="P6" s="3">
        <v>0.97724718505843589</v>
      </c>
    </row>
    <row r="7" spans="1:23" x14ac:dyDescent="0.35">
      <c r="A7" s="2">
        <f ca="1">$C$20+$D$20*D7+$E$20*E7+$F$20*F7+$G$20*G7+$H$20*H7+$I$20*I7+$J$20*J7+(RAND()-0.5)*8</f>
        <v>84.678248649244324</v>
      </c>
      <c r="B7" s="2">
        <v>83.066066126535361</v>
      </c>
      <c r="C7">
        <v>6</v>
      </c>
      <c r="D7">
        <f t="shared" si="1"/>
        <v>1</v>
      </c>
      <c r="E7">
        <f t="shared" si="2"/>
        <v>-1</v>
      </c>
      <c r="F7">
        <f t="shared" si="3"/>
        <v>1</v>
      </c>
      <c r="G7">
        <f t="shared" si="4"/>
        <v>-1</v>
      </c>
      <c r="H7">
        <f t="shared" si="5"/>
        <v>1</v>
      </c>
      <c r="I7">
        <f t="shared" si="6"/>
        <v>-1</v>
      </c>
      <c r="J7">
        <f t="shared" si="7"/>
        <v>-1</v>
      </c>
      <c r="L7">
        <f t="shared" si="8"/>
        <v>83.25</v>
      </c>
      <c r="M7" s="2">
        <f t="shared" si="9"/>
        <v>84.814782031812271</v>
      </c>
      <c r="O7" s="3" t="s">
        <v>15</v>
      </c>
      <c r="P7" s="3">
        <v>2.0255756022380162</v>
      </c>
    </row>
    <row r="8" spans="1:23" ht="15" thickBot="1" x14ac:dyDescent="0.4">
      <c r="A8" s="2">
        <f t="shared" ca="1" si="0"/>
        <v>42.743653280457586</v>
      </c>
      <c r="B8" s="2">
        <v>47.335840953164627</v>
      </c>
      <c r="C8">
        <v>7</v>
      </c>
      <c r="D8">
        <f t="shared" si="1"/>
        <v>-1</v>
      </c>
      <c r="E8">
        <f t="shared" si="2"/>
        <v>1</v>
      </c>
      <c r="F8">
        <f t="shared" si="3"/>
        <v>1</v>
      </c>
      <c r="G8">
        <f t="shared" si="4"/>
        <v>-1</v>
      </c>
      <c r="H8">
        <f t="shared" si="5"/>
        <v>-1</v>
      </c>
      <c r="I8">
        <f t="shared" si="6"/>
        <v>1</v>
      </c>
      <c r="J8">
        <f t="shared" si="7"/>
        <v>-1</v>
      </c>
      <c r="L8">
        <f t="shared" si="8"/>
        <v>45.25</v>
      </c>
      <c r="M8" s="2">
        <f t="shared" si="9"/>
        <v>45.851737933712727</v>
      </c>
      <c r="O8" s="4" t="s">
        <v>16</v>
      </c>
      <c r="P8" s="4">
        <v>16</v>
      </c>
    </row>
    <row r="9" spans="1:23" x14ac:dyDescent="0.35">
      <c r="A9" s="2">
        <f t="shared" ca="1" si="0"/>
        <v>79.32481513006303</v>
      </c>
      <c r="B9" s="2">
        <v>80.92713391289827</v>
      </c>
      <c r="C9">
        <v>8</v>
      </c>
      <c r="D9">
        <f t="shared" si="1"/>
        <v>1</v>
      </c>
      <c r="E9">
        <f t="shared" si="2"/>
        <v>1</v>
      </c>
      <c r="F9">
        <f t="shared" si="3"/>
        <v>1</v>
      </c>
      <c r="G9">
        <f t="shared" si="4"/>
        <v>1</v>
      </c>
      <c r="H9">
        <f t="shared" si="5"/>
        <v>1</v>
      </c>
      <c r="I9">
        <f t="shared" si="6"/>
        <v>1</v>
      </c>
      <c r="J9">
        <f t="shared" si="7"/>
        <v>1</v>
      </c>
      <c r="L9">
        <f t="shared" si="8"/>
        <v>78.25</v>
      </c>
      <c r="M9" s="2">
        <f t="shared" si="9"/>
        <v>78.84389877840475</v>
      </c>
    </row>
    <row r="10" spans="1:23" ht="15" thickBot="1" x14ac:dyDescent="0.4">
      <c r="A10" s="2">
        <f t="shared" ca="1" si="0"/>
        <v>60.172801357095359</v>
      </c>
      <c r="B10" s="2">
        <v>63.08892220675753</v>
      </c>
      <c r="C10">
        <v>9</v>
      </c>
      <c r="D10">
        <f t="shared" si="1"/>
        <v>-1</v>
      </c>
      <c r="E10">
        <f t="shared" si="2"/>
        <v>-1</v>
      </c>
      <c r="F10">
        <f t="shared" si="3"/>
        <v>-1</v>
      </c>
      <c r="G10">
        <f t="shared" si="4"/>
        <v>1</v>
      </c>
      <c r="H10">
        <f t="shared" si="5"/>
        <v>1</v>
      </c>
      <c r="I10">
        <f t="shared" si="6"/>
        <v>1</v>
      </c>
      <c r="J10">
        <f t="shared" si="7"/>
        <v>-1</v>
      </c>
      <c r="L10">
        <f t="shared" si="8"/>
        <v>60.25</v>
      </c>
      <c r="M10" s="2">
        <f t="shared" si="9"/>
        <v>61.72313711370235</v>
      </c>
      <c r="O10" t="s">
        <v>17</v>
      </c>
    </row>
    <row r="11" spans="1:23" x14ac:dyDescent="0.35">
      <c r="A11" s="2">
        <f t="shared" ca="1" si="0"/>
        <v>70.242706261773151</v>
      </c>
      <c r="B11" s="2">
        <v>74.764372670436359</v>
      </c>
      <c r="C11">
        <v>10</v>
      </c>
      <c r="D11">
        <f t="shared" si="1"/>
        <v>1</v>
      </c>
      <c r="E11">
        <f t="shared" si="2"/>
        <v>-1</v>
      </c>
      <c r="F11">
        <f t="shared" si="3"/>
        <v>-1</v>
      </c>
      <c r="G11">
        <f t="shared" si="4"/>
        <v>-1</v>
      </c>
      <c r="H11">
        <f t="shared" si="5"/>
        <v>-1</v>
      </c>
      <c r="I11">
        <f t="shared" si="6"/>
        <v>1</v>
      </c>
      <c r="J11">
        <f t="shared" si="7"/>
        <v>1</v>
      </c>
      <c r="L11">
        <f t="shared" si="8"/>
        <v>73.25</v>
      </c>
      <c r="M11" s="2">
        <f t="shared" si="9"/>
        <v>74.914266105230169</v>
      </c>
      <c r="O11" s="5"/>
      <c r="P11" s="5" t="s">
        <v>22</v>
      </c>
      <c r="Q11" s="5" t="s">
        <v>23</v>
      </c>
      <c r="R11" s="5" t="s">
        <v>24</v>
      </c>
      <c r="S11" s="5" t="s">
        <v>25</v>
      </c>
      <c r="T11" s="5" t="s">
        <v>26</v>
      </c>
    </row>
    <row r="12" spans="1:23" x14ac:dyDescent="0.35">
      <c r="A12" s="2">
        <f t="shared" ca="1" si="0"/>
        <v>53.661752545674148</v>
      </c>
      <c r="B12" s="2">
        <v>55.203129582324891</v>
      </c>
      <c r="C12">
        <v>11</v>
      </c>
      <c r="D12">
        <f t="shared" si="1"/>
        <v>-1</v>
      </c>
      <c r="E12">
        <f t="shared" si="2"/>
        <v>1</v>
      </c>
      <c r="F12">
        <f t="shared" si="3"/>
        <v>-1</v>
      </c>
      <c r="G12">
        <f t="shared" si="4"/>
        <v>-1</v>
      </c>
      <c r="H12">
        <f t="shared" si="5"/>
        <v>1</v>
      </c>
      <c r="I12">
        <f t="shared" si="6"/>
        <v>-1</v>
      </c>
      <c r="J12">
        <f t="shared" si="7"/>
        <v>1</v>
      </c>
      <c r="L12">
        <f t="shared" si="8"/>
        <v>55.25</v>
      </c>
      <c r="M12" s="2">
        <f t="shared" si="9"/>
        <v>55.752253860294829</v>
      </c>
      <c r="O12" s="3" t="s">
        <v>18</v>
      </c>
      <c r="P12" s="3">
        <v>7</v>
      </c>
      <c r="Q12" s="3">
        <v>2672.0877165529641</v>
      </c>
      <c r="R12" s="3">
        <v>381.72681665042347</v>
      </c>
      <c r="S12" s="3">
        <v>93.03701239682951</v>
      </c>
      <c r="T12" s="3">
        <v>4.9646929708141854E-7</v>
      </c>
    </row>
    <row r="13" spans="1:23" x14ac:dyDescent="0.35">
      <c r="A13" s="2">
        <f t="shared" ca="1" si="0"/>
        <v>65.364178535928744</v>
      </c>
      <c r="B13" s="2">
        <v>68.54950612721774</v>
      </c>
      <c r="C13">
        <v>12</v>
      </c>
      <c r="D13">
        <f t="shared" si="1"/>
        <v>1</v>
      </c>
      <c r="E13">
        <f t="shared" si="2"/>
        <v>1</v>
      </c>
      <c r="F13">
        <f t="shared" si="3"/>
        <v>-1</v>
      </c>
      <c r="G13">
        <f t="shared" si="4"/>
        <v>1</v>
      </c>
      <c r="H13">
        <f t="shared" si="5"/>
        <v>-1</v>
      </c>
      <c r="I13">
        <f t="shared" si="6"/>
        <v>-1</v>
      </c>
      <c r="J13">
        <f t="shared" si="7"/>
        <v>-1</v>
      </c>
      <c r="L13">
        <f t="shared" si="8"/>
        <v>68.25</v>
      </c>
      <c r="M13" s="2">
        <f t="shared" si="9"/>
        <v>68.943382851822648</v>
      </c>
      <c r="O13" s="3" t="s">
        <v>19</v>
      </c>
      <c r="P13" s="3">
        <v>8</v>
      </c>
      <c r="Q13" s="3">
        <v>32.823652163055215</v>
      </c>
      <c r="R13" s="3">
        <v>4.1029565203819018</v>
      </c>
      <c r="S13" s="3"/>
      <c r="T13" s="3"/>
    </row>
    <row r="14" spans="1:23" ht="15" thickBot="1" x14ac:dyDescent="0.4">
      <c r="A14" s="2">
        <f t="shared" ca="1" si="0"/>
        <v>46.96682922598265</v>
      </c>
      <c r="B14" s="2">
        <v>53.019309973574416</v>
      </c>
      <c r="C14">
        <v>13</v>
      </c>
      <c r="D14">
        <f t="shared" si="1"/>
        <v>-1</v>
      </c>
      <c r="E14">
        <f t="shared" si="2"/>
        <v>-1</v>
      </c>
      <c r="F14">
        <f t="shared" si="3"/>
        <v>1</v>
      </c>
      <c r="G14">
        <f t="shared" si="4"/>
        <v>1</v>
      </c>
      <c r="H14">
        <f t="shared" si="5"/>
        <v>-1</v>
      </c>
      <c r="I14">
        <f t="shared" si="6"/>
        <v>-1</v>
      </c>
      <c r="J14">
        <f t="shared" si="7"/>
        <v>1</v>
      </c>
      <c r="L14">
        <f t="shared" si="8"/>
        <v>50.25</v>
      </c>
      <c r="M14" s="2">
        <f t="shared" si="9"/>
        <v>51.822621187120248</v>
      </c>
      <c r="O14" s="4" t="s">
        <v>20</v>
      </c>
      <c r="P14" s="4">
        <v>15</v>
      </c>
      <c r="Q14" s="4">
        <v>2704.9113687160193</v>
      </c>
      <c r="R14" s="4"/>
      <c r="S14" s="4"/>
      <c r="T14" s="4"/>
    </row>
    <row r="15" spans="1:23" ht="15" thickBot="1" x14ac:dyDescent="0.4">
      <c r="A15" s="2">
        <f t="shared" ca="1" si="0"/>
        <v>86.66336647957101</v>
      </c>
      <c r="B15" s="2">
        <v>86.356874260223492</v>
      </c>
      <c r="C15">
        <v>14</v>
      </c>
      <c r="D15">
        <f t="shared" si="1"/>
        <v>1</v>
      </c>
      <c r="E15">
        <f t="shared" si="2"/>
        <v>-1</v>
      </c>
      <c r="F15">
        <f t="shared" si="3"/>
        <v>1</v>
      </c>
      <c r="G15">
        <f t="shared" si="4"/>
        <v>-1</v>
      </c>
      <c r="H15">
        <f t="shared" si="5"/>
        <v>1</v>
      </c>
      <c r="I15">
        <f t="shared" si="6"/>
        <v>-1</v>
      </c>
      <c r="J15">
        <f t="shared" si="7"/>
        <v>-1</v>
      </c>
      <c r="L15">
        <f t="shared" si="8"/>
        <v>83.25</v>
      </c>
      <c r="M15" s="2">
        <f t="shared" si="9"/>
        <v>84.814782031812271</v>
      </c>
    </row>
    <row r="16" spans="1:23" x14ac:dyDescent="0.35">
      <c r="A16" s="2">
        <f t="shared" ca="1" si="0"/>
        <v>48.365488708897935</v>
      </c>
      <c r="B16" s="2">
        <v>44.096408105017119</v>
      </c>
      <c r="C16">
        <v>15</v>
      </c>
      <c r="D16">
        <f t="shared" si="1"/>
        <v>-1</v>
      </c>
      <c r="E16">
        <f t="shared" si="2"/>
        <v>1</v>
      </c>
      <c r="F16">
        <f t="shared" si="3"/>
        <v>1</v>
      </c>
      <c r="G16">
        <f t="shared" si="4"/>
        <v>-1</v>
      </c>
      <c r="H16">
        <f t="shared" si="5"/>
        <v>-1</v>
      </c>
      <c r="I16">
        <f t="shared" si="6"/>
        <v>1</v>
      </c>
      <c r="J16">
        <f t="shared" si="7"/>
        <v>-1</v>
      </c>
      <c r="L16">
        <f t="shared" si="8"/>
        <v>45.25</v>
      </c>
      <c r="M16" s="2">
        <f t="shared" si="9"/>
        <v>45.851737933712727</v>
      </c>
      <c r="O16" s="5"/>
      <c r="P16" s="5" t="s">
        <v>27</v>
      </c>
      <c r="Q16" s="5" t="s">
        <v>15</v>
      </c>
      <c r="R16" s="5" t="s">
        <v>28</v>
      </c>
      <c r="S16" s="5" t="s">
        <v>29</v>
      </c>
      <c r="T16" s="5" t="s">
        <v>30</v>
      </c>
      <c r="U16" s="5" t="s">
        <v>31</v>
      </c>
      <c r="V16" s="5" t="s">
        <v>32</v>
      </c>
      <c r="W16" s="5" t="s">
        <v>33</v>
      </c>
    </row>
    <row r="17" spans="1:23" x14ac:dyDescent="0.35">
      <c r="A17" s="2">
        <f t="shared" ca="1" si="0"/>
        <v>77.681384041147638</v>
      </c>
      <c r="B17" s="2">
        <v>75.855584046176332</v>
      </c>
      <c r="C17">
        <v>16</v>
      </c>
      <c r="D17">
        <f t="shared" si="1"/>
        <v>1</v>
      </c>
      <c r="E17">
        <f t="shared" si="2"/>
        <v>1</v>
      </c>
      <c r="F17">
        <f t="shared" si="3"/>
        <v>1</v>
      </c>
      <c r="G17">
        <f t="shared" si="4"/>
        <v>1</v>
      </c>
      <c r="H17">
        <f t="shared" si="5"/>
        <v>1</v>
      </c>
      <c r="I17">
        <f t="shared" si="6"/>
        <v>1</v>
      </c>
      <c r="J17">
        <f t="shared" si="7"/>
        <v>1</v>
      </c>
      <c r="L17">
        <f t="shared" si="8"/>
        <v>78.25</v>
      </c>
      <c r="M17" s="2">
        <f t="shared" si="9"/>
        <v>78.84389877840475</v>
      </c>
      <c r="O17" s="3" t="s">
        <v>21</v>
      </c>
      <c r="P17" s="3">
        <v>65.333259982762499</v>
      </c>
      <c r="Q17" s="3">
        <v>0.50639390055950406</v>
      </c>
      <c r="R17" s="3">
        <v>129.01668031660165</v>
      </c>
      <c r="S17" s="3">
        <v>1.456464394122365E-14</v>
      </c>
      <c r="T17" s="3">
        <v>64.165513554030113</v>
      </c>
      <c r="U17" s="3">
        <v>66.501006411494885</v>
      </c>
      <c r="V17" s="3">
        <v>64.165513554030113</v>
      </c>
      <c r="W17" s="3">
        <v>66.501006411494885</v>
      </c>
    </row>
    <row r="18" spans="1:23" x14ac:dyDescent="0.35">
      <c r="A18" s="1" t="s">
        <v>9</v>
      </c>
      <c r="B18" s="1"/>
      <c r="G18">
        <f>SUM(G2:G17)</f>
        <v>0</v>
      </c>
      <c r="H18">
        <f t="shared" ref="H18:J18" si="10">SUM(H2:H17)</f>
        <v>0</v>
      </c>
      <c r="I18">
        <f t="shared" si="10"/>
        <v>0</v>
      </c>
      <c r="J18">
        <f t="shared" si="10"/>
        <v>0</v>
      </c>
      <c r="O18" s="3" t="s">
        <v>0</v>
      </c>
      <c r="P18" s="3">
        <v>11.545822459054961</v>
      </c>
      <c r="Q18" s="3">
        <v>0.50639390055950406</v>
      </c>
      <c r="R18" s="3">
        <v>22.800082003946379</v>
      </c>
      <c r="S18" s="3">
        <v>1.451598470252554E-8</v>
      </c>
      <c r="T18" s="3">
        <v>10.378076030322577</v>
      </c>
      <c r="U18" s="3">
        <v>12.713568887787345</v>
      </c>
      <c r="V18" s="3">
        <v>10.378076030322577</v>
      </c>
      <c r="W18" s="3">
        <v>12.713568887787345</v>
      </c>
    </row>
    <row r="19" spans="1:23" x14ac:dyDescent="0.35">
      <c r="O19" s="3" t="s">
        <v>1</v>
      </c>
      <c r="P19" s="3">
        <v>-2.9854416267037607</v>
      </c>
      <c r="Q19" s="3">
        <v>0.50639390055950406</v>
      </c>
      <c r="R19" s="3">
        <v>-5.8954928631747112</v>
      </c>
      <c r="S19" s="3">
        <v>3.6358823140578719E-4</v>
      </c>
      <c r="T19" s="3">
        <v>-4.1531880554361447</v>
      </c>
      <c r="U19" s="3">
        <v>-1.8176951979713765</v>
      </c>
      <c r="V19" s="3">
        <v>-4.1531880554361447</v>
      </c>
      <c r="W19" s="3">
        <v>-1.8176951979713765</v>
      </c>
    </row>
    <row r="20" spans="1:23" x14ac:dyDescent="0.35">
      <c r="A20" s="1" t="s">
        <v>4</v>
      </c>
      <c r="B20" s="1"/>
      <c r="C20">
        <v>64.25</v>
      </c>
      <c r="D20">
        <v>11.5</v>
      </c>
      <c r="E20">
        <v>-2.5</v>
      </c>
      <c r="H20">
        <v>5</v>
      </c>
      <c r="O20" s="3" t="s">
        <v>2</v>
      </c>
      <c r="P20" s="3">
        <v>-0.27792581865014288</v>
      </c>
      <c r="Q20" s="3">
        <v>0.50639390055950406</v>
      </c>
      <c r="R20" s="3">
        <v>-0.54883326663901055</v>
      </c>
      <c r="S20" s="3">
        <v>0.59809950164814873</v>
      </c>
      <c r="T20" s="3">
        <v>-1.445672247382527</v>
      </c>
      <c r="U20" s="3">
        <v>0.88982061008224134</v>
      </c>
      <c r="V20" s="3">
        <v>-1.445672247382527</v>
      </c>
      <c r="W20" s="3">
        <v>0.88982061008224134</v>
      </c>
    </row>
    <row r="21" spans="1:23" x14ac:dyDescent="0.35">
      <c r="A21" s="1" t="s">
        <v>36</v>
      </c>
      <c r="C21" s="2">
        <f>P17</f>
        <v>65.333259982762499</v>
      </c>
      <c r="D21" s="2">
        <f>P18</f>
        <v>11.545822459054961</v>
      </c>
      <c r="E21" s="2">
        <f>P19</f>
        <v>-2.9854416267037607</v>
      </c>
      <c r="F21" s="2">
        <f>P20</f>
        <v>-0.27792581865014288</v>
      </c>
      <c r="G21" s="2">
        <f>P21</f>
        <v>0.23019651754330581</v>
      </c>
      <c r="H21" s="2">
        <f>P22</f>
        <v>4.9502579632910484</v>
      </c>
      <c r="I21" s="2">
        <f>P23</f>
        <v>-1.6150783094507154E-2</v>
      </c>
      <c r="J21" s="2">
        <f>P24</f>
        <v>-0.38865971466609939</v>
      </c>
      <c r="O21" s="3" t="s">
        <v>6</v>
      </c>
      <c r="P21" s="3">
        <v>0.23019651754330581</v>
      </c>
      <c r="Q21" s="3">
        <v>0.50639390055950406</v>
      </c>
      <c r="R21" s="3">
        <v>0.45457995700376025</v>
      </c>
      <c r="S21" s="3">
        <v>0.66149237400131589</v>
      </c>
      <c r="T21" s="3">
        <v>-0.93754991118907838</v>
      </c>
      <c r="U21" s="3">
        <v>1.39794294627569</v>
      </c>
      <c r="V21" s="3">
        <v>-0.93754991118907838</v>
      </c>
      <c r="W21" s="3">
        <v>1.39794294627569</v>
      </c>
    </row>
    <row r="22" spans="1:23" x14ac:dyDescent="0.35">
      <c r="A22" s="1" t="s">
        <v>38</v>
      </c>
      <c r="C22" s="7">
        <f>S17</f>
        <v>1.456464394122365E-14</v>
      </c>
      <c r="D22" s="7">
        <f>S18</f>
        <v>1.451598470252554E-8</v>
      </c>
      <c r="E22" s="7">
        <f>S19</f>
        <v>3.6358823140578719E-4</v>
      </c>
      <c r="F22" s="7">
        <f>S20</f>
        <v>0.59809950164814873</v>
      </c>
      <c r="G22" s="7">
        <f>S21</f>
        <v>0.66149237400131589</v>
      </c>
      <c r="H22" s="7">
        <f>S22</f>
        <v>1.0053599916138624E-5</v>
      </c>
      <c r="I22" s="7">
        <f>S23</f>
        <v>0.97533816631185499</v>
      </c>
      <c r="J22" s="7">
        <f>S24</f>
        <v>0.46482862095061117</v>
      </c>
      <c r="O22" s="3" t="s">
        <v>5</v>
      </c>
      <c r="P22" s="3">
        <v>4.9502579632910484</v>
      </c>
      <c r="Q22" s="3">
        <v>0.50639390055950406</v>
      </c>
      <c r="R22" s="3">
        <v>9.7755086659251056</v>
      </c>
      <c r="S22" s="3">
        <v>1.0053599916138624E-5</v>
      </c>
      <c r="T22" s="3">
        <v>3.7825115345586644</v>
      </c>
      <c r="U22" s="3">
        <v>6.1180043920234324</v>
      </c>
      <c r="V22" s="3">
        <v>3.7825115345586644</v>
      </c>
      <c r="W22" s="3">
        <v>6.1180043920234324</v>
      </c>
    </row>
    <row r="23" spans="1:23" x14ac:dyDescent="0.35">
      <c r="A23" s="1" t="s">
        <v>37</v>
      </c>
      <c r="C23" s="2">
        <f>IF(C22&lt;0.05,C21,0)</f>
        <v>65.333259982762499</v>
      </c>
      <c r="D23" s="2">
        <f t="shared" ref="D23:J23" si="11">IF(D22&lt;0.05,D21,0)</f>
        <v>11.545822459054961</v>
      </c>
      <c r="E23" s="2">
        <f t="shared" si="11"/>
        <v>-2.9854416267037607</v>
      </c>
      <c r="F23" s="2">
        <f t="shared" si="11"/>
        <v>0</v>
      </c>
      <c r="G23" s="2">
        <f t="shared" si="11"/>
        <v>0</v>
      </c>
      <c r="H23" s="2">
        <f t="shared" si="11"/>
        <v>4.9502579632910484</v>
      </c>
      <c r="I23" s="2">
        <f t="shared" si="11"/>
        <v>0</v>
      </c>
      <c r="J23" s="2">
        <f t="shared" si="11"/>
        <v>0</v>
      </c>
      <c r="O23" s="3" t="s">
        <v>7</v>
      </c>
      <c r="P23" s="3">
        <v>-1.6150783094507154E-2</v>
      </c>
      <c r="Q23" s="3">
        <v>0.50639390055950406</v>
      </c>
      <c r="R23" s="3">
        <v>-3.1893715695750856E-2</v>
      </c>
      <c r="S23" s="3">
        <v>0.97533816631185499</v>
      </c>
      <c r="T23" s="3">
        <v>-1.1838972118268913</v>
      </c>
      <c r="U23" s="3">
        <v>1.1515956456378771</v>
      </c>
      <c r="V23" s="3">
        <v>-1.1838972118268913</v>
      </c>
      <c r="W23" s="3">
        <v>1.1515956456378771</v>
      </c>
    </row>
    <row r="24" spans="1:23" ht="15" thickBot="1" x14ac:dyDescent="0.4">
      <c r="O24" s="4" t="s">
        <v>8</v>
      </c>
      <c r="P24" s="4">
        <v>-0.38865971466609939</v>
      </c>
      <c r="Q24" s="4">
        <v>0.50639390055950406</v>
      </c>
      <c r="R24" s="4">
        <v>-0.76750473146828457</v>
      </c>
      <c r="S24" s="4">
        <v>0.46482862095061117</v>
      </c>
      <c r="T24" s="4">
        <v>-1.5564061433984837</v>
      </c>
      <c r="U24" s="4">
        <v>0.77908671406628482</v>
      </c>
      <c r="V24" s="4">
        <v>-1.5564061433984837</v>
      </c>
      <c r="W24" s="4">
        <v>0.77908671406628482</v>
      </c>
    </row>
    <row r="28" spans="1:23" ht="15" thickBot="1" x14ac:dyDescent="0.4">
      <c r="B28" s="9" t="s">
        <v>3</v>
      </c>
      <c r="C28" s="10" t="s">
        <v>41</v>
      </c>
      <c r="D28" s="10" t="s">
        <v>42</v>
      </c>
      <c r="E28" s="10" t="s">
        <v>43</v>
      </c>
    </row>
    <row r="29" spans="1:23" ht="15" thickTop="1" x14ac:dyDescent="0.35">
      <c r="B29" s="2">
        <f>B2</f>
        <v>62.118614556177242</v>
      </c>
      <c r="C29" s="8" t="str">
        <f>IF(D2=-1,"lo","hi")</f>
        <v>lo</v>
      </c>
      <c r="D29" s="8" t="str">
        <f>IF(E2=-1,"lo","hi")</f>
        <v>lo</v>
      </c>
      <c r="E29" s="8" t="str">
        <f>IF(F2=-1,"lo","hi")</f>
        <v>lo</v>
      </c>
    </row>
    <row r="30" spans="1:23" x14ac:dyDescent="0.35">
      <c r="B30" s="2">
        <f t="shared" ref="B30:B44" si="12">B3</f>
        <v>74.349997146716447</v>
      </c>
      <c r="C30" s="8" t="str">
        <f t="shared" ref="C30:E44" si="13">IF(D3=-1,"lo","hi")</f>
        <v>hi</v>
      </c>
      <c r="D30" s="8" t="str">
        <f t="shared" si="13"/>
        <v>lo</v>
      </c>
      <c r="E30" s="8" t="str">
        <f t="shared" si="13"/>
        <v>lo</v>
      </c>
    </row>
    <row r="31" spans="1:23" x14ac:dyDescent="0.35">
      <c r="B31" s="2">
        <f t="shared" si="12"/>
        <v>55.651818877335259</v>
      </c>
      <c r="C31" s="8" t="str">
        <f t="shared" si="13"/>
        <v>lo</v>
      </c>
      <c r="D31" s="8" t="str">
        <f t="shared" si="13"/>
        <v>hi</v>
      </c>
      <c r="E31" s="8" t="str">
        <f t="shared" si="13"/>
        <v>lo</v>
      </c>
    </row>
    <row r="32" spans="1:23" x14ac:dyDescent="0.35">
      <c r="B32" s="2">
        <f t="shared" si="12"/>
        <v>71.163125244335674</v>
      </c>
      <c r="C32" s="8" t="str">
        <f t="shared" si="13"/>
        <v>hi</v>
      </c>
      <c r="D32" s="8" t="str">
        <f t="shared" si="13"/>
        <v>hi</v>
      </c>
      <c r="E32" s="8" t="str">
        <f t="shared" si="13"/>
        <v>lo</v>
      </c>
    </row>
    <row r="33" spans="2:5" x14ac:dyDescent="0.35">
      <c r="B33" s="2">
        <f t="shared" si="12"/>
        <v>49.785455935309237</v>
      </c>
      <c r="C33" s="8" t="str">
        <f t="shared" si="13"/>
        <v>lo</v>
      </c>
      <c r="D33" s="8" t="str">
        <f t="shared" si="13"/>
        <v>lo</v>
      </c>
      <c r="E33" s="8" t="str">
        <f t="shared" si="13"/>
        <v>hi</v>
      </c>
    </row>
    <row r="34" spans="2:5" x14ac:dyDescent="0.35">
      <c r="B34" s="2">
        <f t="shared" si="12"/>
        <v>83.066066126535361</v>
      </c>
      <c r="C34" s="8" t="str">
        <f t="shared" si="13"/>
        <v>hi</v>
      </c>
      <c r="D34" s="8" t="str">
        <f t="shared" si="13"/>
        <v>lo</v>
      </c>
      <c r="E34" s="8" t="str">
        <f t="shared" si="13"/>
        <v>hi</v>
      </c>
    </row>
    <row r="35" spans="2:5" x14ac:dyDescent="0.35">
      <c r="B35" s="2">
        <f t="shared" si="12"/>
        <v>47.335840953164627</v>
      </c>
      <c r="C35" s="8" t="str">
        <f t="shared" si="13"/>
        <v>lo</v>
      </c>
      <c r="D35" s="8" t="str">
        <f t="shared" si="13"/>
        <v>hi</v>
      </c>
      <c r="E35" s="8" t="str">
        <f t="shared" si="13"/>
        <v>hi</v>
      </c>
    </row>
    <row r="36" spans="2:5" x14ac:dyDescent="0.35">
      <c r="B36" s="2">
        <f t="shared" si="12"/>
        <v>80.92713391289827</v>
      </c>
      <c r="C36" s="8" t="str">
        <f t="shared" si="13"/>
        <v>hi</v>
      </c>
      <c r="D36" s="8" t="str">
        <f t="shared" si="13"/>
        <v>hi</v>
      </c>
      <c r="E36" s="8" t="str">
        <f t="shared" si="13"/>
        <v>hi</v>
      </c>
    </row>
    <row r="37" spans="2:5" x14ac:dyDescent="0.35">
      <c r="B37" s="2">
        <f t="shared" si="12"/>
        <v>63.08892220675753</v>
      </c>
      <c r="C37" s="8" t="str">
        <f t="shared" si="13"/>
        <v>lo</v>
      </c>
      <c r="D37" s="8" t="str">
        <f t="shared" si="13"/>
        <v>lo</v>
      </c>
      <c r="E37" s="8" t="str">
        <f t="shared" si="13"/>
        <v>lo</v>
      </c>
    </row>
    <row r="38" spans="2:5" x14ac:dyDescent="0.35">
      <c r="B38" s="2">
        <f t="shared" si="12"/>
        <v>74.764372670436359</v>
      </c>
      <c r="C38" s="8" t="str">
        <f t="shared" si="13"/>
        <v>hi</v>
      </c>
      <c r="D38" s="8" t="str">
        <f t="shared" si="13"/>
        <v>lo</v>
      </c>
      <c r="E38" s="8" t="str">
        <f t="shared" si="13"/>
        <v>lo</v>
      </c>
    </row>
    <row r="39" spans="2:5" x14ac:dyDescent="0.35">
      <c r="B39" s="2">
        <f t="shared" si="12"/>
        <v>55.203129582324891</v>
      </c>
      <c r="C39" s="8" t="str">
        <f t="shared" si="13"/>
        <v>lo</v>
      </c>
      <c r="D39" s="8" t="str">
        <f t="shared" si="13"/>
        <v>hi</v>
      </c>
      <c r="E39" s="8" t="str">
        <f t="shared" si="13"/>
        <v>lo</v>
      </c>
    </row>
    <row r="40" spans="2:5" x14ac:dyDescent="0.35">
      <c r="B40" s="2">
        <f t="shared" si="12"/>
        <v>68.54950612721774</v>
      </c>
      <c r="C40" s="8" t="str">
        <f t="shared" si="13"/>
        <v>hi</v>
      </c>
      <c r="D40" s="8" t="str">
        <f t="shared" si="13"/>
        <v>hi</v>
      </c>
      <c r="E40" s="8" t="str">
        <f t="shared" si="13"/>
        <v>lo</v>
      </c>
    </row>
    <row r="41" spans="2:5" x14ac:dyDescent="0.35">
      <c r="B41" s="2">
        <f t="shared" si="12"/>
        <v>53.019309973574416</v>
      </c>
      <c r="C41" s="8" t="str">
        <f t="shared" si="13"/>
        <v>lo</v>
      </c>
      <c r="D41" s="8" t="str">
        <f t="shared" si="13"/>
        <v>lo</v>
      </c>
      <c r="E41" s="8" t="str">
        <f t="shared" si="13"/>
        <v>hi</v>
      </c>
    </row>
    <row r="42" spans="2:5" x14ac:dyDescent="0.35">
      <c r="B42" s="2">
        <f t="shared" si="12"/>
        <v>86.356874260223492</v>
      </c>
      <c r="C42" s="8" t="str">
        <f t="shared" si="13"/>
        <v>hi</v>
      </c>
      <c r="D42" s="8" t="str">
        <f t="shared" si="13"/>
        <v>lo</v>
      </c>
      <c r="E42" s="8" t="str">
        <f t="shared" si="13"/>
        <v>hi</v>
      </c>
    </row>
    <row r="43" spans="2:5" x14ac:dyDescent="0.35">
      <c r="B43" s="2">
        <f t="shared" si="12"/>
        <v>44.096408105017119</v>
      </c>
      <c r="C43" s="8" t="str">
        <f t="shared" si="13"/>
        <v>lo</v>
      </c>
      <c r="D43" s="8" t="str">
        <f t="shared" si="13"/>
        <v>hi</v>
      </c>
      <c r="E43" s="8" t="str">
        <f t="shared" si="13"/>
        <v>hi</v>
      </c>
    </row>
    <row r="44" spans="2:5" x14ac:dyDescent="0.35">
      <c r="B44" s="2">
        <f t="shared" si="12"/>
        <v>75.855584046176332</v>
      </c>
      <c r="C44" s="8" t="str">
        <f t="shared" si="13"/>
        <v>hi</v>
      </c>
      <c r="D44" s="8" t="str">
        <f t="shared" si="13"/>
        <v>hi</v>
      </c>
      <c r="E44" s="8" t="str">
        <f t="shared" si="13"/>
        <v>hi</v>
      </c>
    </row>
    <row r="45" spans="2:5" x14ac:dyDescent="0.35">
      <c r="B45" s="2"/>
    </row>
    <row r="46" spans="2:5" x14ac:dyDescent="0.35">
      <c r="B46" s="2"/>
    </row>
    <row r="47" spans="2:5" x14ac:dyDescent="0.35">
      <c r="B47" s="2"/>
    </row>
    <row r="48" spans="2:5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4C70-83FF-4EF0-B522-D4DFE8923B1C}">
  <dimension ref="A1:W52"/>
  <sheetViews>
    <sheetView topLeftCell="G1" workbookViewId="0">
      <selection activeCell="J12" sqref="J12"/>
    </sheetView>
  </sheetViews>
  <sheetFormatPr defaultRowHeight="14.5" x14ac:dyDescent="0.35"/>
  <cols>
    <col min="3" max="3" width="10.08984375" customWidth="1"/>
    <col min="4" max="4" width="10.81640625" style="22" customWidth="1"/>
    <col min="5" max="6" width="9.7265625" style="22" customWidth="1"/>
    <col min="12" max="12" width="11.08984375" customWidth="1"/>
    <col min="13" max="13" width="12.26953125" customWidth="1"/>
    <col min="15" max="15" width="17.1796875" customWidth="1"/>
    <col min="16" max="16" width="10.08984375" customWidth="1"/>
    <col min="17" max="17" width="13.54296875" customWidth="1"/>
  </cols>
  <sheetData>
    <row r="1" spans="1:23" x14ac:dyDescent="0.35">
      <c r="A1" s="1" t="s">
        <v>34</v>
      </c>
      <c r="B1" s="1" t="s">
        <v>35</v>
      </c>
      <c r="D1" s="21" t="s">
        <v>0</v>
      </c>
      <c r="E1" s="21" t="s">
        <v>1</v>
      </c>
      <c r="F1" s="21" t="s">
        <v>5</v>
      </c>
      <c r="G1" s="1" t="s">
        <v>2</v>
      </c>
      <c r="H1" s="1" t="s">
        <v>6</v>
      </c>
      <c r="I1" s="1" t="s">
        <v>7</v>
      </c>
      <c r="J1" s="1" t="s">
        <v>8</v>
      </c>
      <c r="L1" s="1" t="s">
        <v>39</v>
      </c>
      <c r="M1" s="1" t="s">
        <v>40</v>
      </c>
      <c r="O1" t="s">
        <v>10</v>
      </c>
    </row>
    <row r="2" spans="1:23" ht="15" thickBot="1" x14ac:dyDescent="0.4">
      <c r="A2" s="2">
        <f t="shared" ref="A2:A17" ca="1" si="0">$C$20+$D$20*D2+$E$20*E2+$G$20*G2+$H$20*H2+$F$20*F2+$I$20*I2+$J$20*J2+(RAND()-0.5)*8</f>
        <v>61.218989559020962</v>
      </c>
      <c r="B2" s="2">
        <v>56.983090414594102</v>
      </c>
      <c r="C2">
        <v>1</v>
      </c>
      <c r="D2" s="22">
        <f>(-1)^C2</f>
        <v>-1</v>
      </c>
      <c r="E2" s="22">
        <f>(-1)^(ROUNDUP(C2*0.5,0))</f>
        <v>-1</v>
      </c>
      <c r="F2" s="22">
        <f t="shared" ref="F2:F17" si="1">D2*G2</f>
        <v>1</v>
      </c>
      <c r="G2">
        <f>(-1)^(ROUNDUP(C2*0.25,0))</f>
        <v>-1</v>
      </c>
      <c r="H2">
        <f>D2*E2</f>
        <v>1</v>
      </c>
      <c r="I2">
        <f t="shared" ref="I2:I17" si="2">E2*G2</f>
        <v>1</v>
      </c>
      <c r="J2">
        <f t="shared" ref="J2:J17" si="3">D2*E2*G2</f>
        <v>-1</v>
      </c>
      <c r="L2">
        <f t="shared" ref="L2:L17" si="4">$C$20+SUMPRODUCT(D2:J2,$D$20:$J$20)</f>
        <v>60.25</v>
      </c>
      <c r="M2" s="2">
        <f t="shared" ref="M2:M17" si="5">$C$23+SUMPRODUCT(D2:J2,$D$23:$J$23)</f>
        <v>50.140847343057487</v>
      </c>
    </row>
    <row r="3" spans="1:23" x14ac:dyDescent="0.35">
      <c r="A3" s="2">
        <f t="shared" ca="1" si="0"/>
        <v>74.761748786276556</v>
      </c>
      <c r="B3" s="2">
        <v>69.303794358128314</v>
      </c>
      <c r="C3">
        <v>2</v>
      </c>
      <c r="D3" s="22">
        <f t="shared" ref="D3:D17" si="6">(-1)^C3</f>
        <v>1</v>
      </c>
      <c r="E3" s="22">
        <f t="shared" ref="E3:E17" si="7">(-1)^(ROUNDUP(C3*0.5,0))</f>
        <v>-1</v>
      </c>
      <c r="F3" s="22">
        <f t="shared" si="1"/>
        <v>-1</v>
      </c>
      <c r="G3">
        <f t="shared" ref="G3:G17" si="8">(-1)^(ROUNDUP(C3*0.25,0))</f>
        <v>-1</v>
      </c>
      <c r="H3">
        <f t="shared" ref="H3:H17" si="9">D3*E3</f>
        <v>-1</v>
      </c>
      <c r="I3">
        <f t="shared" si="2"/>
        <v>1</v>
      </c>
      <c r="J3">
        <f t="shared" si="3"/>
        <v>1</v>
      </c>
      <c r="L3">
        <f t="shared" si="4"/>
        <v>73.25</v>
      </c>
      <c r="M3" s="2">
        <f t="shared" si="5"/>
        <v>72.841683065187681</v>
      </c>
      <c r="O3" s="6" t="s">
        <v>11</v>
      </c>
      <c r="P3" s="6"/>
    </row>
    <row r="4" spans="1:23" x14ac:dyDescent="0.35">
      <c r="A4" s="2">
        <f t="shared" ca="1" si="0"/>
        <v>52.704871934043645</v>
      </c>
      <c r="B4" s="2">
        <v>54.900694765040107</v>
      </c>
      <c r="C4">
        <v>3</v>
      </c>
      <c r="D4" s="22">
        <f t="shared" si="6"/>
        <v>-1</v>
      </c>
      <c r="E4" s="22">
        <f t="shared" si="7"/>
        <v>1</v>
      </c>
      <c r="F4" s="22">
        <f t="shared" si="1"/>
        <v>1</v>
      </c>
      <c r="G4">
        <f t="shared" si="8"/>
        <v>-1</v>
      </c>
      <c r="H4">
        <f t="shared" si="9"/>
        <v>-1</v>
      </c>
      <c r="I4">
        <f t="shared" si="2"/>
        <v>-1</v>
      </c>
      <c r="J4">
        <f t="shared" si="3"/>
        <v>1</v>
      </c>
      <c r="L4">
        <f t="shared" si="4"/>
        <v>55.25</v>
      </c>
      <c r="M4" s="2">
        <f t="shared" si="5"/>
        <v>45.263324080591723</v>
      </c>
      <c r="O4" s="3" t="s">
        <v>12</v>
      </c>
      <c r="P4" s="3">
        <v>0.98906259867835289</v>
      </c>
    </row>
    <row r="5" spans="1:23" x14ac:dyDescent="0.35">
      <c r="A5" s="2">
        <f t="shared" ca="1" si="0"/>
        <v>69.348789890004014</v>
      </c>
      <c r="B5" s="2">
        <v>69.591733985007437</v>
      </c>
      <c r="C5">
        <v>4</v>
      </c>
      <c r="D5" s="22">
        <f t="shared" si="6"/>
        <v>1</v>
      </c>
      <c r="E5" s="22">
        <f t="shared" si="7"/>
        <v>1</v>
      </c>
      <c r="F5" s="22">
        <f t="shared" si="1"/>
        <v>-1</v>
      </c>
      <c r="G5">
        <f t="shared" si="8"/>
        <v>-1</v>
      </c>
      <c r="H5">
        <f t="shared" si="9"/>
        <v>1</v>
      </c>
      <c r="I5">
        <f t="shared" si="2"/>
        <v>-1</v>
      </c>
      <c r="J5">
        <f t="shared" si="3"/>
        <v>-1</v>
      </c>
      <c r="L5">
        <f t="shared" si="4"/>
        <v>68.25</v>
      </c>
      <c r="M5" s="2">
        <f t="shared" si="5"/>
        <v>67.964159802721909</v>
      </c>
      <c r="O5" s="3" t="s">
        <v>13</v>
      </c>
      <c r="P5" s="3">
        <v>0.97824482410437663</v>
      </c>
    </row>
    <row r="6" spans="1:23" x14ac:dyDescent="0.35">
      <c r="A6" s="2">
        <f t="shared" ca="1" si="0"/>
        <v>47.372426240000337</v>
      </c>
      <c r="B6" s="2">
        <v>50.005315343877598</v>
      </c>
      <c r="C6">
        <v>5</v>
      </c>
      <c r="D6" s="22">
        <f t="shared" si="6"/>
        <v>-1</v>
      </c>
      <c r="E6" s="22">
        <f t="shared" si="7"/>
        <v>-1</v>
      </c>
      <c r="F6" s="22">
        <f t="shared" si="1"/>
        <v>-1</v>
      </c>
      <c r="G6">
        <f t="shared" si="8"/>
        <v>1</v>
      </c>
      <c r="H6">
        <f t="shared" si="9"/>
        <v>1</v>
      </c>
      <c r="I6">
        <f t="shared" si="2"/>
        <v>-1</v>
      </c>
      <c r="J6">
        <f t="shared" si="3"/>
        <v>1</v>
      </c>
      <c r="L6">
        <f t="shared" si="4"/>
        <v>50.25</v>
      </c>
      <c r="M6" s="2">
        <f t="shared" si="5"/>
        <v>59.628885674616988</v>
      </c>
      <c r="O6" s="3" t="s">
        <v>14</v>
      </c>
      <c r="P6" s="3">
        <v>0.97280603013047084</v>
      </c>
    </row>
    <row r="7" spans="1:23" x14ac:dyDescent="0.35">
      <c r="A7" s="2">
        <f t="shared" ca="1" si="0"/>
        <v>84.371437095787428</v>
      </c>
      <c r="B7" s="2">
        <v>83.690304201720707</v>
      </c>
      <c r="C7">
        <v>6</v>
      </c>
      <c r="D7" s="22">
        <f t="shared" si="6"/>
        <v>1</v>
      </c>
      <c r="E7" s="22">
        <f t="shared" si="7"/>
        <v>-1</v>
      </c>
      <c r="F7" s="22">
        <f t="shared" si="1"/>
        <v>1</v>
      </c>
      <c r="G7">
        <f t="shared" si="8"/>
        <v>1</v>
      </c>
      <c r="H7">
        <f t="shared" si="9"/>
        <v>-1</v>
      </c>
      <c r="I7">
        <f t="shared" si="2"/>
        <v>-1</v>
      </c>
      <c r="J7">
        <f t="shared" si="3"/>
        <v>-1</v>
      </c>
      <c r="L7">
        <f t="shared" si="4"/>
        <v>83.25</v>
      </c>
      <c r="M7" s="2">
        <f t="shared" si="5"/>
        <v>82.329721396747175</v>
      </c>
      <c r="O7" s="3" t="s">
        <v>15</v>
      </c>
      <c r="P7" s="3">
        <v>2.1595879879407467</v>
      </c>
    </row>
    <row r="8" spans="1:23" ht="15" thickBot="1" x14ac:dyDescent="0.4">
      <c r="A8" s="2">
        <f t="shared" ca="1" si="0"/>
        <v>43.520846971055903</v>
      </c>
      <c r="B8" s="2">
        <v>42.625939499051263</v>
      </c>
      <c r="C8">
        <v>7</v>
      </c>
      <c r="D8" s="22">
        <f t="shared" si="6"/>
        <v>-1</v>
      </c>
      <c r="E8" s="22">
        <f t="shared" si="7"/>
        <v>1</v>
      </c>
      <c r="F8" s="22">
        <f t="shared" si="1"/>
        <v>-1</v>
      </c>
      <c r="G8">
        <f t="shared" si="8"/>
        <v>1</v>
      </c>
      <c r="H8">
        <f t="shared" si="9"/>
        <v>-1</v>
      </c>
      <c r="I8">
        <f t="shared" si="2"/>
        <v>1</v>
      </c>
      <c r="J8">
        <f t="shared" si="3"/>
        <v>-1</v>
      </c>
      <c r="L8">
        <f t="shared" si="4"/>
        <v>45.25</v>
      </c>
      <c r="M8" s="2">
        <f t="shared" si="5"/>
        <v>54.751362412151224</v>
      </c>
      <c r="O8" s="4" t="s">
        <v>16</v>
      </c>
      <c r="P8" s="4">
        <v>16</v>
      </c>
    </row>
    <row r="9" spans="1:23" x14ac:dyDescent="0.35">
      <c r="A9" s="2">
        <f t="shared" ca="1" si="0"/>
        <v>78.01433269006094</v>
      </c>
      <c r="B9" s="2">
        <v>76.471674489823386</v>
      </c>
      <c r="C9">
        <v>8</v>
      </c>
      <c r="D9" s="22">
        <f t="shared" si="6"/>
        <v>1</v>
      </c>
      <c r="E9" s="22">
        <f t="shared" si="7"/>
        <v>1</v>
      </c>
      <c r="F9" s="22">
        <f t="shared" si="1"/>
        <v>1</v>
      </c>
      <c r="G9">
        <f t="shared" si="8"/>
        <v>1</v>
      </c>
      <c r="H9">
        <f t="shared" si="9"/>
        <v>1</v>
      </c>
      <c r="I9">
        <f t="shared" si="2"/>
        <v>1</v>
      </c>
      <c r="J9">
        <f t="shared" si="3"/>
        <v>1</v>
      </c>
      <c r="L9">
        <f t="shared" si="4"/>
        <v>78.25</v>
      </c>
      <c r="M9" s="2">
        <f t="shared" si="5"/>
        <v>77.452198134281417</v>
      </c>
    </row>
    <row r="10" spans="1:23" ht="15" thickBot="1" x14ac:dyDescent="0.4">
      <c r="A10" s="2">
        <f t="shared" ca="1" si="0"/>
        <v>58.8773955068718</v>
      </c>
      <c r="B10" s="2">
        <v>59.171508643708655</v>
      </c>
      <c r="C10">
        <v>9</v>
      </c>
      <c r="D10" s="22">
        <f t="shared" si="6"/>
        <v>-1</v>
      </c>
      <c r="E10" s="22">
        <f t="shared" si="7"/>
        <v>-1</v>
      </c>
      <c r="F10" s="22">
        <f t="shared" si="1"/>
        <v>1</v>
      </c>
      <c r="G10">
        <f t="shared" si="8"/>
        <v>-1</v>
      </c>
      <c r="H10">
        <f t="shared" si="9"/>
        <v>1</v>
      </c>
      <c r="I10">
        <f t="shared" si="2"/>
        <v>1</v>
      </c>
      <c r="J10">
        <f t="shared" si="3"/>
        <v>-1</v>
      </c>
      <c r="L10">
        <f t="shared" si="4"/>
        <v>60.25</v>
      </c>
      <c r="M10" s="2">
        <f t="shared" si="5"/>
        <v>50.140847343057487</v>
      </c>
      <c r="O10" t="s">
        <v>17</v>
      </c>
    </row>
    <row r="11" spans="1:23" x14ac:dyDescent="0.35">
      <c r="A11" s="2">
        <f t="shared" ca="1" si="0"/>
        <v>73.446976842364251</v>
      </c>
      <c r="B11" s="2">
        <v>73.881107840323423</v>
      </c>
      <c r="C11">
        <v>10</v>
      </c>
      <c r="D11" s="22">
        <f t="shared" si="6"/>
        <v>1</v>
      </c>
      <c r="E11" s="22">
        <f t="shared" si="7"/>
        <v>-1</v>
      </c>
      <c r="F11" s="22">
        <f t="shared" si="1"/>
        <v>-1</v>
      </c>
      <c r="G11">
        <f t="shared" si="8"/>
        <v>-1</v>
      </c>
      <c r="H11">
        <f t="shared" si="9"/>
        <v>-1</v>
      </c>
      <c r="I11">
        <f t="shared" si="2"/>
        <v>1</v>
      </c>
      <c r="J11">
        <f t="shared" si="3"/>
        <v>1</v>
      </c>
      <c r="L11">
        <f t="shared" si="4"/>
        <v>73.25</v>
      </c>
      <c r="M11" s="2">
        <f t="shared" si="5"/>
        <v>72.841683065187681</v>
      </c>
      <c r="O11" s="5"/>
      <c r="P11" s="5" t="s">
        <v>22</v>
      </c>
      <c r="Q11" s="5" t="s">
        <v>23</v>
      </c>
      <c r="R11" s="5" t="s">
        <v>24</v>
      </c>
      <c r="S11" s="5" t="s">
        <v>25</v>
      </c>
      <c r="T11" s="5" t="s">
        <v>26</v>
      </c>
    </row>
    <row r="12" spans="1:23" x14ac:dyDescent="0.35">
      <c r="A12" s="2">
        <f t="shared" ca="1" si="0"/>
        <v>57.708592454996754</v>
      </c>
      <c r="B12" s="2">
        <v>55.480287650673702</v>
      </c>
      <c r="C12">
        <v>11</v>
      </c>
      <c r="D12" s="22">
        <f t="shared" si="6"/>
        <v>-1</v>
      </c>
      <c r="E12" s="22">
        <f t="shared" si="7"/>
        <v>1</v>
      </c>
      <c r="F12" s="22">
        <f t="shared" si="1"/>
        <v>1</v>
      </c>
      <c r="G12">
        <f t="shared" si="8"/>
        <v>-1</v>
      </c>
      <c r="H12">
        <f t="shared" si="9"/>
        <v>-1</v>
      </c>
      <c r="I12">
        <f t="shared" si="2"/>
        <v>-1</v>
      </c>
      <c r="J12">
        <f t="shared" si="3"/>
        <v>1</v>
      </c>
      <c r="L12">
        <f t="shared" si="4"/>
        <v>55.25</v>
      </c>
      <c r="M12" s="2">
        <f t="shared" si="5"/>
        <v>45.263324080591723</v>
      </c>
      <c r="O12" s="3" t="s">
        <v>18</v>
      </c>
      <c r="P12" s="3">
        <v>3</v>
      </c>
      <c r="Q12" s="3">
        <v>2516.5641881607189</v>
      </c>
      <c r="R12" s="3">
        <v>838.85472938690634</v>
      </c>
      <c r="S12" s="3">
        <v>179.8642913847776</v>
      </c>
      <c r="T12" s="3">
        <v>3.0799461565896425E-10</v>
      </c>
    </row>
    <row r="13" spans="1:23" x14ac:dyDescent="0.35">
      <c r="A13" s="2">
        <f t="shared" ca="1" si="0"/>
        <v>64.684165142949709</v>
      </c>
      <c r="B13" s="2">
        <v>66.610134852840147</v>
      </c>
      <c r="C13">
        <v>12</v>
      </c>
      <c r="D13" s="22">
        <f t="shared" si="6"/>
        <v>1</v>
      </c>
      <c r="E13" s="22">
        <f t="shared" si="7"/>
        <v>1</v>
      </c>
      <c r="F13" s="22">
        <f t="shared" si="1"/>
        <v>-1</v>
      </c>
      <c r="G13">
        <f t="shared" si="8"/>
        <v>-1</v>
      </c>
      <c r="H13">
        <f t="shared" si="9"/>
        <v>1</v>
      </c>
      <c r="I13">
        <f t="shared" si="2"/>
        <v>-1</v>
      </c>
      <c r="J13">
        <f t="shared" si="3"/>
        <v>-1</v>
      </c>
      <c r="L13">
        <f t="shared" si="4"/>
        <v>68.25</v>
      </c>
      <c r="M13" s="2">
        <f t="shared" si="5"/>
        <v>67.964159802721909</v>
      </c>
      <c r="O13" s="3" t="s">
        <v>19</v>
      </c>
      <c r="P13" s="3">
        <v>12</v>
      </c>
      <c r="Q13" s="3">
        <v>55.965843331895563</v>
      </c>
      <c r="R13" s="3">
        <v>4.6638202776579636</v>
      </c>
      <c r="S13" s="3"/>
      <c r="T13" s="3"/>
    </row>
    <row r="14" spans="1:23" ht="15" thickBot="1" x14ac:dyDescent="0.4">
      <c r="A14" s="2">
        <f t="shared" ca="1" si="0"/>
        <v>49.098182417599617</v>
      </c>
      <c r="B14" s="2">
        <v>51.97357755066276</v>
      </c>
      <c r="C14">
        <v>13</v>
      </c>
      <c r="D14" s="22">
        <f t="shared" si="6"/>
        <v>-1</v>
      </c>
      <c r="E14" s="22">
        <f t="shared" si="7"/>
        <v>-1</v>
      </c>
      <c r="F14" s="22">
        <f t="shared" si="1"/>
        <v>-1</v>
      </c>
      <c r="G14">
        <f t="shared" si="8"/>
        <v>1</v>
      </c>
      <c r="H14">
        <f t="shared" si="9"/>
        <v>1</v>
      </c>
      <c r="I14">
        <f t="shared" si="2"/>
        <v>-1</v>
      </c>
      <c r="J14">
        <f t="shared" si="3"/>
        <v>1</v>
      </c>
      <c r="L14">
        <f t="shared" si="4"/>
        <v>50.25</v>
      </c>
      <c r="M14" s="2">
        <f t="shared" si="5"/>
        <v>59.628885674616988</v>
      </c>
      <c r="O14" s="4" t="s">
        <v>20</v>
      </c>
      <c r="P14" s="4">
        <v>15</v>
      </c>
      <c r="Q14" s="4">
        <v>2572.5300314926144</v>
      </c>
      <c r="R14" s="4"/>
      <c r="S14" s="4"/>
      <c r="T14" s="4"/>
    </row>
    <row r="15" spans="1:23" ht="15" thickBot="1" x14ac:dyDescent="0.4">
      <c r="A15" s="2">
        <f t="shared" ca="1" si="0"/>
        <v>80.690673413482756</v>
      </c>
      <c r="B15" s="2">
        <v>84.873576606203045</v>
      </c>
      <c r="C15">
        <v>14</v>
      </c>
      <c r="D15" s="22">
        <f t="shared" si="6"/>
        <v>1</v>
      </c>
      <c r="E15" s="22">
        <f t="shared" si="7"/>
        <v>-1</v>
      </c>
      <c r="F15" s="22">
        <f t="shared" si="1"/>
        <v>1</v>
      </c>
      <c r="G15">
        <f t="shared" si="8"/>
        <v>1</v>
      </c>
      <c r="H15">
        <f t="shared" si="9"/>
        <v>-1</v>
      </c>
      <c r="I15">
        <f t="shared" si="2"/>
        <v>-1</v>
      </c>
      <c r="J15">
        <f t="shared" si="3"/>
        <v>-1</v>
      </c>
      <c r="L15">
        <f t="shared" si="4"/>
        <v>83.25</v>
      </c>
      <c r="M15" s="2">
        <f t="shared" si="5"/>
        <v>82.329721396747175</v>
      </c>
    </row>
    <row r="16" spans="1:23" x14ac:dyDescent="0.35">
      <c r="A16" s="2">
        <f t="shared" ca="1" si="0"/>
        <v>45.625650965730514</v>
      </c>
      <c r="B16" s="2">
        <v>48.428425153226577</v>
      </c>
      <c r="C16">
        <v>15</v>
      </c>
      <c r="D16" s="22">
        <f t="shared" si="6"/>
        <v>-1</v>
      </c>
      <c r="E16" s="22">
        <f t="shared" si="7"/>
        <v>1</v>
      </c>
      <c r="F16" s="22">
        <f t="shared" si="1"/>
        <v>-1</v>
      </c>
      <c r="G16">
        <f t="shared" si="8"/>
        <v>1</v>
      </c>
      <c r="H16">
        <f t="shared" si="9"/>
        <v>-1</v>
      </c>
      <c r="I16">
        <f t="shared" si="2"/>
        <v>1</v>
      </c>
      <c r="J16">
        <f t="shared" si="3"/>
        <v>-1</v>
      </c>
      <c r="L16">
        <f t="shared" si="4"/>
        <v>45.25</v>
      </c>
      <c r="M16" s="2">
        <f t="shared" si="5"/>
        <v>54.751362412151224</v>
      </c>
      <c r="O16" s="5"/>
      <c r="P16" s="5" t="s">
        <v>27</v>
      </c>
      <c r="Q16" s="5" t="s">
        <v>15</v>
      </c>
      <c r="R16" s="5" t="s">
        <v>28</v>
      </c>
      <c r="S16" s="5" t="s">
        <v>29</v>
      </c>
      <c r="T16" s="5" t="s">
        <v>30</v>
      </c>
      <c r="U16" s="5" t="s">
        <v>31</v>
      </c>
      <c r="V16" s="5" t="s">
        <v>32</v>
      </c>
      <c r="W16" s="5" t="s">
        <v>33</v>
      </c>
    </row>
    <row r="17" spans="1:23" x14ac:dyDescent="0.35">
      <c r="A17" s="2">
        <f t="shared" ca="1" si="0"/>
        <v>77.889614250507208</v>
      </c>
      <c r="B17" s="2">
        <v>76.753198463829875</v>
      </c>
      <c r="C17">
        <v>16</v>
      </c>
      <c r="D17" s="22">
        <f t="shared" si="6"/>
        <v>1</v>
      </c>
      <c r="E17" s="22">
        <f t="shared" si="7"/>
        <v>1</v>
      </c>
      <c r="F17" s="22">
        <f t="shared" si="1"/>
        <v>1</v>
      </c>
      <c r="G17">
        <f t="shared" si="8"/>
        <v>1</v>
      </c>
      <c r="H17">
        <f t="shared" si="9"/>
        <v>1</v>
      </c>
      <c r="I17">
        <f t="shared" si="2"/>
        <v>1</v>
      </c>
      <c r="J17">
        <f t="shared" si="3"/>
        <v>1</v>
      </c>
      <c r="L17">
        <f t="shared" si="4"/>
        <v>78.25</v>
      </c>
      <c r="M17" s="2">
        <f t="shared" si="5"/>
        <v>77.452198134281417</v>
      </c>
      <c r="O17" s="3" t="s">
        <v>21</v>
      </c>
      <c r="P17" s="3">
        <v>63.796522738669452</v>
      </c>
      <c r="Q17" s="3">
        <v>0.53989699698518667</v>
      </c>
      <c r="R17" s="3">
        <v>118.16424817124859</v>
      </c>
      <c r="S17" s="3">
        <v>9.046648715148663E-20</v>
      </c>
      <c r="T17" s="3">
        <v>62.62018823493932</v>
      </c>
      <c r="U17" s="3">
        <v>64.972857242399584</v>
      </c>
      <c r="V17" s="3">
        <v>62.62018823493932</v>
      </c>
      <c r="W17" s="3">
        <v>64.972857242399584</v>
      </c>
    </row>
    <row r="18" spans="1:23" x14ac:dyDescent="0.35">
      <c r="A18" s="1" t="s">
        <v>9</v>
      </c>
      <c r="B18" s="1"/>
      <c r="F18" s="22">
        <f>SUM(F2:F17)</f>
        <v>0</v>
      </c>
      <c r="H18">
        <f>SUM(H2:H17)</f>
        <v>0</v>
      </c>
      <c r="I18">
        <f t="shared" ref="I18:J18" si="10">SUM(I2:I17)</f>
        <v>0</v>
      </c>
      <c r="J18">
        <f t="shared" si="10"/>
        <v>0</v>
      </c>
      <c r="O18" s="3" t="s">
        <v>0</v>
      </c>
      <c r="P18" s="3">
        <v>11.350417861065097</v>
      </c>
      <c r="Q18" s="3">
        <v>0.53989699698518667</v>
      </c>
      <c r="R18" s="3">
        <v>21.023302452961268</v>
      </c>
      <c r="S18" s="3">
        <v>7.7832641856806045E-11</v>
      </c>
      <c r="T18" s="3">
        <v>10.174083357334963</v>
      </c>
      <c r="U18" s="3">
        <v>12.526752364795231</v>
      </c>
      <c r="V18" s="3">
        <v>10.174083357334963</v>
      </c>
      <c r="W18" s="3">
        <v>12.526752364795231</v>
      </c>
    </row>
    <row r="19" spans="1:23" x14ac:dyDescent="0.35">
      <c r="O19" s="3" t="s">
        <v>1</v>
      </c>
      <c r="P19" s="3">
        <v>-2.4387616312328833</v>
      </c>
      <c r="Q19" s="3">
        <v>0.53989699698518667</v>
      </c>
      <c r="R19" s="3">
        <v>-4.5170868607365051</v>
      </c>
      <c r="S19" s="3">
        <v>7.053671705626477E-4</v>
      </c>
      <c r="T19" s="3">
        <v>-3.6150961349630171</v>
      </c>
      <c r="U19" s="3">
        <v>-1.2624271275027497</v>
      </c>
      <c r="V19" s="3">
        <v>-3.6150961349630171</v>
      </c>
      <c r="W19" s="3">
        <v>-1.2624271275027497</v>
      </c>
    </row>
    <row r="20" spans="1:23" ht="15" thickBot="1" x14ac:dyDescent="0.4">
      <c r="A20" s="1" t="s">
        <v>4</v>
      </c>
      <c r="B20" s="1"/>
      <c r="C20">
        <v>64.25</v>
      </c>
      <c r="D20" s="22">
        <v>11.5</v>
      </c>
      <c r="E20" s="22">
        <v>-2.5</v>
      </c>
      <c r="F20" s="22">
        <v>5</v>
      </c>
      <c r="O20" s="4" t="s">
        <v>5</v>
      </c>
      <c r="P20" s="4">
        <v>4.7440191657797524</v>
      </c>
      <c r="Q20" s="4">
        <v>0.53989699698518667</v>
      </c>
      <c r="R20" s="4">
        <v>8.7868967456211191</v>
      </c>
      <c r="S20" s="4">
        <v>1.4209846596019012E-6</v>
      </c>
      <c r="T20" s="4">
        <v>3.5676846620496185</v>
      </c>
      <c r="U20" s="4">
        <v>5.9203536695098862</v>
      </c>
      <c r="V20" s="4">
        <v>3.5676846620496185</v>
      </c>
      <c r="W20" s="4">
        <v>5.9203536695098862</v>
      </c>
    </row>
    <row r="21" spans="1:23" x14ac:dyDescent="0.35">
      <c r="A21" s="1" t="s">
        <v>36</v>
      </c>
      <c r="C21" s="2">
        <f>P17</f>
        <v>63.796522738669452</v>
      </c>
      <c r="D21" s="23">
        <f>P18</f>
        <v>11.350417861065097</v>
      </c>
      <c r="E21" s="23">
        <f>P19</f>
        <v>-2.4387616312328833</v>
      </c>
      <c r="F21" s="23">
        <f>P22</f>
        <v>0</v>
      </c>
      <c r="G21" s="2">
        <f>P20</f>
        <v>4.7440191657797524</v>
      </c>
      <c r="H21" s="2">
        <f>P21</f>
        <v>0</v>
      </c>
      <c r="I21" s="2">
        <f>P23</f>
        <v>0</v>
      </c>
      <c r="J21" s="2">
        <f>P24</f>
        <v>0</v>
      </c>
    </row>
    <row r="22" spans="1:23" x14ac:dyDescent="0.35">
      <c r="A22" s="1" t="s">
        <v>38</v>
      </c>
      <c r="C22" s="7">
        <f>S17</f>
        <v>9.046648715148663E-20</v>
      </c>
      <c r="D22" s="24">
        <f>S18</f>
        <v>7.7832641856806045E-11</v>
      </c>
      <c r="E22" s="24">
        <f>S19</f>
        <v>7.053671705626477E-4</v>
      </c>
      <c r="F22" s="24">
        <f>S22</f>
        <v>0</v>
      </c>
      <c r="G22" s="7">
        <f>S20</f>
        <v>1.4209846596019012E-6</v>
      </c>
      <c r="H22" s="7">
        <f>S21</f>
        <v>0</v>
      </c>
      <c r="I22" s="7">
        <f>S23</f>
        <v>0</v>
      </c>
      <c r="J22" s="7">
        <f>S24</f>
        <v>0</v>
      </c>
    </row>
    <row r="23" spans="1:23" x14ac:dyDescent="0.35">
      <c r="A23" s="1" t="s">
        <v>37</v>
      </c>
      <c r="C23" s="2">
        <f>IF(C22&lt;0.05,C21,0)</f>
        <v>63.796522738669452</v>
      </c>
      <c r="D23" s="23">
        <f t="shared" ref="D23:J23" si="11">IF(D22&lt;0.05,D21,0)</f>
        <v>11.350417861065097</v>
      </c>
      <c r="E23" s="23">
        <f t="shared" si="11"/>
        <v>-2.4387616312328833</v>
      </c>
      <c r="F23" s="23">
        <f>IF(F22&lt;0.05,F21,0)</f>
        <v>0</v>
      </c>
      <c r="G23" s="2">
        <f t="shared" si="11"/>
        <v>4.7440191657797524</v>
      </c>
      <c r="H23" s="2">
        <f t="shared" si="11"/>
        <v>0</v>
      </c>
      <c r="I23" s="2">
        <f t="shared" si="11"/>
        <v>0</v>
      </c>
      <c r="J23" s="2">
        <f t="shared" si="11"/>
        <v>0</v>
      </c>
    </row>
    <row r="28" spans="1:23" ht="15" thickBot="1" x14ac:dyDescent="0.4">
      <c r="B28" s="9" t="s">
        <v>3</v>
      </c>
      <c r="C28" s="10" t="s">
        <v>41</v>
      </c>
      <c r="D28" s="25" t="s">
        <v>42</v>
      </c>
      <c r="E28" s="25" t="s">
        <v>43</v>
      </c>
      <c r="F28" s="27"/>
    </row>
    <row r="29" spans="1:23" ht="15" thickTop="1" x14ac:dyDescent="0.35">
      <c r="B29" s="2">
        <f>B2</f>
        <v>56.983090414594102</v>
      </c>
      <c r="C29" s="8" t="str">
        <f>IF(D2=-1,"lo","hi")</f>
        <v>lo</v>
      </c>
      <c r="D29" s="26" t="str">
        <f>IF(E2=-1,"lo","hi")</f>
        <v>lo</v>
      </c>
      <c r="E29" s="26" t="str">
        <f t="shared" ref="E29:E44" si="12">IF(G2=-1,"lo","hi")</f>
        <v>lo</v>
      </c>
      <c r="F29" s="26"/>
    </row>
    <row r="30" spans="1:23" x14ac:dyDescent="0.35">
      <c r="B30" s="2">
        <f t="shared" ref="B30:B44" si="13">B3</f>
        <v>69.303794358128314</v>
      </c>
      <c r="C30" s="8" t="str">
        <f t="shared" ref="C30:D44" si="14">IF(D3=-1,"lo","hi")</f>
        <v>hi</v>
      </c>
      <c r="D30" s="26" t="str">
        <f t="shared" si="14"/>
        <v>lo</v>
      </c>
      <c r="E30" s="26" t="str">
        <f t="shared" si="12"/>
        <v>lo</v>
      </c>
      <c r="F30" s="26"/>
    </row>
    <row r="31" spans="1:23" x14ac:dyDescent="0.35">
      <c r="B31" s="2">
        <f t="shared" si="13"/>
        <v>54.900694765040107</v>
      </c>
      <c r="C31" s="8" t="str">
        <f t="shared" si="14"/>
        <v>lo</v>
      </c>
      <c r="D31" s="26" t="str">
        <f t="shared" si="14"/>
        <v>hi</v>
      </c>
      <c r="E31" s="26" t="str">
        <f t="shared" si="12"/>
        <v>lo</v>
      </c>
      <c r="F31" s="26"/>
    </row>
    <row r="32" spans="1:23" x14ac:dyDescent="0.35">
      <c r="B32" s="2">
        <f t="shared" si="13"/>
        <v>69.591733985007437</v>
      </c>
      <c r="C32" s="8" t="str">
        <f t="shared" si="14"/>
        <v>hi</v>
      </c>
      <c r="D32" s="26" t="str">
        <f t="shared" si="14"/>
        <v>hi</v>
      </c>
      <c r="E32" s="26" t="str">
        <f t="shared" si="12"/>
        <v>lo</v>
      </c>
      <c r="F32" s="26"/>
    </row>
    <row r="33" spans="2:6" x14ac:dyDescent="0.35">
      <c r="B33" s="2">
        <f t="shared" si="13"/>
        <v>50.005315343877598</v>
      </c>
      <c r="C33" s="8" t="str">
        <f t="shared" si="14"/>
        <v>lo</v>
      </c>
      <c r="D33" s="26" t="str">
        <f t="shared" si="14"/>
        <v>lo</v>
      </c>
      <c r="E33" s="26" t="str">
        <f t="shared" si="12"/>
        <v>hi</v>
      </c>
      <c r="F33" s="26"/>
    </row>
    <row r="34" spans="2:6" x14ac:dyDescent="0.35">
      <c r="B34" s="2">
        <f t="shared" si="13"/>
        <v>83.690304201720707</v>
      </c>
      <c r="C34" s="8" t="str">
        <f t="shared" si="14"/>
        <v>hi</v>
      </c>
      <c r="D34" s="26" t="str">
        <f t="shared" si="14"/>
        <v>lo</v>
      </c>
      <c r="E34" s="26" t="str">
        <f t="shared" si="12"/>
        <v>hi</v>
      </c>
      <c r="F34" s="26"/>
    </row>
    <row r="35" spans="2:6" x14ac:dyDescent="0.35">
      <c r="B35" s="2">
        <f t="shared" si="13"/>
        <v>42.625939499051263</v>
      </c>
      <c r="C35" s="8" t="str">
        <f t="shared" si="14"/>
        <v>lo</v>
      </c>
      <c r="D35" s="26" t="str">
        <f t="shared" si="14"/>
        <v>hi</v>
      </c>
      <c r="E35" s="26" t="str">
        <f t="shared" si="12"/>
        <v>hi</v>
      </c>
      <c r="F35" s="26"/>
    </row>
    <row r="36" spans="2:6" x14ac:dyDescent="0.35">
      <c r="B36" s="2">
        <f t="shared" si="13"/>
        <v>76.471674489823386</v>
      </c>
      <c r="C36" s="8" t="str">
        <f t="shared" si="14"/>
        <v>hi</v>
      </c>
      <c r="D36" s="26" t="str">
        <f t="shared" si="14"/>
        <v>hi</v>
      </c>
      <c r="E36" s="26" t="str">
        <f t="shared" si="12"/>
        <v>hi</v>
      </c>
      <c r="F36" s="26"/>
    </row>
    <row r="37" spans="2:6" x14ac:dyDescent="0.35">
      <c r="B37" s="2">
        <f t="shared" si="13"/>
        <v>59.171508643708655</v>
      </c>
      <c r="C37" s="8" t="str">
        <f t="shared" si="14"/>
        <v>lo</v>
      </c>
      <c r="D37" s="26" t="str">
        <f t="shared" si="14"/>
        <v>lo</v>
      </c>
      <c r="E37" s="26" t="str">
        <f t="shared" si="12"/>
        <v>lo</v>
      </c>
      <c r="F37" s="26"/>
    </row>
    <row r="38" spans="2:6" x14ac:dyDescent="0.35">
      <c r="B38" s="2">
        <f t="shared" si="13"/>
        <v>73.881107840323423</v>
      </c>
      <c r="C38" s="8" t="str">
        <f t="shared" si="14"/>
        <v>hi</v>
      </c>
      <c r="D38" s="26" t="str">
        <f t="shared" si="14"/>
        <v>lo</v>
      </c>
      <c r="E38" s="26" t="str">
        <f t="shared" si="12"/>
        <v>lo</v>
      </c>
      <c r="F38" s="26"/>
    </row>
    <row r="39" spans="2:6" x14ac:dyDescent="0.35">
      <c r="B39" s="2">
        <f t="shared" si="13"/>
        <v>55.480287650673702</v>
      </c>
      <c r="C39" s="8" t="str">
        <f t="shared" si="14"/>
        <v>lo</v>
      </c>
      <c r="D39" s="26" t="str">
        <f t="shared" si="14"/>
        <v>hi</v>
      </c>
      <c r="E39" s="26" t="str">
        <f t="shared" si="12"/>
        <v>lo</v>
      </c>
      <c r="F39" s="26"/>
    </row>
    <row r="40" spans="2:6" x14ac:dyDescent="0.35">
      <c r="B40" s="2">
        <f t="shared" si="13"/>
        <v>66.610134852840147</v>
      </c>
      <c r="C40" s="8" t="str">
        <f t="shared" si="14"/>
        <v>hi</v>
      </c>
      <c r="D40" s="26" t="str">
        <f t="shared" si="14"/>
        <v>hi</v>
      </c>
      <c r="E40" s="26" t="str">
        <f t="shared" si="12"/>
        <v>lo</v>
      </c>
      <c r="F40" s="26"/>
    </row>
    <row r="41" spans="2:6" x14ac:dyDescent="0.35">
      <c r="B41" s="2">
        <f t="shared" si="13"/>
        <v>51.97357755066276</v>
      </c>
      <c r="C41" s="8" t="str">
        <f t="shared" si="14"/>
        <v>lo</v>
      </c>
      <c r="D41" s="26" t="str">
        <f t="shared" si="14"/>
        <v>lo</v>
      </c>
      <c r="E41" s="26" t="str">
        <f t="shared" si="12"/>
        <v>hi</v>
      </c>
      <c r="F41" s="26"/>
    </row>
    <row r="42" spans="2:6" x14ac:dyDescent="0.35">
      <c r="B42" s="2">
        <f t="shared" si="13"/>
        <v>84.873576606203045</v>
      </c>
      <c r="C42" s="8" t="str">
        <f t="shared" si="14"/>
        <v>hi</v>
      </c>
      <c r="D42" s="26" t="str">
        <f t="shared" si="14"/>
        <v>lo</v>
      </c>
      <c r="E42" s="26" t="str">
        <f t="shared" si="12"/>
        <v>hi</v>
      </c>
      <c r="F42" s="26"/>
    </row>
    <row r="43" spans="2:6" x14ac:dyDescent="0.35">
      <c r="B43" s="2">
        <f t="shared" si="13"/>
        <v>48.428425153226577</v>
      </c>
      <c r="C43" s="8" t="str">
        <f t="shared" si="14"/>
        <v>lo</v>
      </c>
      <c r="D43" s="26" t="str">
        <f t="shared" si="14"/>
        <v>hi</v>
      </c>
      <c r="E43" s="26" t="str">
        <f t="shared" si="12"/>
        <v>hi</v>
      </c>
      <c r="F43" s="26"/>
    </row>
    <row r="44" spans="2:6" x14ac:dyDescent="0.35">
      <c r="B44" s="2">
        <f t="shared" si="13"/>
        <v>76.753198463829875</v>
      </c>
      <c r="C44" s="8" t="str">
        <f t="shared" si="14"/>
        <v>hi</v>
      </c>
      <c r="D44" s="26" t="str">
        <f t="shared" si="14"/>
        <v>hi</v>
      </c>
      <c r="E44" s="26" t="str">
        <f t="shared" si="12"/>
        <v>hi</v>
      </c>
      <c r="F44" s="26"/>
    </row>
    <row r="45" spans="2:6" x14ac:dyDescent="0.35">
      <c r="B45" s="2"/>
    </row>
    <row r="46" spans="2:6" x14ac:dyDescent="0.35">
      <c r="B46" s="2"/>
    </row>
    <row r="47" spans="2:6" x14ac:dyDescent="0.35">
      <c r="B47" s="2"/>
    </row>
    <row r="48" spans="2:6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888E-046C-463F-A6B4-E39C3B997F2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94B5-9184-4400-B5A2-1F1D0BC638F9}">
  <dimension ref="A1:W52"/>
  <sheetViews>
    <sheetView workbookViewId="0">
      <selection activeCell="M36" sqref="M36"/>
    </sheetView>
  </sheetViews>
  <sheetFormatPr defaultRowHeight="14.5" x14ac:dyDescent="0.35"/>
  <cols>
    <col min="3" max="3" width="10.08984375" customWidth="1"/>
    <col min="4" max="4" width="10.81640625" customWidth="1"/>
    <col min="5" max="5" width="9.7265625" customWidth="1"/>
    <col min="12" max="12" width="11.08984375" customWidth="1"/>
    <col min="13" max="13" width="12.26953125" customWidth="1"/>
    <col min="15" max="15" width="17.1796875" customWidth="1"/>
    <col min="16" max="16" width="10.08984375" customWidth="1"/>
    <col min="17" max="17" width="13.54296875" customWidth="1"/>
  </cols>
  <sheetData>
    <row r="1" spans="1:23" x14ac:dyDescent="0.35">
      <c r="A1" s="1" t="s">
        <v>34</v>
      </c>
      <c r="B1" s="1" t="s">
        <v>35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5</v>
      </c>
      <c r="I1" s="1" t="s">
        <v>7</v>
      </c>
      <c r="J1" s="1" t="s">
        <v>8</v>
      </c>
      <c r="L1" s="1" t="s">
        <v>39</v>
      </c>
      <c r="M1" s="1" t="s">
        <v>40</v>
      </c>
      <c r="O1" t="s">
        <v>10</v>
      </c>
    </row>
    <row r="2" spans="1:23" ht="15" thickBot="1" x14ac:dyDescent="0.4">
      <c r="A2" s="2">
        <f ca="1">$C$20+$D$20*D2+$E$20*E2+$F$20*F2+$G$20*G2+$H$20*H2+$I$20*I2+$J$20*J2+(RAND()-0.5)*8</f>
        <v>367.52096724858313</v>
      </c>
      <c r="B2" s="2">
        <v>367.92320090709615</v>
      </c>
      <c r="C2">
        <v>1</v>
      </c>
      <c r="D2">
        <f>IF('Experiment 1'!D2&lt;0,50,65)</f>
        <v>50</v>
      </c>
      <c r="E2">
        <f>IF('Experiment 1'!E2&lt;0,0,1)</f>
        <v>0</v>
      </c>
      <c r="F2">
        <f>IF('Experiment 1'!F2&lt;0,20,40)</f>
        <v>20</v>
      </c>
      <c r="G2">
        <f>D2*E2</f>
        <v>0</v>
      </c>
      <c r="H2">
        <f>D2*F2</f>
        <v>1000</v>
      </c>
      <c r="I2">
        <f>E2*F2</f>
        <v>0</v>
      </c>
      <c r="J2">
        <f>D2*E2*F2</f>
        <v>0</v>
      </c>
      <c r="L2">
        <f>$C$20+SUMPRODUCT(D2:J2,$D$20:$J$20)</f>
        <v>364.25</v>
      </c>
      <c r="M2" s="2">
        <f>$C$23+SUMPRODUCT(D2:J2,$D$23:$J$23)</f>
        <v>367.9384568242574</v>
      </c>
    </row>
    <row r="3" spans="1:23" x14ac:dyDescent="0.35">
      <c r="A3" s="2">
        <f t="shared" ref="A3:A17" ca="1" si="0">$C$20+$D$20*D3+$E$20*E3+$F$20*F3+$G$20*G3+$H$20*H3+$I$20*I3+$J$20*J3+(RAND()-0.5)*8</f>
        <v>455.01458872625307</v>
      </c>
      <c r="B3" s="2">
        <v>453.07910466294067</v>
      </c>
      <c r="C3">
        <v>2</v>
      </c>
      <c r="D3">
        <f>IF('Experiment 1'!D3&lt;0,50,65)</f>
        <v>65</v>
      </c>
      <c r="E3">
        <f>IF('Experiment 1'!E3&lt;0,0,1)</f>
        <v>0</v>
      </c>
      <c r="F3">
        <f>IF('Experiment 1'!F3&lt;0,20,40)</f>
        <v>20</v>
      </c>
      <c r="G3">
        <f t="shared" ref="G3:G17" si="1">D3*E3</f>
        <v>0</v>
      </c>
      <c r="H3">
        <f t="shared" ref="H3:H17" si="2">D3*F3</f>
        <v>1300</v>
      </c>
      <c r="I3">
        <f t="shared" ref="I3:I17" si="3">E3*F3</f>
        <v>0</v>
      </c>
      <c r="J3">
        <f t="shared" ref="J3:J17" si="4">D3*E3*F3</f>
        <v>0</v>
      </c>
      <c r="L3">
        <f t="shared" ref="L3:L17" si="5">$C$20+SUMPRODUCT(D3:J3,$D$20:$J$20)</f>
        <v>454.25</v>
      </c>
      <c r="M3" s="2">
        <f t="shared" ref="M3:M17" si="6">$C$23+SUMPRODUCT(D3:J3,$D$23:$J$23)</f>
        <v>454.89273286648137</v>
      </c>
      <c r="O3" s="6" t="s">
        <v>11</v>
      </c>
      <c r="P3" s="6"/>
    </row>
    <row r="4" spans="1:23" x14ac:dyDescent="0.35">
      <c r="A4" s="2">
        <f ca="1">$C$20+$D$20*D4+$E$20*E4+$F$20*F4+$G$20*G4+$H$20*H4+$I$20*I4+$J$20*J4+(RAND()-0.5)*8</f>
        <v>343.59135339900314</v>
      </c>
      <c r="B4" s="2">
        <v>344.9769995041201</v>
      </c>
      <c r="C4">
        <v>3</v>
      </c>
      <c r="D4">
        <f>IF('Experiment 1'!D4&lt;0,50,65)</f>
        <v>50</v>
      </c>
      <c r="E4">
        <f>IF('Experiment 1'!E4&lt;0,0,1)</f>
        <v>1</v>
      </c>
      <c r="F4">
        <f>IF('Experiment 1'!F4&lt;0,20,40)</f>
        <v>20</v>
      </c>
      <c r="G4">
        <f t="shared" si="1"/>
        <v>50</v>
      </c>
      <c r="H4">
        <f t="shared" si="2"/>
        <v>1000</v>
      </c>
      <c r="I4">
        <f t="shared" si="3"/>
        <v>20</v>
      </c>
      <c r="J4">
        <f t="shared" si="4"/>
        <v>1000</v>
      </c>
      <c r="L4">
        <f>$C$20+SUMPRODUCT(D4:J4,$D$20:$J$20)</f>
        <v>344.25</v>
      </c>
      <c r="M4" s="2">
        <f t="shared" si="6"/>
        <v>346.07220014590905</v>
      </c>
      <c r="O4" s="3" t="s">
        <v>12</v>
      </c>
      <c r="P4" s="3">
        <v>0.99995416691216443</v>
      </c>
    </row>
    <row r="5" spans="1:23" x14ac:dyDescent="0.35">
      <c r="A5" s="2">
        <f ca="1">$C$20+$D$20*D5+$E$20*E5+$F$20*F5+$G$20*G5+$H$20*H5+$I$20*I5+$J$20*J5+(RAND()-0.5)*8</f>
        <v>432.53963110580395</v>
      </c>
      <c r="B5" s="2">
        <v>435.43384615368836</v>
      </c>
      <c r="C5">
        <v>4</v>
      </c>
      <c r="D5">
        <f>IF('Experiment 1'!D5&lt;0,50,65)</f>
        <v>65</v>
      </c>
      <c r="E5">
        <f>IF('Experiment 1'!E5&lt;0,0,1)</f>
        <v>1</v>
      </c>
      <c r="F5">
        <f>IF('Experiment 1'!F5&lt;0,20,40)</f>
        <v>20</v>
      </c>
      <c r="G5">
        <f t="shared" si="1"/>
        <v>65</v>
      </c>
      <c r="H5">
        <f t="shared" si="2"/>
        <v>1300</v>
      </c>
      <c r="I5">
        <f t="shared" si="3"/>
        <v>20</v>
      </c>
      <c r="J5">
        <f t="shared" si="4"/>
        <v>1300</v>
      </c>
      <c r="L5">
        <f t="shared" si="5"/>
        <v>434.25</v>
      </c>
      <c r="M5" s="2">
        <f t="shared" si="6"/>
        <v>436.57670139751218</v>
      </c>
      <c r="O5" s="3" t="s">
        <v>13</v>
      </c>
      <c r="P5" s="3">
        <v>0.99990833592500072</v>
      </c>
    </row>
    <row r="6" spans="1:23" x14ac:dyDescent="0.35">
      <c r="A6" s="2">
        <f ca="1">$C$20+$D$20*D6+$E$20*E6+$F$20*F6+$G$20*G6+$H$20*H6+$I$20*I6+$J$20*J6+(RAND()-0.5)*8</f>
        <v>561.81626131236374</v>
      </c>
      <c r="B6" s="2">
        <v>565.31820304155781</v>
      </c>
      <c r="C6">
        <v>5</v>
      </c>
      <c r="D6">
        <f>IF('Experiment 1'!D6&lt;0,50,65)</f>
        <v>50</v>
      </c>
      <c r="E6">
        <f>IF('Experiment 1'!E6&lt;0,0,1)</f>
        <v>0</v>
      </c>
      <c r="F6">
        <f>IF('Experiment 1'!F6&lt;0,20,40)</f>
        <v>40</v>
      </c>
      <c r="G6">
        <f t="shared" si="1"/>
        <v>0</v>
      </c>
      <c r="H6">
        <f t="shared" si="2"/>
        <v>2000</v>
      </c>
      <c r="I6">
        <f t="shared" si="3"/>
        <v>0</v>
      </c>
      <c r="J6">
        <f t="shared" si="4"/>
        <v>0</v>
      </c>
      <c r="L6">
        <f t="shared" si="5"/>
        <v>564.25</v>
      </c>
      <c r="M6" s="2">
        <f t="shared" si="6"/>
        <v>562.96061208102935</v>
      </c>
      <c r="O6" s="3" t="s">
        <v>14</v>
      </c>
      <c r="P6" s="3">
        <v>0.9998281298593763</v>
      </c>
    </row>
    <row r="7" spans="1:23" x14ac:dyDescent="0.35">
      <c r="A7" s="2">
        <f ca="1">$C$20+$D$20*D7+$E$20*E7+$F$20*F7+$G$20*G7+$H$20*H7+$I$20*I7+$J$20*J7+(RAND()-0.5)*8</f>
        <v>713.53592697256511</v>
      </c>
      <c r="B7" s="2">
        <v>715.49963552439431</v>
      </c>
      <c r="C7">
        <v>6</v>
      </c>
      <c r="D7">
        <f>IF('Experiment 1'!D7&lt;0,50,65)</f>
        <v>65</v>
      </c>
      <c r="E7">
        <f>IF('Experiment 1'!E7&lt;0,0,1)</f>
        <v>0</v>
      </c>
      <c r="F7">
        <f>IF('Experiment 1'!F7&lt;0,20,40)</f>
        <v>40</v>
      </c>
      <c r="G7">
        <f t="shared" si="1"/>
        <v>0</v>
      </c>
      <c r="H7">
        <f t="shared" si="2"/>
        <v>2600</v>
      </c>
      <c r="I7">
        <f t="shared" si="3"/>
        <v>0</v>
      </c>
      <c r="J7">
        <f t="shared" si="4"/>
        <v>0</v>
      </c>
      <c r="L7">
        <f t="shared" si="5"/>
        <v>714.25</v>
      </c>
      <c r="M7" s="2">
        <f t="shared" si="6"/>
        <v>715.4822582909228</v>
      </c>
      <c r="O7" s="3" t="s">
        <v>15</v>
      </c>
      <c r="P7" s="3">
        <v>1.7572857290940314</v>
      </c>
    </row>
    <row r="8" spans="1:23" ht="15" thickBot="1" x14ac:dyDescent="0.4">
      <c r="A8" s="2">
        <f t="shared" ca="1" si="0"/>
        <v>542.40343269507741</v>
      </c>
      <c r="B8" s="2">
        <v>545.35050470212127</v>
      </c>
      <c r="C8">
        <v>7</v>
      </c>
      <c r="D8">
        <f>IF('Experiment 1'!D8&lt;0,50,65)</f>
        <v>50</v>
      </c>
      <c r="E8">
        <f>IF('Experiment 1'!E8&lt;0,0,1)</f>
        <v>1</v>
      </c>
      <c r="F8">
        <f>IF('Experiment 1'!F8&lt;0,20,40)</f>
        <v>40</v>
      </c>
      <c r="G8">
        <f t="shared" si="1"/>
        <v>50</v>
      </c>
      <c r="H8">
        <f t="shared" si="2"/>
        <v>2000</v>
      </c>
      <c r="I8">
        <f t="shared" si="3"/>
        <v>40</v>
      </c>
      <c r="J8">
        <f t="shared" si="4"/>
        <v>2000</v>
      </c>
      <c r="L8">
        <f t="shared" si="5"/>
        <v>544.25</v>
      </c>
      <c r="M8" s="2">
        <f t="shared" si="6"/>
        <v>546.2821815645982</v>
      </c>
      <c r="O8" s="4" t="s">
        <v>16</v>
      </c>
      <c r="P8" s="4">
        <v>16</v>
      </c>
    </row>
    <row r="9" spans="1:23" x14ac:dyDescent="0.35">
      <c r="A9" s="2">
        <f t="shared" ca="1" si="0"/>
        <v>692.94116214992414</v>
      </c>
      <c r="B9" s="2">
        <v>691.68317512781471</v>
      </c>
      <c r="C9">
        <v>8</v>
      </c>
      <c r="D9">
        <f>IF('Experiment 1'!D9&lt;0,50,65)</f>
        <v>65</v>
      </c>
      <c r="E9">
        <f>IF('Experiment 1'!E9&lt;0,0,1)</f>
        <v>1</v>
      </c>
      <c r="F9">
        <f>IF('Experiment 1'!F9&lt;0,20,40)</f>
        <v>40</v>
      </c>
      <c r="G9">
        <f t="shared" si="1"/>
        <v>65</v>
      </c>
      <c r="H9">
        <f t="shared" si="2"/>
        <v>2600</v>
      </c>
      <c r="I9">
        <f t="shared" si="3"/>
        <v>40</v>
      </c>
      <c r="J9">
        <f t="shared" si="4"/>
        <v>2600</v>
      </c>
      <c r="L9">
        <f t="shared" si="5"/>
        <v>694.25</v>
      </c>
      <c r="M9" s="2">
        <f t="shared" si="6"/>
        <v>692.04454902757766</v>
      </c>
    </row>
    <row r="10" spans="1:23" ht="15" thickBot="1" x14ac:dyDescent="0.4">
      <c r="A10" s="2">
        <f t="shared" ca="1" si="0"/>
        <v>363.66764451995556</v>
      </c>
      <c r="B10" s="2">
        <v>367.95371274141837</v>
      </c>
      <c r="C10">
        <v>9</v>
      </c>
      <c r="D10">
        <f>IF('Experiment 1'!D10&lt;0,50,65)</f>
        <v>50</v>
      </c>
      <c r="E10">
        <f>IF('Experiment 1'!E10&lt;0,0,1)</f>
        <v>0</v>
      </c>
      <c r="F10">
        <f>IF('Experiment 1'!F10&lt;0,20,40)</f>
        <v>20</v>
      </c>
      <c r="G10">
        <f t="shared" si="1"/>
        <v>0</v>
      </c>
      <c r="H10">
        <f t="shared" si="2"/>
        <v>1000</v>
      </c>
      <c r="I10">
        <f t="shared" si="3"/>
        <v>0</v>
      </c>
      <c r="J10">
        <f t="shared" si="4"/>
        <v>0</v>
      </c>
      <c r="L10">
        <f t="shared" si="5"/>
        <v>364.25</v>
      </c>
      <c r="M10" s="2">
        <f t="shared" si="6"/>
        <v>367.9384568242574</v>
      </c>
      <c r="O10" t="s">
        <v>17</v>
      </c>
    </row>
    <row r="11" spans="1:23" x14ac:dyDescent="0.35">
      <c r="A11" s="2">
        <f t="shared" ca="1" si="0"/>
        <v>454.18244699954755</v>
      </c>
      <c r="B11" s="2">
        <v>456.70636107002179</v>
      </c>
      <c r="C11">
        <v>10</v>
      </c>
      <c r="D11">
        <f>IF('Experiment 1'!D11&lt;0,50,65)</f>
        <v>65</v>
      </c>
      <c r="E11">
        <f>IF('Experiment 1'!E11&lt;0,0,1)</f>
        <v>0</v>
      </c>
      <c r="F11">
        <f>IF('Experiment 1'!F11&lt;0,20,40)</f>
        <v>20</v>
      </c>
      <c r="G11">
        <f t="shared" si="1"/>
        <v>0</v>
      </c>
      <c r="H11">
        <f t="shared" si="2"/>
        <v>1300</v>
      </c>
      <c r="I11">
        <f t="shared" si="3"/>
        <v>0</v>
      </c>
      <c r="J11">
        <f t="shared" si="4"/>
        <v>0</v>
      </c>
      <c r="L11">
        <f t="shared" si="5"/>
        <v>454.25</v>
      </c>
      <c r="M11" s="2">
        <f t="shared" si="6"/>
        <v>454.89273286648137</v>
      </c>
      <c r="O11" s="5"/>
      <c r="P11" s="5" t="s">
        <v>22</v>
      </c>
      <c r="Q11" s="5" t="s">
        <v>23</v>
      </c>
      <c r="R11" s="5" t="s">
        <v>24</v>
      </c>
      <c r="S11" s="5" t="s">
        <v>25</v>
      </c>
      <c r="T11" s="5" t="s">
        <v>26</v>
      </c>
    </row>
    <row r="12" spans="1:23" x14ac:dyDescent="0.35">
      <c r="A12" s="2">
        <f t="shared" ca="1" si="0"/>
        <v>345.2414919420562</v>
      </c>
      <c r="B12" s="2">
        <v>347.16740078769789</v>
      </c>
      <c r="C12">
        <v>11</v>
      </c>
      <c r="D12">
        <f>IF('Experiment 1'!D12&lt;0,50,65)</f>
        <v>50</v>
      </c>
      <c r="E12">
        <f>IF('Experiment 1'!E12&lt;0,0,1)</f>
        <v>1</v>
      </c>
      <c r="F12">
        <f>IF('Experiment 1'!F12&lt;0,20,40)</f>
        <v>20</v>
      </c>
      <c r="G12">
        <f t="shared" si="1"/>
        <v>50</v>
      </c>
      <c r="H12">
        <f t="shared" si="2"/>
        <v>1000</v>
      </c>
      <c r="I12">
        <f t="shared" si="3"/>
        <v>20</v>
      </c>
      <c r="J12">
        <f t="shared" si="4"/>
        <v>1000</v>
      </c>
      <c r="L12">
        <f t="shared" si="5"/>
        <v>344.25</v>
      </c>
      <c r="M12" s="2">
        <f t="shared" si="6"/>
        <v>346.07220014590905</v>
      </c>
      <c r="O12" s="3" t="s">
        <v>18</v>
      </c>
      <c r="P12" s="3">
        <v>7</v>
      </c>
      <c r="Q12" s="3">
        <v>269485.7343115806</v>
      </c>
      <c r="R12" s="3">
        <v>38497.962044511514</v>
      </c>
      <c r="S12" s="3">
        <v>12466.742111611453</v>
      </c>
      <c r="T12" s="3">
        <v>1.6560078165915449E-15</v>
      </c>
    </row>
    <row r="13" spans="1:23" x14ac:dyDescent="0.35">
      <c r="A13" s="2">
        <f t="shared" ca="1" si="0"/>
        <v>435.87205373165949</v>
      </c>
      <c r="B13" s="2">
        <v>437.71955664133571</v>
      </c>
      <c r="C13">
        <v>12</v>
      </c>
      <c r="D13">
        <f>IF('Experiment 1'!D13&lt;0,50,65)</f>
        <v>65</v>
      </c>
      <c r="E13">
        <f>IF('Experiment 1'!E13&lt;0,0,1)</f>
        <v>1</v>
      </c>
      <c r="F13">
        <f>IF('Experiment 1'!F13&lt;0,20,40)</f>
        <v>20</v>
      </c>
      <c r="G13">
        <f t="shared" si="1"/>
        <v>65</v>
      </c>
      <c r="H13">
        <f t="shared" si="2"/>
        <v>1300</v>
      </c>
      <c r="I13">
        <f t="shared" si="3"/>
        <v>20</v>
      </c>
      <c r="J13">
        <f t="shared" si="4"/>
        <v>1300</v>
      </c>
      <c r="L13">
        <f t="shared" si="5"/>
        <v>434.25</v>
      </c>
      <c r="M13" s="2">
        <f t="shared" si="6"/>
        <v>436.57670139751218</v>
      </c>
      <c r="O13" s="3" t="s">
        <v>19</v>
      </c>
      <c r="P13" s="3">
        <v>8</v>
      </c>
      <c r="Q13" s="3">
        <v>24.704425069420331</v>
      </c>
      <c r="R13" s="3">
        <v>3.0880531336775414</v>
      </c>
      <c r="S13" s="3"/>
      <c r="T13" s="3"/>
    </row>
    <row r="14" spans="1:23" ht="15" thickBot="1" x14ac:dyDescent="0.4">
      <c r="A14" s="2">
        <f t="shared" ca="1" si="0"/>
        <v>563.3116469471679</v>
      </c>
      <c r="B14" s="2">
        <v>560.60302112050044</v>
      </c>
      <c r="C14">
        <v>13</v>
      </c>
      <c r="D14">
        <f>IF('Experiment 1'!D14&lt;0,50,65)</f>
        <v>50</v>
      </c>
      <c r="E14">
        <f>IF('Experiment 1'!E14&lt;0,0,1)</f>
        <v>0</v>
      </c>
      <c r="F14">
        <f>IF('Experiment 1'!F14&lt;0,20,40)</f>
        <v>40</v>
      </c>
      <c r="G14">
        <f t="shared" si="1"/>
        <v>0</v>
      </c>
      <c r="H14">
        <f t="shared" si="2"/>
        <v>2000</v>
      </c>
      <c r="I14">
        <f t="shared" si="3"/>
        <v>0</v>
      </c>
      <c r="J14">
        <f t="shared" si="4"/>
        <v>0</v>
      </c>
      <c r="L14">
        <f t="shared" si="5"/>
        <v>564.25</v>
      </c>
      <c r="M14" s="2">
        <f t="shared" si="6"/>
        <v>562.96061208102935</v>
      </c>
      <c r="O14" s="4" t="s">
        <v>20</v>
      </c>
      <c r="P14" s="4">
        <v>15</v>
      </c>
      <c r="Q14" s="4">
        <v>269510.43873665005</v>
      </c>
      <c r="R14" s="4"/>
      <c r="S14" s="4"/>
      <c r="T14" s="4"/>
    </row>
    <row r="15" spans="1:23" ht="15" thickBot="1" x14ac:dyDescent="0.4">
      <c r="A15" s="2">
        <f t="shared" ca="1" si="0"/>
        <v>710.76755485790193</v>
      </c>
      <c r="B15" s="2">
        <v>715.46488105745073</v>
      </c>
      <c r="C15">
        <v>14</v>
      </c>
      <c r="D15">
        <f>IF('Experiment 1'!D15&lt;0,50,65)</f>
        <v>65</v>
      </c>
      <c r="E15">
        <f>IF('Experiment 1'!E15&lt;0,0,1)</f>
        <v>0</v>
      </c>
      <c r="F15">
        <f>IF('Experiment 1'!F15&lt;0,20,40)</f>
        <v>40</v>
      </c>
      <c r="G15">
        <f t="shared" si="1"/>
        <v>0</v>
      </c>
      <c r="H15">
        <f t="shared" si="2"/>
        <v>2600</v>
      </c>
      <c r="I15">
        <f t="shared" si="3"/>
        <v>0</v>
      </c>
      <c r="J15">
        <f t="shared" si="4"/>
        <v>0</v>
      </c>
      <c r="L15">
        <f t="shared" si="5"/>
        <v>714.25</v>
      </c>
      <c r="M15" s="2">
        <f t="shared" si="6"/>
        <v>715.4822582909228</v>
      </c>
    </row>
    <row r="16" spans="1:23" x14ac:dyDescent="0.35">
      <c r="A16" s="2">
        <f t="shared" ca="1" si="0"/>
        <v>547.02899064828159</v>
      </c>
      <c r="B16" s="2">
        <v>547.21385842707468</v>
      </c>
      <c r="C16">
        <v>15</v>
      </c>
      <c r="D16">
        <f>IF('Experiment 1'!D16&lt;0,50,65)</f>
        <v>50</v>
      </c>
      <c r="E16">
        <f>IF('Experiment 1'!E16&lt;0,0,1)</f>
        <v>1</v>
      </c>
      <c r="F16">
        <f>IF('Experiment 1'!F16&lt;0,20,40)</f>
        <v>40</v>
      </c>
      <c r="G16">
        <f t="shared" si="1"/>
        <v>50</v>
      </c>
      <c r="H16">
        <f t="shared" si="2"/>
        <v>2000</v>
      </c>
      <c r="I16">
        <f t="shared" si="3"/>
        <v>40</v>
      </c>
      <c r="J16">
        <f t="shared" si="4"/>
        <v>2000</v>
      </c>
      <c r="L16">
        <f t="shared" si="5"/>
        <v>544.25</v>
      </c>
      <c r="M16" s="2">
        <f t="shared" si="6"/>
        <v>546.2821815645982</v>
      </c>
      <c r="O16" s="5"/>
      <c r="P16" s="5" t="s">
        <v>27</v>
      </c>
      <c r="Q16" s="5" t="s">
        <v>15</v>
      </c>
      <c r="R16" s="5" t="s">
        <v>28</v>
      </c>
      <c r="S16" s="5" t="s">
        <v>29</v>
      </c>
      <c r="T16" s="5" t="s">
        <v>30</v>
      </c>
      <c r="U16" s="5" t="s">
        <v>31</v>
      </c>
      <c r="V16" s="5" t="s">
        <v>32</v>
      </c>
      <c r="W16" s="5" t="s">
        <v>33</v>
      </c>
    </row>
    <row r="17" spans="1:23" x14ac:dyDescent="0.35">
      <c r="A17" s="2">
        <f t="shared" ca="1" si="0"/>
        <v>696.15692981382131</v>
      </c>
      <c r="B17" s="2">
        <v>692.40592292733982</v>
      </c>
      <c r="C17">
        <v>16</v>
      </c>
      <c r="D17">
        <f>IF('Experiment 1'!D17&lt;0,50,65)</f>
        <v>65</v>
      </c>
      <c r="E17">
        <f>IF('Experiment 1'!E17&lt;0,0,1)</f>
        <v>1</v>
      </c>
      <c r="F17">
        <f>IF('Experiment 1'!F17&lt;0,20,40)</f>
        <v>40</v>
      </c>
      <c r="G17">
        <f t="shared" si="1"/>
        <v>65</v>
      </c>
      <c r="H17">
        <f t="shared" si="2"/>
        <v>2600</v>
      </c>
      <c r="I17">
        <f t="shared" si="3"/>
        <v>40</v>
      </c>
      <c r="J17">
        <f t="shared" si="4"/>
        <v>2600</v>
      </c>
      <c r="L17">
        <f t="shared" si="5"/>
        <v>694.25</v>
      </c>
      <c r="M17" s="2">
        <f t="shared" si="6"/>
        <v>692.04454902757766</v>
      </c>
      <c r="O17" s="3" t="s">
        <v>21</v>
      </c>
      <c r="P17" s="3">
        <v>101.62661531897032</v>
      </c>
      <c r="Q17" s="3">
        <v>15.190332204684752</v>
      </c>
      <c r="R17" s="3">
        <v>6.6902167740366014</v>
      </c>
      <c r="S17" s="3">
        <v>1.5425505928298361E-4</v>
      </c>
      <c r="T17" s="3">
        <v>66.597646439842251</v>
      </c>
      <c r="U17" s="3">
        <v>136.65558419809838</v>
      </c>
      <c r="V17" s="3">
        <v>66.597646439842251</v>
      </c>
      <c r="W17" s="3">
        <v>136.65558419809838</v>
      </c>
    </row>
    <row r="18" spans="1:23" x14ac:dyDescent="0.35">
      <c r="A18" s="1" t="s">
        <v>9</v>
      </c>
      <c r="B18" s="1"/>
      <c r="D18" s="19">
        <f t="shared" ref="D18:F18" si="7">SUM(D2:D17)</f>
        <v>920</v>
      </c>
      <c r="E18" s="19">
        <f t="shared" si="7"/>
        <v>8</v>
      </c>
      <c r="F18" s="19">
        <f t="shared" si="7"/>
        <v>480</v>
      </c>
      <c r="G18" s="19">
        <f>SUM(G2:G17)</f>
        <v>460</v>
      </c>
      <c r="H18" s="19">
        <f t="shared" ref="H18:J18" si="8">SUM(H2:H17)</f>
        <v>27600</v>
      </c>
      <c r="I18" s="19">
        <f t="shared" si="8"/>
        <v>240</v>
      </c>
      <c r="J18" s="19">
        <f t="shared" si="8"/>
        <v>13800</v>
      </c>
      <c r="O18" s="3" t="s">
        <v>0</v>
      </c>
      <c r="P18" s="3">
        <v>1.4257937249703021</v>
      </c>
      <c r="Q18" s="3">
        <v>0.26196068974296921</v>
      </c>
      <c r="R18" s="3">
        <v>5.4427774120203436</v>
      </c>
      <c r="S18" s="3">
        <v>6.139463561467E-4</v>
      </c>
      <c r="T18" s="3">
        <v>0.8217112911620793</v>
      </c>
      <c r="U18" s="3">
        <v>2.0298761587785248</v>
      </c>
      <c r="V18" s="3">
        <v>0.8217112911620793</v>
      </c>
      <c r="W18" s="3">
        <v>2.0298761587785248</v>
      </c>
    </row>
    <row r="19" spans="1:23" x14ac:dyDescent="0.35">
      <c r="O19" s="3" t="s">
        <v>1</v>
      </c>
      <c r="P19" s="3">
        <v>-73.253180059173133</v>
      </c>
      <c r="Q19" s="3">
        <v>21.482373820818029</v>
      </c>
      <c r="R19" s="3">
        <v>-3.4099201824793361</v>
      </c>
      <c r="S19" s="3">
        <v>9.2242290505401732E-3</v>
      </c>
      <c r="T19" s="3">
        <v>-122.79162292398125</v>
      </c>
      <c r="U19" s="3">
        <v>-23.714737194365014</v>
      </c>
      <c r="V19" s="3">
        <v>-122.79162292398125</v>
      </c>
      <c r="W19" s="3">
        <v>-23.714737194365014</v>
      </c>
    </row>
    <row r="20" spans="1:23" x14ac:dyDescent="0.35">
      <c r="A20" s="1" t="s">
        <v>4</v>
      </c>
      <c r="B20" s="1"/>
      <c r="C20">
        <v>64.25</v>
      </c>
      <c r="D20">
        <v>2</v>
      </c>
      <c r="E20">
        <v>-20</v>
      </c>
      <c r="H20">
        <v>0.2</v>
      </c>
      <c r="O20" s="3" t="s">
        <v>2</v>
      </c>
      <c r="P20" s="3">
        <v>-1.1767872651063116</v>
      </c>
      <c r="Q20" s="3">
        <v>0.48036048181410917</v>
      </c>
      <c r="R20" s="3">
        <v>-2.4498003263343113</v>
      </c>
      <c r="S20" s="3">
        <v>3.9949168226892595E-2</v>
      </c>
      <c r="T20" s="3">
        <v>-2.2845005225583135</v>
      </c>
      <c r="U20" s="3">
        <v>-6.907400765430971E-2</v>
      </c>
      <c r="V20" s="3">
        <v>-2.2845005225583135</v>
      </c>
      <c r="W20" s="3">
        <v>-6.907400765430971E-2</v>
      </c>
    </row>
    <row r="21" spans="1:23" x14ac:dyDescent="0.35">
      <c r="A21" s="1" t="s">
        <v>36</v>
      </c>
      <c r="C21" s="2">
        <f>P17</f>
        <v>101.62661531897032</v>
      </c>
      <c r="D21" s="2">
        <f>P18</f>
        <v>1.4257937249703021</v>
      </c>
      <c r="E21" s="2">
        <f>P19</f>
        <v>-73.253180059173133</v>
      </c>
      <c r="F21" s="2">
        <f>P20</f>
        <v>-1.1767872651063116</v>
      </c>
      <c r="G21" s="2">
        <f>P21</f>
        <v>0.9239819443781534</v>
      </c>
      <c r="H21" s="2">
        <f>P22</f>
        <v>0.21855790055889818</v>
      </c>
      <c r="I21" s="2">
        <f>P23</f>
        <v>1.977641967478053</v>
      </c>
      <c r="J21" s="2">
        <f>P24</f>
        <v>-3.4365013187643921E-2</v>
      </c>
      <c r="O21" s="3" t="s">
        <v>6</v>
      </c>
      <c r="P21" s="3">
        <v>0.9239819443781534</v>
      </c>
      <c r="Q21" s="3">
        <v>0.37046836024311802</v>
      </c>
      <c r="R21" s="3">
        <v>2.4940913814388761</v>
      </c>
      <c r="S21" s="3">
        <v>3.7283745051504016E-2</v>
      </c>
      <c r="T21" s="3">
        <v>6.968037369521618E-2</v>
      </c>
      <c r="U21" s="3">
        <v>1.7782835150610907</v>
      </c>
      <c r="V21" s="3">
        <v>6.968037369521618E-2</v>
      </c>
      <c r="W21" s="3">
        <v>1.7782835150610907</v>
      </c>
    </row>
    <row r="22" spans="1:23" x14ac:dyDescent="0.35">
      <c r="A22" s="1" t="s">
        <v>38</v>
      </c>
      <c r="C22" s="7">
        <f>S17</f>
        <v>1.5425505928298361E-4</v>
      </c>
      <c r="D22" s="7">
        <f>S18</f>
        <v>6.139463561467E-4</v>
      </c>
      <c r="E22" s="7">
        <f>S19</f>
        <v>9.2242290505401732E-3</v>
      </c>
      <c r="F22" s="7">
        <f>S20</f>
        <v>3.9949168226892595E-2</v>
      </c>
      <c r="G22" s="7">
        <f>S21</f>
        <v>3.7283745051504016E-2</v>
      </c>
      <c r="H22" s="7">
        <f>S22</f>
        <v>4.5783294096292207E-9</v>
      </c>
      <c r="I22" s="7">
        <f>S23</f>
        <v>1.9554447058058737E-2</v>
      </c>
      <c r="J22" s="7">
        <f>S24</f>
        <v>1.890069316334958E-2</v>
      </c>
      <c r="O22" s="3" t="s">
        <v>5</v>
      </c>
      <c r="P22" s="3">
        <v>0.21855790055889818</v>
      </c>
      <c r="Q22" s="3">
        <v>8.2839243701649159E-3</v>
      </c>
      <c r="R22" s="3">
        <v>26.383377103978454</v>
      </c>
      <c r="S22" s="3">
        <v>4.5783294096292207E-9</v>
      </c>
      <c r="T22" s="3">
        <v>0.19945513670557929</v>
      </c>
      <c r="U22" s="3">
        <v>0.23766066441221706</v>
      </c>
      <c r="V22" s="3">
        <v>0.19945513670557929</v>
      </c>
      <c r="W22" s="3">
        <v>0.23766066441221706</v>
      </c>
    </row>
    <row r="23" spans="1:23" x14ac:dyDescent="0.35">
      <c r="A23" s="1" t="s">
        <v>37</v>
      </c>
      <c r="C23" s="2">
        <f>IF(C22&lt;0.05,C21,0)</f>
        <v>101.62661531897032</v>
      </c>
      <c r="D23" s="2">
        <f t="shared" ref="D23:J23" si="9">IF(D22&lt;0.05,D21,0)</f>
        <v>1.4257937249703021</v>
      </c>
      <c r="E23" s="2">
        <f t="shared" si="9"/>
        <v>-73.253180059173133</v>
      </c>
      <c r="F23" s="2">
        <f t="shared" si="9"/>
        <v>-1.1767872651063116</v>
      </c>
      <c r="G23" s="2">
        <f t="shared" si="9"/>
        <v>0.9239819443781534</v>
      </c>
      <c r="H23" s="2">
        <f t="shared" si="9"/>
        <v>0.21855790055889818</v>
      </c>
      <c r="I23" s="2">
        <f t="shared" si="9"/>
        <v>1.977641967478053</v>
      </c>
      <c r="J23" s="2">
        <f t="shared" si="9"/>
        <v>-3.4365013187643921E-2</v>
      </c>
      <c r="O23" s="3" t="s">
        <v>7</v>
      </c>
      <c r="P23" s="3">
        <v>1.977641967478053</v>
      </c>
      <c r="Q23" s="3">
        <v>0.67933230820958779</v>
      </c>
      <c r="R23" s="3">
        <v>2.9111554736594543</v>
      </c>
      <c r="S23" s="3">
        <v>1.9554447058058737E-2</v>
      </c>
      <c r="T23" s="3">
        <v>0.41109885556895187</v>
      </c>
      <c r="U23" s="3">
        <v>3.5441850793871543</v>
      </c>
      <c r="V23" s="3">
        <v>0.41109885556895187</v>
      </c>
      <c r="W23" s="3">
        <v>3.5441850793871543</v>
      </c>
    </row>
    <row r="24" spans="1:23" ht="15" thickBot="1" x14ac:dyDescent="0.4">
      <c r="O24" s="4" t="s">
        <v>8</v>
      </c>
      <c r="P24" s="4">
        <v>-3.4365013187643921E-2</v>
      </c>
      <c r="Q24" s="4">
        <v>1.1715238193960219E-2</v>
      </c>
      <c r="R24" s="4">
        <v>-2.9333601774619296</v>
      </c>
      <c r="S24" s="4">
        <v>1.890069316334958E-2</v>
      </c>
      <c r="T24" s="4">
        <v>-6.1380400907817989E-2</v>
      </c>
      <c r="U24" s="4">
        <v>-7.3496254674698565E-3</v>
      </c>
      <c r="V24" s="4">
        <v>-6.1380400907817989E-2</v>
      </c>
      <c r="W24" s="4">
        <v>-7.3496254674698565E-3</v>
      </c>
    </row>
    <row r="28" spans="1:23" ht="15" thickBot="1" x14ac:dyDescent="0.4">
      <c r="B28" s="9" t="s">
        <v>3</v>
      </c>
      <c r="C28" s="10" t="s">
        <v>41</v>
      </c>
      <c r="D28" s="10" t="s">
        <v>42</v>
      </c>
      <c r="E28" s="10" t="s">
        <v>43</v>
      </c>
    </row>
    <row r="29" spans="1:23" ht="15" thickTop="1" x14ac:dyDescent="0.35">
      <c r="B29" s="2">
        <f>B2</f>
        <v>367.92320090709615</v>
      </c>
      <c r="C29" s="8" t="str">
        <f>IF(D2=-1,"lo","hi")</f>
        <v>hi</v>
      </c>
      <c r="D29" s="8" t="str">
        <f>IF(E2=-1,"lo","hi")</f>
        <v>hi</v>
      </c>
      <c r="E29" s="8" t="str">
        <f>IF(F2=-1,"lo","hi")</f>
        <v>hi</v>
      </c>
    </row>
    <row r="30" spans="1:23" x14ac:dyDescent="0.35">
      <c r="B30" s="2">
        <f t="shared" ref="B30:B44" si="10">B3</f>
        <v>453.07910466294067</v>
      </c>
      <c r="C30" s="8" t="str">
        <f t="shared" ref="C30:E44" si="11">IF(D3=-1,"lo","hi")</f>
        <v>hi</v>
      </c>
      <c r="D30" s="8" t="str">
        <f t="shared" si="11"/>
        <v>hi</v>
      </c>
      <c r="E30" s="8" t="str">
        <f t="shared" si="11"/>
        <v>hi</v>
      </c>
    </row>
    <row r="31" spans="1:23" x14ac:dyDescent="0.35">
      <c r="B31" s="2">
        <f t="shared" si="10"/>
        <v>344.9769995041201</v>
      </c>
      <c r="C31" s="8" t="str">
        <f t="shared" si="11"/>
        <v>hi</v>
      </c>
      <c r="D31" s="8" t="str">
        <f t="shared" si="11"/>
        <v>hi</v>
      </c>
      <c r="E31" s="8" t="str">
        <f t="shared" si="11"/>
        <v>hi</v>
      </c>
    </row>
    <row r="32" spans="1:23" x14ac:dyDescent="0.35">
      <c r="B32" s="2">
        <f t="shared" si="10"/>
        <v>435.43384615368836</v>
      </c>
      <c r="C32" s="8" t="str">
        <f t="shared" si="11"/>
        <v>hi</v>
      </c>
      <c r="D32" s="8" t="str">
        <f t="shared" si="11"/>
        <v>hi</v>
      </c>
      <c r="E32" s="8" t="str">
        <f t="shared" si="11"/>
        <v>hi</v>
      </c>
    </row>
    <row r="33" spans="2:5" x14ac:dyDescent="0.35">
      <c r="B33" s="2">
        <f t="shared" si="10"/>
        <v>565.31820304155781</v>
      </c>
      <c r="C33" s="8" t="str">
        <f t="shared" si="11"/>
        <v>hi</v>
      </c>
      <c r="D33" s="8" t="str">
        <f t="shared" si="11"/>
        <v>hi</v>
      </c>
      <c r="E33" s="8" t="str">
        <f t="shared" si="11"/>
        <v>hi</v>
      </c>
    </row>
    <row r="34" spans="2:5" x14ac:dyDescent="0.35">
      <c r="B34" s="2">
        <f t="shared" si="10"/>
        <v>715.49963552439431</v>
      </c>
      <c r="C34" s="8" t="str">
        <f t="shared" si="11"/>
        <v>hi</v>
      </c>
      <c r="D34" s="8" t="str">
        <f t="shared" si="11"/>
        <v>hi</v>
      </c>
      <c r="E34" s="8" t="str">
        <f t="shared" si="11"/>
        <v>hi</v>
      </c>
    </row>
    <row r="35" spans="2:5" x14ac:dyDescent="0.35">
      <c r="B35" s="2">
        <f t="shared" si="10"/>
        <v>545.35050470212127</v>
      </c>
      <c r="C35" s="8" t="str">
        <f t="shared" si="11"/>
        <v>hi</v>
      </c>
      <c r="D35" s="8" t="str">
        <f t="shared" si="11"/>
        <v>hi</v>
      </c>
      <c r="E35" s="8" t="str">
        <f t="shared" si="11"/>
        <v>hi</v>
      </c>
    </row>
    <row r="36" spans="2:5" x14ac:dyDescent="0.35">
      <c r="B36" s="2">
        <f t="shared" si="10"/>
        <v>691.68317512781471</v>
      </c>
      <c r="C36" s="8" t="str">
        <f t="shared" si="11"/>
        <v>hi</v>
      </c>
      <c r="D36" s="8" t="str">
        <f t="shared" si="11"/>
        <v>hi</v>
      </c>
      <c r="E36" s="8" t="str">
        <f t="shared" si="11"/>
        <v>hi</v>
      </c>
    </row>
    <row r="37" spans="2:5" x14ac:dyDescent="0.35">
      <c r="B37" s="2">
        <f t="shared" si="10"/>
        <v>367.95371274141837</v>
      </c>
      <c r="C37" s="8" t="str">
        <f t="shared" si="11"/>
        <v>hi</v>
      </c>
      <c r="D37" s="8" t="str">
        <f t="shared" si="11"/>
        <v>hi</v>
      </c>
      <c r="E37" s="8" t="str">
        <f t="shared" si="11"/>
        <v>hi</v>
      </c>
    </row>
    <row r="38" spans="2:5" x14ac:dyDescent="0.35">
      <c r="B38" s="2">
        <f t="shared" si="10"/>
        <v>456.70636107002179</v>
      </c>
      <c r="C38" s="8" t="str">
        <f t="shared" si="11"/>
        <v>hi</v>
      </c>
      <c r="D38" s="8" t="str">
        <f t="shared" si="11"/>
        <v>hi</v>
      </c>
      <c r="E38" s="8" t="str">
        <f t="shared" si="11"/>
        <v>hi</v>
      </c>
    </row>
    <row r="39" spans="2:5" x14ac:dyDescent="0.35">
      <c r="B39" s="2">
        <f t="shared" si="10"/>
        <v>347.16740078769789</v>
      </c>
      <c r="C39" s="8" t="str">
        <f t="shared" si="11"/>
        <v>hi</v>
      </c>
      <c r="D39" s="8" t="str">
        <f t="shared" si="11"/>
        <v>hi</v>
      </c>
      <c r="E39" s="8" t="str">
        <f t="shared" si="11"/>
        <v>hi</v>
      </c>
    </row>
    <row r="40" spans="2:5" x14ac:dyDescent="0.35">
      <c r="B40" s="2">
        <f t="shared" si="10"/>
        <v>437.71955664133571</v>
      </c>
      <c r="C40" s="8" t="str">
        <f t="shared" si="11"/>
        <v>hi</v>
      </c>
      <c r="D40" s="8" t="str">
        <f t="shared" si="11"/>
        <v>hi</v>
      </c>
      <c r="E40" s="8" t="str">
        <f t="shared" si="11"/>
        <v>hi</v>
      </c>
    </row>
    <row r="41" spans="2:5" x14ac:dyDescent="0.35">
      <c r="B41" s="2">
        <f t="shared" si="10"/>
        <v>560.60302112050044</v>
      </c>
      <c r="C41" s="8" t="str">
        <f t="shared" si="11"/>
        <v>hi</v>
      </c>
      <c r="D41" s="8" t="str">
        <f t="shared" si="11"/>
        <v>hi</v>
      </c>
      <c r="E41" s="8" t="str">
        <f t="shared" si="11"/>
        <v>hi</v>
      </c>
    </row>
    <row r="42" spans="2:5" x14ac:dyDescent="0.35">
      <c r="B42" s="2">
        <f t="shared" si="10"/>
        <v>715.46488105745073</v>
      </c>
      <c r="C42" s="8" t="str">
        <f t="shared" si="11"/>
        <v>hi</v>
      </c>
      <c r="D42" s="8" t="str">
        <f t="shared" si="11"/>
        <v>hi</v>
      </c>
      <c r="E42" s="8" t="str">
        <f t="shared" si="11"/>
        <v>hi</v>
      </c>
    </row>
    <row r="43" spans="2:5" x14ac:dyDescent="0.35">
      <c r="B43" s="2">
        <f t="shared" si="10"/>
        <v>547.21385842707468</v>
      </c>
      <c r="C43" s="8" t="str">
        <f t="shared" si="11"/>
        <v>hi</v>
      </c>
      <c r="D43" s="8" t="str">
        <f t="shared" si="11"/>
        <v>hi</v>
      </c>
      <c r="E43" s="8" t="str">
        <f t="shared" si="11"/>
        <v>hi</v>
      </c>
    </row>
    <row r="44" spans="2:5" x14ac:dyDescent="0.35">
      <c r="B44" s="2">
        <f t="shared" si="10"/>
        <v>692.40592292733982</v>
      </c>
      <c r="C44" s="8" t="str">
        <f t="shared" si="11"/>
        <v>hi</v>
      </c>
      <c r="D44" s="8" t="str">
        <f t="shared" si="11"/>
        <v>hi</v>
      </c>
      <c r="E44" s="8" t="str">
        <f t="shared" si="11"/>
        <v>hi</v>
      </c>
    </row>
    <row r="45" spans="2:5" x14ac:dyDescent="0.35">
      <c r="B45" s="2"/>
    </row>
    <row r="46" spans="2:5" x14ac:dyDescent="0.35">
      <c r="B46" s="2"/>
    </row>
    <row r="47" spans="2:5" x14ac:dyDescent="0.35">
      <c r="B47" s="2"/>
    </row>
    <row r="48" spans="2:5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A8B7-331C-4F43-B066-E8328A6F900B}">
  <dimension ref="A1:M35"/>
  <sheetViews>
    <sheetView workbookViewId="0">
      <selection sqref="A1:E17"/>
    </sheetView>
  </sheetViews>
  <sheetFormatPr defaultRowHeight="14.5" x14ac:dyDescent="0.35"/>
  <sheetData>
    <row r="1" spans="1:13" ht="15" thickBot="1" x14ac:dyDescent="0.4">
      <c r="A1" s="10" t="s">
        <v>3</v>
      </c>
      <c r="B1" s="10" t="s">
        <v>41</v>
      </c>
      <c r="C1" s="10" t="s">
        <v>42</v>
      </c>
      <c r="D1" s="10" t="s">
        <v>43</v>
      </c>
      <c r="E1" s="10" t="s">
        <v>54</v>
      </c>
      <c r="G1" s="10" t="s">
        <v>3</v>
      </c>
      <c r="H1" s="10" t="s">
        <v>41</v>
      </c>
      <c r="I1" s="10" t="s">
        <v>42</v>
      </c>
      <c r="J1" s="10" t="s">
        <v>43</v>
      </c>
      <c r="K1" s="10" t="s">
        <v>54</v>
      </c>
    </row>
    <row r="2" spans="1:13" ht="15" thickTop="1" x14ac:dyDescent="0.35">
      <c r="A2" s="11">
        <v>70.510454400843528</v>
      </c>
      <c r="B2" s="18" t="s">
        <v>44</v>
      </c>
      <c r="C2" s="18" t="s">
        <v>44</v>
      </c>
      <c r="D2" s="18" t="s">
        <v>44</v>
      </c>
      <c r="E2" s="18" t="s">
        <v>44</v>
      </c>
      <c r="G2" s="11">
        <v>70.510454400843528</v>
      </c>
      <c r="H2" s="18" t="s">
        <v>44</v>
      </c>
      <c r="I2" s="18" t="s">
        <v>44</v>
      </c>
      <c r="J2" s="18" t="s">
        <v>44</v>
      </c>
      <c r="K2" s="18" t="s">
        <v>44</v>
      </c>
    </row>
    <row r="3" spans="1:13" x14ac:dyDescent="0.35">
      <c r="A3" s="11">
        <v>42.41441142468296</v>
      </c>
      <c r="B3" s="18" t="s">
        <v>45</v>
      </c>
      <c r="C3" s="18" t="s">
        <v>44</v>
      </c>
      <c r="D3" s="18" t="s">
        <v>44</v>
      </c>
      <c r="E3" s="18" t="s">
        <v>44</v>
      </c>
      <c r="G3" s="11">
        <v>42.41441142468296</v>
      </c>
      <c r="H3" s="18" t="s">
        <v>45</v>
      </c>
      <c r="I3" s="18" t="s">
        <v>44</v>
      </c>
      <c r="J3" s="18" t="s">
        <v>44</v>
      </c>
      <c r="K3" s="18" t="s">
        <v>44</v>
      </c>
    </row>
    <row r="4" spans="1:13" x14ac:dyDescent="0.35">
      <c r="A4" s="11">
        <v>34.594321508591968</v>
      </c>
      <c r="B4" s="18" t="s">
        <v>44</v>
      </c>
      <c r="C4" s="18" t="s">
        <v>45</v>
      </c>
      <c r="D4" s="18" t="s">
        <v>44</v>
      </c>
      <c r="E4" s="18" t="s">
        <v>44</v>
      </c>
      <c r="G4" s="11">
        <v>34.594321508591968</v>
      </c>
      <c r="H4" s="18" t="s">
        <v>44</v>
      </c>
      <c r="I4" s="18" t="s">
        <v>45</v>
      </c>
      <c r="J4" s="18" t="s">
        <v>44</v>
      </c>
      <c r="K4" s="18" t="s">
        <v>44</v>
      </c>
    </row>
    <row r="5" spans="1:13" x14ac:dyDescent="0.35">
      <c r="A5" s="11">
        <v>68.613503789124763</v>
      </c>
      <c r="B5" s="18" t="s">
        <v>45</v>
      </c>
      <c r="C5" s="18" t="s">
        <v>45</v>
      </c>
      <c r="D5" s="18" t="s">
        <v>44</v>
      </c>
      <c r="E5" s="18" t="s">
        <v>44</v>
      </c>
      <c r="G5" s="11">
        <v>68.613503789124763</v>
      </c>
      <c r="H5" s="18" t="s">
        <v>45</v>
      </c>
      <c r="I5" s="18" t="s">
        <v>45</v>
      </c>
      <c r="J5" s="18" t="s">
        <v>44</v>
      </c>
      <c r="K5" s="18" t="s">
        <v>44</v>
      </c>
    </row>
    <row r="6" spans="1:13" x14ac:dyDescent="0.35">
      <c r="A6" s="11">
        <v>21.804002492350666</v>
      </c>
      <c r="B6" s="18" t="s">
        <v>44</v>
      </c>
      <c r="C6" s="18" t="s">
        <v>44</v>
      </c>
      <c r="D6" s="18" t="s">
        <v>45</v>
      </c>
      <c r="E6" s="18" t="s">
        <v>44</v>
      </c>
      <c r="G6" s="13">
        <v>21.804002492350666</v>
      </c>
      <c r="H6" s="15" t="s">
        <v>44</v>
      </c>
      <c r="I6" s="15" t="s">
        <v>44</v>
      </c>
      <c r="J6" s="15" t="s">
        <v>45</v>
      </c>
      <c r="K6" s="15" t="s">
        <v>44</v>
      </c>
    </row>
    <row r="7" spans="1:13" x14ac:dyDescent="0.35">
      <c r="A7" s="11">
        <v>93.026569062683265</v>
      </c>
      <c r="B7" s="18" t="s">
        <v>45</v>
      </c>
      <c r="C7" s="18" t="s">
        <v>44</v>
      </c>
      <c r="D7" s="18" t="s">
        <v>45</v>
      </c>
      <c r="E7" s="18" t="s">
        <v>44</v>
      </c>
      <c r="G7" s="13">
        <v>93.026569062683265</v>
      </c>
      <c r="H7" s="15" t="s">
        <v>45</v>
      </c>
      <c r="I7" s="15" t="s">
        <v>44</v>
      </c>
      <c r="J7" s="15" t="s">
        <v>45</v>
      </c>
      <c r="K7" s="15" t="s">
        <v>44</v>
      </c>
    </row>
    <row r="8" spans="1:13" x14ac:dyDescent="0.35">
      <c r="A8" s="11">
        <v>45.69679232104874</v>
      </c>
      <c r="B8" s="18" t="s">
        <v>44</v>
      </c>
      <c r="C8" s="18" t="s">
        <v>45</v>
      </c>
      <c r="D8" s="18" t="s">
        <v>45</v>
      </c>
      <c r="E8" s="18" t="s">
        <v>44</v>
      </c>
      <c r="G8" s="13">
        <v>45.69679232104874</v>
      </c>
      <c r="H8" s="15" t="s">
        <v>44</v>
      </c>
      <c r="I8" s="15" t="s">
        <v>45</v>
      </c>
      <c r="J8" s="15" t="s">
        <v>45</v>
      </c>
      <c r="K8" s="15" t="s">
        <v>44</v>
      </c>
    </row>
    <row r="9" spans="1:13" x14ac:dyDescent="0.35">
      <c r="A9" s="11">
        <v>59.814085774383898</v>
      </c>
      <c r="B9" s="18" t="s">
        <v>45</v>
      </c>
      <c r="C9" s="18" t="s">
        <v>45</v>
      </c>
      <c r="D9" s="18" t="s">
        <v>45</v>
      </c>
      <c r="E9" s="18" t="s">
        <v>44</v>
      </c>
      <c r="G9" s="13">
        <v>59.814085774383898</v>
      </c>
      <c r="H9" s="15" t="s">
        <v>45</v>
      </c>
      <c r="I9" s="15" t="s">
        <v>45</v>
      </c>
      <c r="J9" s="15" t="s">
        <v>45</v>
      </c>
      <c r="K9" s="15" t="s">
        <v>44</v>
      </c>
    </row>
    <row r="10" spans="1:13" x14ac:dyDescent="0.35">
      <c r="A10" s="13">
        <v>62.577453562819841</v>
      </c>
      <c r="B10" s="15" t="s">
        <v>44</v>
      </c>
      <c r="C10" s="15" t="s">
        <v>44</v>
      </c>
      <c r="D10" s="15" t="s">
        <v>44</v>
      </c>
      <c r="E10" s="15" t="s">
        <v>45</v>
      </c>
      <c r="G10" s="11">
        <v>62.577453562819841</v>
      </c>
      <c r="H10" s="18" t="s">
        <v>44</v>
      </c>
      <c r="I10" s="18" t="s">
        <v>44</v>
      </c>
      <c r="J10" s="18" t="s">
        <v>44</v>
      </c>
      <c r="K10" s="18" t="s">
        <v>45</v>
      </c>
      <c r="M10" s="2"/>
    </row>
    <row r="11" spans="1:13" x14ac:dyDescent="0.35">
      <c r="A11" s="13">
        <v>90.625874813652246</v>
      </c>
      <c r="B11" s="15" t="s">
        <v>45</v>
      </c>
      <c r="C11" s="15" t="s">
        <v>44</v>
      </c>
      <c r="D11" s="15" t="s">
        <v>44</v>
      </c>
      <c r="E11" s="15" t="s">
        <v>45</v>
      </c>
      <c r="G11" s="11">
        <v>90.625874813652246</v>
      </c>
      <c r="H11" s="18" t="s">
        <v>45</v>
      </c>
      <c r="I11" s="18" t="s">
        <v>44</v>
      </c>
      <c r="J11" s="18" t="s">
        <v>44</v>
      </c>
      <c r="K11" s="18" t="s">
        <v>45</v>
      </c>
      <c r="M11" s="2"/>
    </row>
    <row r="12" spans="1:13" x14ac:dyDescent="0.35">
      <c r="A12" s="13">
        <v>78.734293623800738</v>
      </c>
      <c r="B12" s="15" t="s">
        <v>44</v>
      </c>
      <c r="C12" s="15" t="s">
        <v>45</v>
      </c>
      <c r="D12" s="15" t="s">
        <v>44</v>
      </c>
      <c r="E12" s="15" t="s">
        <v>45</v>
      </c>
      <c r="G12" s="11">
        <v>78.734293623800738</v>
      </c>
      <c r="H12" s="18" t="s">
        <v>44</v>
      </c>
      <c r="I12" s="18" t="s">
        <v>45</v>
      </c>
      <c r="J12" s="18" t="s">
        <v>44</v>
      </c>
      <c r="K12" s="18" t="s">
        <v>45</v>
      </c>
      <c r="M12" s="2"/>
    </row>
    <row r="13" spans="1:13" x14ac:dyDescent="0.35">
      <c r="A13" s="13">
        <v>58.478049725514445</v>
      </c>
      <c r="B13" s="15" t="s">
        <v>45</v>
      </c>
      <c r="C13" s="15" t="s">
        <v>45</v>
      </c>
      <c r="D13" s="15" t="s">
        <v>44</v>
      </c>
      <c r="E13" s="15" t="s">
        <v>45</v>
      </c>
      <c r="G13" s="11">
        <v>58.478049725514445</v>
      </c>
      <c r="H13" s="18" t="s">
        <v>45</v>
      </c>
      <c r="I13" s="18" t="s">
        <v>45</v>
      </c>
      <c r="J13" s="18" t="s">
        <v>44</v>
      </c>
      <c r="K13" s="18" t="s">
        <v>45</v>
      </c>
      <c r="M13" s="2"/>
    </row>
    <row r="14" spans="1:13" x14ac:dyDescent="0.35">
      <c r="A14" s="13">
        <v>64.178323600777148</v>
      </c>
      <c r="B14" s="15" t="s">
        <v>44</v>
      </c>
      <c r="C14" s="15" t="s">
        <v>44</v>
      </c>
      <c r="D14" s="15" t="s">
        <v>45</v>
      </c>
      <c r="E14" s="15" t="s">
        <v>45</v>
      </c>
      <c r="G14" s="13">
        <v>64.178323600777148</v>
      </c>
      <c r="H14" s="15" t="s">
        <v>44</v>
      </c>
      <c r="I14" s="15" t="s">
        <v>44</v>
      </c>
      <c r="J14" s="15" t="s">
        <v>45</v>
      </c>
      <c r="K14" s="15" t="s">
        <v>45</v>
      </c>
      <c r="M14" s="2"/>
    </row>
    <row r="15" spans="1:13" x14ac:dyDescent="0.35">
      <c r="A15" s="13">
        <v>84.112562339117915</v>
      </c>
      <c r="B15" s="15" t="s">
        <v>45</v>
      </c>
      <c r="C15" s="15" t="s">
        <v>44</v>
      </c>
      <c r="D15" s="15" t="s">
        <v>45</v>
      </c>
      <c r="E15" s="15" t="s">
        <v>45</v>
      </c>
      <c r="G15" s="13">
        <v>84.112562339117915</v>
      </c>
      <c r="H15" s="15" t="s">
        <v>45</v>
      </c>
      <c r="I15" s="15" t="s">
        <v>44</v>
      </c>
      <c r="J15" s="15" t="s">
        <v>45</v>
      </c>
      <c r="K15" s="15" t="s">
        <v>45</v>
      </c>
      <c r="M15" s="2"/>
    </row>
    <row r="16" spans="1:13" x14ac:dyDescent="0.35">
      <c r="A16" s="13">
        <v>36.605929943945711</v>
      </c>
      <c r="B16" s="15" t="s">
        <v>44</v>
      </c>
      <c r="C16" s="15" t="s">
        <v>45</v>
      </c>
      <c r="D16" s="15" t="s">
        <v>45</v>
      </c>
      <c r="E16" s="15" t="s">
        <v>45</v>
      </c>
      <c r="G16" s="13">
        <v>36.605929943945711</v>
      </c>
      <c r="H16" s="15" t="s">
        <v>44</v>
      </c>
      <c r="I16" s="15" t="s">
        <v>45</v>
      </c>
      <c r="J16" s="15" t="s">
        <v>45</v>
      </c>
      <c r="K16" s="15" t="s">
        <v>45</v>
      </c>
      <c r="M16" s="2"/>
    </row>
    <row r="17" spans="1:13" x14ac:dyDescent="0.35">
      <c r="A17" s="13">
        <v>103.93813404528431</v>
      </c>
      <c r="B17" s="15" t="s">
        <v>45</v>
      </c>
      <c r="C17" s="15" t="s">
        <v>45</v>
      </c>
      <c r="D17" s="15" t="s">
        <v>45</v>
      </c>
      <c r="E17" s="15" t="s">
        <v>45</v>
      </c>
      <c r="G17" s="13">
        <v>103.93813404528431</v>
      </c>
      <c r="H17" s="15" t="s">
        <v>45</v>
      </c>
      <c r="I17" s="15" t="s">
        <v>45</v>
      </c>
      <c r="J17" s="15" t="s">
        <v>45</v>
      </c>
      <c r="K17" s="15" t="s">
        <v>45</v>
      </c>
      <c r="M17" s="2"/>
    </row>
    <row r="18" spans="1:13" x14ac:dyDescent="0.35">
      <c r="M18" s="2"/>
    </row>
    <row r="19" spans="1:13" ht="15" thickBot="1" x14ac:dyDescent="0.4">
      <c r="A19" s="10" t="s">
        <v>3</v>
      </c>
      <c r="B19" s="10" t="s">
        <v>41</v>
      </c>
      <c r="C19" s="10" t="s">
        <v>42</v>
      </c>
      <c r="D19" s="10" t="s">
        <v>43</v>
      </c>
      <c r="E19" s="10" t="s">
        <v>54</v>
      </c>
      <c r="G19" s="10" t="s">
        <v>3</v>
      </c>
      <c r="H19" s="10" t="s">
        <v>41</v>
      </c>
      <c r="I19" s="10" t="s">
        <v>42</v>
      </c>
      <c r="J19" s="10" t="s">
        <v>43</v>
      </c>
      <c r="K19" s="10" t="s">
        <v>54</v>
      </c>
      <c r="M19" s="2"/>
    </row>
    <row r="20" spans="1:13" ht="15" thickTop="1" x14ac:dyDescent="0.35">
      <c r="A20" s="11">
        <v>70.510454400843528</v>
      </c>
      <c r="B20" s="18" t="s">
        <v>44</v>
      </c>
      <c r="C20" s="18" t="s">
        <v>44</v>
      </c>
      <c r="D20" s="18" t="s">
        <v>44</v>
      </c>
      <c r="E20" s="18" t="s">
        <v>44</v>
      </c>
      <c r="G20" s="11">
        <v>70.510454400843528</v>
      </c>
      <c r="H20" s="18" t="s">
        <v>44</v>
      </c>
      <c r="I20" s="18" t="s">
        <v>44</v>
      </c>
      <c r="J20" s="18" t="s">
        <v>44</v>
      </c>
      <c r="K20" s="18" t="s">
        <v>44</v>
      </c>
      <c r="M20" s="2"/>
    </row>
    <row r="21" spans="1:13" x14ac:dyDescent="0.35">
      <c r="A21" s="11">
        <v>42.41441142468296</v>
      </c>
      <c r="B21" s="18" t="s">
        <v>45</v>
      </c>
      <c r="C21" s="18" t="s">
        <v>44</v>
      </c>
      <c r="D21" s="18" t="s">
        <v>44</v>
      </c>
      <c r="E21" s="18" t="s">
        <v>44</v>
      </c>
      <c r="G21" s="13">
        <v>42.41441142468296</v>
      </c>
      <c r="H21" s="15" t="s">
        <v>45</v>
      </c>
      <c r="I21" s="15" t="s">
        <v>44</v>
      </c>
      <c r="J21" s="15" t="s">
        <v>44</v>
      </c>
      <c r="K21" s="15" t="s">
        <v>44</v>
      </c>
      <c r="M21" s="2"/>
    </row>
    <row r="22" spans="1:13" x14ac:dyDescent="0.35">
      <c r="A22" s="13">
        <v>34.594321508591968</v>
      </c>
      <c r="B22" s="15" t="s">
        <v>44</v>
      </c>
      <c r="C22" s="15" t="s">
        <v>45</v>
      </c>
      <c r="D22" s="15" t="s">
        <v>44</v>
      </c>
      <c r="E22" s="15" t="s">
        <v>44</v>
      </c>
      <c r="G22" s="11">
        <v>34.594321508591968</v>
      </c>
      <c r="H22" s="18" t="s">
        <v>44</v>
      </c>
      <c r="I22" s="18" t="s">
        <v>45</v>
      </c>
      <c r="J22" s="18" t="s">
        <v>44</v>
      </c>
      <c r="K22" s="18" t="s">
        <v>44</v>
      </c>
      <c r="M22" s="2"/>
    </row>
    <row r="23" spans="1:13" x14ac:dyDescent="0.35">
      <c r="A23" s="13">
        <v>68.613503789124763</v>
      </c>
      <c r="B23" s="15" t="s">
        <v>45</v>
      </c>
      <c r="C23" s="15" t="s">
        <v>45</v>
      </c>
      <c r="D23" s="15" t="s">
        <v>44</v>
      </c>
      <c r="E23" s="15" t="s">
        <v>44</v>
      </c>
      <c r="G23" s="13">
        <v>68.613503789124763</v>
      </c>
      <c r="H23" s="15" t="s">
        <v>45</v>
      </c>
      <c r="I23" s="15" t="s">
        <v>45</v>
      </c>
      <c r="J23" s="15" t="s">
        <v>44</v>
      </c>
      <c r="K23" s="15" t="s">
        <v>44</v>
      </c>
      <c r="M23" s="2"/>
    </row>
    <row r="24" spans="1:13" x14ac:dyDescent="0.35">
      <c r="A24" s="11">
        <v>21.804002492350666</v>
      </c>
      <c r="B24" s="18" t="s">
        <v>44</v>
      </c>
      <c r="C24" s="18" t="s">
        <v>44</v>
      </c>
      <c r="D24" s="18" t="s">
        <v>45</v>
      </c>
      <c r="E24" s="18" t="s">
        <v>44</v>
      </c>
      <c r="G24" s="11">
        <v>21.804002492350666</v>
      </c>
      <c r="H24" s="18" t="s">
        <v>44</v>
      </c>
      <c r="I24" s="18" t="s">
        <v>44</v>
      </c>
      <c r="J24" s="18" t="s">
        <v>45</v>
      </c>
      <c r="K24" s="18" t="s">
        <v>44</v>
      </c>
      <c r="M24" s="2"/>
    </row>
    <row r="25" spans="1:13" x14ac:dyDescent="0.35">
      <c r="A25" s="11">
        <v>93.026569062683265</v>
      </c>
      <c r="B25" s="18" t="s">
        <v>45</v>
      </c>
      <c r="C25" s="18" t="s">
        <v>44</v>
      </c>
      <c r="D25" s="18" t="s">
        <v>45</v>
      </c>
      <c r="E25" s="18" t="s">
        <v>44</v>
      </c>
      <c r="G25" s="13">
        <v>93.026569062683265</v>
      </c>
      <c r="H25" s="15" t="s">
        <v>45</v>
      </c>
      <c r="I25" s="15" t="s">
        <v>44</v>
      </c>
      <c r="J25" s="15" t="s">
        <v>45</v>
      </c>
      <c r="K25" s="15" t="s">
        <v>44</v>
      </c>
      <c r="M25" s="2"/>
    </row>
    <row r="26" spans="1:13" x14ac:dyDescent="0.35">
      <c r="A26" s="13">
        <v>45.69679232104874</v>
      </c>
      <c r="B26" s="15" t="s">
        <v>44</v>
      </c>
      <c r="C26" s="15" t="s">
        <v>45</v>
      </c>
      <c r="D26" s="15" t="s">
        <v>45</v>
      </c>
      <c r="E26" s="15" t="s">
        <v>44</v>
      </c>
      <c r="G26" s="11">
        <v>45.69679232104874</v>
      </c>
      <c r="H26" s="18" t="s">
        <v>44</v>
      </c>
      <c r="I26" s="18" t="s">
        <v>45</v>
      </c>
      <c r="J26" s="18" t="s">
        <v>45</v>
      </c>
      <c r="K26" s="18" t="s">
        <v>44</v>
      </c>
    </row>
    <row r="27" spans="1:13" x14ac:dyDescent="0.35">
      <c r="A27" s="13">
        <v>59.814085774383898</v>
      </c>
      <c r="B27" s="15" t="s">
        <v>45</v>
      </c>
      <c r="C27" s="15" t="s">
        <v>45</v>
      </c>
      <c r="D27" s="15" t="s">
        <v>45</v>
      </c>
      <c r="E27" s="15" t="s">
        <v>44</v>
      </c>
      <c r="G27" s="13">
        <v>59.814085774383898</v>
      </c>
      <c r="H27" s="15" t="s">
        <v>45</v>
      </c>
      <c r="I27" s="15" t="s">
        <v>45</v>
      </c>
      <c r="J27" s="15" t="s">
        <v>45</v>
      </c>
      <c r="K27" s="15" t="s">
        <v>44</v>
      </c>
    </row>
    <row r="28" spans="1:13" x14ac:dyDescent="0.35">
      <c r="A28" s="11">
        <v>62.577453562819841</v>
      </c>
      <c r="B28" s="18" t="s">
        <v>44</v>
      </c>
      <c r="C28" s="18" t="s">
        <v>44</v>
      </c>
      <c r="D28" s="18" t="s">
        <v>44</v>
      </c>
      <c r="E28" s="18" t="s">
        <v>45</v>
      </c>
      <c r="G28" s="11">
        <v>62.577453562819841</v>
      </c>
      <c r="H28" s="18" t="s">
        <v>44</v>
      </c>
      <c r="I28" s="18" t="s">
        <v>44</v>
      </c>
      <c r="J28" s="18" t="s">
        <v>44</v>
      </c>
      <c r="K28" s="18" t="s">
        <v>45</v>
      </c>
    </row>
    <row r="29" spans="1:13" x14ac:dyDescent="0.35">
      <c r="A29" s="11">
        <v>90.625874813652246</v>
      </c>
      <c r="B29" s="18" t="s">
        <v>45</v>
      </c>
      <c r="C29" s="18" t="s">
        <v>44</v>
      </c>
      <c r="D29" s="18" t="s">
        <v>44</v>
      </c>
      <c r="E29" s="18" t="s">
        <v>45</v>
      </c>
      <c r="G29" s="13">
        <v>90.625874813652246</v>
      </c>
      <c r="H29" s="15" t="s">
        <v>45</v>
      </c>
      <c r="I29" s="15" t="s">
        <v>44</v>
      </c>
      <c r="J29" s="15" t="s">
        <v>44</v>
      </c>
      <c r="K29" s="15" t="s">
        <v>45</v>
      </c>
    </row>
    <row r="30" spans="1:13" x14ac:dyDescent="0.35">
      <c r="A30" s="13">
        <v>78.734293623800738</v>
      </c>
      <c r="B30" s="15" t="s">
        <v>44</v>
      </c>
      <c r="C30" s="15" t="s">
        <v>45</v>
      </c>
      <c r="D30" s="15" t="s">
        <v>44</v>
      </c>
      <c r="E30" s="15" t="s">
        <v>45</v>
      </c>
      <c r="G30" s="11">
        <v>78.734293623800738</v>
      </c>
      <c r="H30" s="18" t="s">
        <v>44</v>
      </c>
      <c r="I30" s="18" t="s">
        <v>45</v>
      </c>
      <c r="J30" s="18" t="s">
        <v>44</v>
      </c>
      <c r="K30" s="18" t="s">
        <v>45</v>
      </c>
    </row>
    <row r="31" spans="1:13" x14ac:dyDescent="0.35">
      <c r="A31" s="13">
        <v>58.478049725514445</v>
      </c>
      <c r="B31" s="15" t="s">
        <v>45</v>
      </c>
      <c r="C31" s="15" t="s">
        <v>45</v>
      </c>
      <c r="D31" s="15" t="s">
        <v>44</v>
      </c>
      <c r="E31" s="15" t="s">
        <v>45</v>
      </c>
      <c r="G31" s="13">
        <v>58.478049725514445</v>
      </c>
      <c r="H31" s="15" t="s">
        <v>45</v>
      </c>
      <c r="I31" s="15" t="s">
        <v>45</v>
      </c>
      <c r="J31" s="15" t="s">
        <v>44</v>
      </c>
      <c r="K31" s="15" t="s">
        <v>45</v>
      </c>
    </row>
    <row r="32" spans="1:13" x14ac:dyDescent="0.35">
      <c r="A32" s="11">
        <v>64.178323600777148</v>
      </c>
      <c r="B32" s="18" t="s">
        <v>44</v>
      </c>
      <c r="C32" s="18" t="s">
        <v>44</v>
      </c>
      <c r="D32" s="18" t="s">
        <v>45</v>
      </c>
      <c r="E32" s="18" t="s">
        <v>45</v>
      </c>
      <c r="G32" s="11">
        <v>64.178323600777148</v>
      </c>
      <c r="H32" s="18" t="s">
        <v>44</v>
      </c>
      <c r="I32" s="18" t="s">
        <v>44</v>
      </c>
      <c r="J32" s="18" t="s">
        <v>45</v>
      </c>
      <c r="K32" s="18" t="s">
        <v>45</v>
      </c>
    </row>
    <row r="33" spans="1:11" x14ac:dyDescent="0.35">
      <c r="A33" s="11">
        <v>84.112562339117915</v>
      </c>
      <c r="B33" s="18" t="s">
        <v>45</v>
      </c>
      <c r="C33" s="18" t="s">
        <v>44</v>
      </c>
      <c r="D33" s="18" t="s">
        <v>45</v>
      </c>
      <c r="E33" s="18" t="s">
        <v>45</v>
      </c>
      <c r="G33" s="13">
        <v>84.112562339117915</v>
      </c>
      <c r="H33" s="15" t="s">
        <v>45</v>
      </c>
      <c r="I33" s="15" t="s">
        <v>44</v>
      </c>
      <c r="J33" s="15" t="s">
        <v>45</v>
      </c>
      <c r="K33" s="15" t="s">
        <v>45</v>
      </c>
    </row>
    <row r="34" spans="1:11" x14ac:dyDescent="0.35">
      <c r="A34" s="13">
        <v>36.605929943945711</v>
      </c>
      <c r="B34" s="15" t="s">
        <v>44</v>
      </c>
      <c r="C34" s="15" t="s">
        <v>45</v>
      </c>
      <c r="D34" s="15" t="s">
        <v>45</v>
      </c>
      <c r="E34" s="15" t="s">
        <v>45</v>
      </c>
      <c r="G34" s="11">
        <v>36.605929943945711</v>
      </c>
      <c r="H34" s="18" t="s">
        <v>44</v>
      </c>
      <c r="I34" s="18" t="s">
        <v>45</v>
      </c>
      <c r="J34" s="18" t="s">
        <v>45</v>
      </c>
      <c r="K34" s="18" t="s">
        <v>45</v>
      </c>
    </row>
    <row r="35" spans="1:11" x14ac:dyDescent="0.35">
      <c r="A35" s="13">
        <v>103.93813404528431</v>
      </c>
      <c r="B35" s="15" t="s">
        <v>45</v>
      </c>
      <c r="C35" s="15" t="s">
        <v>45</v>
      </c>
      <c r="D35" s="15" t="s">
        <v>45</v>
      </c>
      <c r="E35" s="15" t="s">
        <v>45</v>
      </c>
      <c r="G35" s="13">
        <v>103.93813404528431</v>
      </c>
      <c r="H35" s="15" t="s">
        <v>45</v>
      </c>
      <c r="I35" s="15" t="s">
        <v>45</v>
      </c>
      <c r="J35" s="15" t="s">
        <v>45</v>
      </c>
      <c r="K35" s="15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210C-C2D8-4ED5-B315-F9F1924BF30B}">
  <dimension ref="A1:AG52"/>
  <sheetViews>
    <sheetView workbookViewId="0">
      <selection activeCell="Y17" sqref="Y17:Y31"/>
    </sheetView>
  </sheetViews>
  <sheetFormatPr defaultRowHeight="14.5" x14ac:dyDescent="0.35"/>
  <cols>
    <col min="3" max="3" width="10.08984375" customWidth="1"/>
    <col min="4" max="4" width="10.81640625" customWidth="1"/>
    <col min="5" max="5" width="9.7265625" customWidth="1"/>
    <col min="19" max="20" width="11.08984375" customWidth="1"/>
    <col min="21" max="21" width="12.26953125" customWidth="1"/>
    <col min="22" max="22" width="11.1796875" customWidth="1"/>
    <col min="25" max="25" width="17.1796875" customWidth="1"/>
    <col min="26" max="26" width="10.08984375" customWidth="1"/>
    <col min="27" max="27" width="13.54296875" customWidth="1"/>
  </cols>
  <sheetData>
    <row r="1" spans="1:33" x14ac:dyDescent="0.35">
      <c r="A1" s="1" t="s">
        <v>34</v>
      </c>
      <c r="B1" s="1" t="s">
        <v>35</v>
      </c>
      <c r="D1" s="1" t="s">
        <v>0</v>
      </c>
      <c r="E1" s="1" t="s">
        <v>1</v>
      </c>
      <c r="F1" s="1" t="s">
        <v>2</v>
      </c>
      <c r="G1" s="1" t="s">
        <v>46</v>
      </c>
      <c r="H1" s="1" t="s">
        <v>6</v>
      </c>
      <c r="I1" s="1" t="s">
        <v>5</v>
      </c>
      <c r="J1" s="1" t="s">
        <v>47</v>
      </c>
      <c r="K1" s="1" t="s">
        <v>7</v>
      </c>
      <c r="L1" s="1" t="s">
        <v>48</v>
      </c>
      <c r="M1" s="1" t="s">
        <v>49</v>
      </c>
      <c r="N1" s="1" t="s">
        <v>8</v>
      </c>
      <c r="O1" s="1" t="s">
        <v>50</v>
      </c>
      <c r="P1" s="1" t="s">
        <v>51</v>
      </c>
      <c r="Q1" s="1" t="s">
        <v>52</v>
      </c>
      <c r="S1" s="1" t="s">
        <v>53</v>
      </c>
      <c r="T1" s="1"/>
      <c r="U1" s="1" t="s">
        <v>40</v>
      </c>
      <c r="Y1" t="s">
        <v>10</v>
      </c>
    </row>
    <row r="2" spans="1:33" ht="15" thickBot="1" x14ac:dyDescent="0.4">
      <c r="A2" s="2">
        <f ca="1">$C$20+SUMPRODUCT(D2:Q2,$D$20:$Q$20)+(RAND()-0.5)*8</f>
        <v>67.770585820627574</v>
      </c>
      <c r="B2" s="2">
        <v>70.510454400843528</v>
      </c>
      <c r="C2">
        <v>1</v>
      </c>
      <c r="D2">
        <f>(-1)^C2</f>
        <v>-1</v>
      </c>
      <c r="E2">
        <f>(-1)^(ROUNDUP(C2*0.5,0))</f>
        <v>-1</v>
      </c>
      <c r="F2">
        <f>(-1)^(ROUNDUP(C2*0.25,0))</f>
        <v>-1</v>
      </c>
      <c r="G2">
        <v>-1</v>
      </c>
      <c r="H2">
        <f>D2*E2</f>
        <v>1</v>
      </c>
      <c r="I2">
        <f>D2*F2</f>
        <v>1</v>
      </c>
      <c r="J2">
        <f>D2*G2</f>
        <v>1</v>
      </c>
      <c r="K2">
        <f>E2*F2</f>
        <v>1</v>
      </c>
      <c r="L2">
        <f>E2*G2</f>
        <v>1</v>
      </c>
      <c r="M2">
        <f>F2*G2</f>
        <v>1</v>
      </c>
      <c r="N2">
        <f>D2*E2*F2</f>
        <v>-1</v>
      </c>
      <c r="O2">
        <f>D2*E2*G2</f>
        <v>-1</v>
      </c>
      <c r="P2">
        <f>D2*F2*G2</f>
        <v>-1</v>
      </c>
      <c r="Q2">
        <f>D2*F2*E2*G2</f>
        <v>1</v>
      </c>
      <c r="S2" s="2">
        <f>$C$21+SUMPRODUCT(D2:Q2,$D$21:$Q$21)</f>
        <v>71.000880401361258</v>
      </c>
      <c r="T2" s="16">
        <f>(S2-B2)^2</f>
        <v>0.24051766198381574</v>
      </c>
      <c r="U2" s="2">
        <f>$C$23+SUMPRODUCT(D2:Q2,$D$23:$Q$23)</f>
        <v>66.277548569961894</v>
      </c>
      <c r="V2" s="17">
        <f>(U2-B2)^2</f>
        <v>17.917491773111738</v>
      </c>
    </row>
    <row r="3" spans="1:33" x14ac:dyDescent="0.35">
      <c r="A3" s="2">
        <f t="shared" ref="A3:A17" ca="1" si="0">$C$20+SUMPRODUCT(D3:Q3,$D$20:$Q$20)+(RAND()-0.5)*8</f>
        <v>43.952705537732619</v>
      </c>
      <c r="B3" s="2">
        <v>42.41441142468296</v>
      </c>
      <c r="C3">
        <v>2</v>
      </c>
      <c r="D3">
        <f t="shared" ref="D3:D17" si="1">(-1)^C3</f>
        <v>1</v>
      </c>
      <c r="E3">
        <f t="shared" ref="E3:E17" si="2">(-1)^(ROUNDUP(C3*0.5,0))</f>
        <v>-1</v>
      </c>
      <c r="F3">
        <f t="shared" ref="F3:F17" si="3">(-1)^(ROUNDUP(C3*0.25,0))</f>
        <v>-1</v>
      </c>
      <c r="G3">
        <v>-1</v>
      </c>
      <c r="H3">
        <f t="shared" ref="H3:H17" si="4">D3*E3</f>
        <v>-1</v>
      </c>
      <c r="I3">
        <f t="shared" ref="I3:I17" si="5">D3*F3</f>
        <v>-1</v>
      </c>
      <c r="J3">
        <f t="shared" ref="J3:J17" si="6">D3*G3</f>
        <v>-1</v>
      </c>
      <c r="K3">
        <f t="shared" ref="K3:K17" si="7">E3*F3</f>
        <v>1</v>
      </c>
      <c r="L3">
        <f t="shared" ref="L3:L17" si="8">E3*G3</f>
        <v>1</v>
      </c>
      <c r="M3">
        <f t="shared" ref="M3:M17" si="9">F3*G3</f>
        <v>1</v>
      </c>
      <c r="N3">
        <f t="shared" ref="N3:N17" si="10">D3*E3*F3</f>
        <v>1</v>
      </c>
      <c r="O3">
        <f t="shared" ref="O3:O17" si="11">D3*E3*G3</f>
        <v>1</v>
      </c>
      <c r="P3">
        <f t="shared" ref="P3:P17" si="12">D3*F3*G3</f>
        <v>1</v>
      </c>
      <c r="Q3">
        <f t="shared" ref="Q3:Q17" si="13">D3*F3*E3*G3</f>
        <v>-1</v>
      </c>
      <c r="S3" s="2">
        <f t="shared" ref="S3:S17" si="14">$C$21+SUMPRODUCT(D3:Q3,$D$21:$Q$21)</f>
        <v>42.904837425200689</v>
      </c>
      <c r="T3" s="16">
        <f>(S3-B3)^2</f>
        <v>0.24051766198381574</v>
      </c>
      <c r="U3" s="2">
        <f t="shared" ref="U3:U17" si="15">$C$23+SUMPRODUCT(D3:Q3,$D$23:$Q$23)</f>
        <v>42.840986623465568</v>
      </c>
      <c r="V3" s="17">
        <f t="shared" ref="V3:V17" si="16">(U3-B3)^2</f>
        <v>0.18196640021642141</v>
      </c>
      <c r="Y3" s="6" t="s">
        <v>11</v>
      </c>
      <c r="Z3" s="6"/>
    </row>
    <row r="4" spans="1:33" x14ac:dyDescent="0.35">
      <c r="A4" s="2">
        <f t="shared" ca="1" si="0"/>
        <v>40.03688994495964</v>
      </c>
      <c r="B4" s="2">
        <v>34.594321508591968</v>
      </c>
      <c r="C4">
        <v>3</v>
      </c>
      <c r="D4">
        <f t="shared" si="1"/>
        <v>-1</v>
      </c>
      <c r="E4">
        <f t="shared" si="2"/>
        <v>1</v>
      </c>
      <c r="F4">
        <f t="shared" si="3"/>
        <v>-1</v>
      </c>
      <c r="G4">
        <v>-1</v>
      </c>
      <c r="H4">
        <f t="shared" si="4"/>
        <v>-1</v>
      </c>
      <c r="I4">
        <f t="shared" si="5"/>
        <v>1</v>
      </c>
      <c r="J4">
        <f t="shared" si="6"/>
        <v>1</v>
      </c>
      <c r="K4">
        <f t="shared" si="7"/>
        <v>-1</v>
      </c>
      <c r="L4">
        <f t="shared" si="8"/>
        <v>-1</v>
      </c>
      <c r="M4">
        <f t="shared" si="9"/>
        <v>1</v>
      </c>
      <c r="N4">
        <f t="shared" si="10"/>
        <v>1</v>
      </c>
      <c r="O4">
        <f t="shared" si="11"/>
        <v>1</v>
      </c>
      <c r="P4">
        <f t="shared" si="12"/>
        <v>-1</v>
      </c>
      <c r="Q4">
        <f t="shared" si="13"/>
        <v>-1</v>
      </c>
      <c r="S4" s="2">
        <f t="shared" si="14"/>
        <v>34.103895508074253</v>
      </c>
      <c r="T4" s="16">
        <f>(S4-B4)^2</f>
        <v>0.24051766198380181</v>
      </c>
      <c r="U4" s="2">
        <f t="shared" si="15"/>
        <v>39.412157459235971</v>
      </c>
      <c r="V4" s="17">
        <f t="shared" si="16"/>
        <v>23.211543247317806</v>
      </c>
      <c r="Y4" s="3" t="s">
        <v>12</v>
      </c>
      <c r="Z4" s="3">
        <v>0.99976166376475106</v>
      </c>
    </row>
    <row r="5" spans="1:33" x14ac:dyDescent="0.35">
      <c r="A5" s="2">
        <f t="shared" ca="1" si="0"/>
        <v>69.04439768513258</v>
      </c>
      <c r="B5" s="2">
        <v>68.613503789124763</v>
      </c>
      <c r="C5">
        <v>4</v>
      </c>
      <c r="D5">
        <f t="shared" si="1"/>
        <v>1</v>
      </c>
      <c r="E5">
        <f t="shared" si="2"/>
        <v>1</v>
      </c>
      <c r="F5">
        <f t="shared" si="3"/>
        <v>-1</v>
      </c>
      <c r="G5">
        <v>-1</v>
      </c>
      <c r="H5">
        <f t="shared" si="4"/>
        <v>1</v>
      </c>
      <c r="I5">
        <f t="shared" si="5"/>
        <v>-1</v>
      </c>
      <c r="J5">
        <f t="shared" si="6"/>
        <v>-1</v>
      </c>
      <c r="K5">
        <f t="shared" si="7"/>
        <v>-1</v>
      </c>
      <c r="L5">
        <f t="shared" si="8"/>
        <v>-1</v>
      </c>
      <c r="M5">
        <f t="shared" si="9"/>
        <v>1</v>
      </c>
      <c r="N5">
        <f t="shared" si="10"/>
        <v>-1</v>
      </c>
      <c r="O5">
        <f t="shared" si="11"/>
        <v>-1</v>
      </c>
      <c r="P5">
        <f t="shared" si="12"/>
        <v>1</v>
      </c>
      <c r="Q5">
        <f t="shared" si="13"/>
        <v>1</v>
      </c>
      <c r="S5" s="2">
        <f t="shared" si="14"/>
        <v>68.123077788607063</v>
      </c>
      <c r="T5" s="16">
        <f t="shared" ref="T5:T17" si="17">(S5-B5)^2</f>
        <v>0.24051766198378788</v>
      </c>
      <c r="U5" s="2">
        <f t="shared" si="15"/>
        <v>69.706377734191491</v>
      </c>
      <c r="V5" s="17">
        <f t="shared" si="16"/>
        <v>1.1943734598057136</v>
      </c>
      <c r="Y5" s="3" t="s">
        <v>13</v>
      </c>
      <c r="Z5" s="3">
        <v>0.99952338433366317</v>
      </c>
    </row>
    <row r="6" spans="1:33" x14ac:dyDescent="0.35">
      <c r="A6" s="2">
        <f t="shared" ca="1" si="0"/>
        <v>25.698646129875641</v>
      </c>
      <c r="B6" s="2">
        <v>21.804002492350666</v>
      </c>
      <c r="C6">
        <v>5</v>
      </c>
      <c r="D6">
        <f t="shared" si="1"/>
        <v>-1</v>
      </c>
      <c r="E6">
        <f t="shared" si="2"/>
        <v>-1</v>
      </c>
      <c r="F6">
        <f t="shared" si="3"/>
        <v>1</v>
      </c>
      <c r="G6">
        <v>-1</v>
      </c>
      <c r="H6">
        <f t="shared" si="4"/>
        <v>1</v>
      </c>
      <c r="I6">
        <f t="shared" si="5"/>
        <v>-1</v>
      </c>
      <c r="J6">
        <f t="shared" si="6"/>
        <v>1</v>
      </c>
      <c r="K6">
        <f t="shared" si="7"/>
        <v>-1</v>
      </c>
      <c r="L6">
        <f t="shared" si="8"/>
        <v>1</v>
      </c>
      <c r="M6">
        <f t="shared" si="9"/>
        <v>-1</v>
      </c>
      <c r="N6">
        <f t="shared" si="10"/>
        <v>1</v>
      </c>
      <c r="O6">
        <f t="shared" si="11"/>
        <v>-1</v>
      </c>
      <c r="P6">
        <f t="shared" si="12"/>
        <v>1</v>
      </c>
      <c r="Q6">
        <f t="shared" si="13"/>
        <v>-1</v>
      </c>
      <c r="S6" s="2">
        <f t="shared" si="14"/>
        <v>21.313576491832954</v>
      </c>
      <c r="T6" s="16">
        <f t="shared" si="17"/>
        <v>0.24051766198379831</v>
      </c>
      <c r="U6" s="2">
        <f t="shared" si="15"/>
        <v>19.55078418343237</v>
      </c>
      <c r="V6" s="17">
        <f t="shared" si="16"/>
        <v>5.0769927476446242</v>
      </c>
      <c r="Y6" s="3" t="s">
        <v>14</v>
      </c>
      <c r="Z6" s="3">
        <v>0.99285076500494718</v>
      </c>
    </row>
    <row r="7" spans="1:33" x14ac:dyDescent="0.35">
      <c r="A7" s="2">
        <f t="shared" ca="1" si="0"/>
        <v>90.752097644591544</v>
      </c>
      <c r="B7" s="2">
        <v>93.026569062683265</v>
      </c>
      <c r="C7">
        <v>6</v>
      </c>
      <c r="D7">
        <f t="shared" si="1"/>
        <v>1</v>
      </c>
      <c r="E7">
        <f t="shared" si="2"/>
        <v>-1</v>
      </c>
      <c r="F7">
        <f t="shared" si="3"/>
        <v>1</v>
      </c>
      <c r="G7">
        <v>-1</v>
      </c>
      <c r="H7">
        <f t="shared" si="4"/>
        <v>-1</v>
      </c>
      <c r="I7">
        <f t="shared" si="5"/>
        <v>1</v>
      </c>
      <c r="J7">
        <f t="shared" si="6"/>
        <v>-1</v>
      </c>
      <c r="K7">
        <f t="shared" si="7"/>
        <v>-1</v>
      </c>
      <c r="L7">
        <f t="shared" si="8"/>
        <v>1</v>
      </c>
      <c r="M7">
        <f t="shared" si="9"/>
        <v>-1</v>
      </c>
      <c r="N7">
        <f t="shared" si="10"/>
        <v>-1</v>
      </c>
      <c r="O7">
        <f t="shared" si="11"/>
        <v>1</v>
      </c>
      <c r="P7">
        <f t="shared" si="12"/>
        <v>-1</v>
      </c>
      <c r="Q7">
        <f t="shared" si="13"/>
        <v>1</v>
      </c>
      <c r="S7" s="2">
        <f t="shared" si="14"/>
        <v>92.53614306216555</v>
      </c>
      <c r="T7" s="16">
        <f t="shared" si="17"/>
        <v>0.24051766198380181</v>
      </c>
      <c r="U7" s="2">
        <f t="shared" si="15"/>
        <v>89.567751009995078</v>
      </c>
      <c r="V7" s="17">
        <f t="shared" si="16"/>
        <v>11.963422321601703</v>
      </c>
      <c r="Y7" s="3" t="s">
        <v>15</v>
      </c>
      <c r="Z7" s="3">
        <v>1.9617040020708316</v>
      </c>
    </row>
    <row r="8" spans="1:33" ht="15" thickBot="1" x14ac:dyDescent="0.4">
      <c r="A8" s="2">
        <f t="shared" ca="1" si="0"/>
        <v>40.068820649262378</v>
      </c>
      <c r="B8" s="2">
        <v>45.69679232104874</v>
      </c>
      <c r="C8">
        <v>7</v>
      </c>
      <c r="D8">
        <f t="shared" si="1"/>
        <v>-1</v>
      </c>
      <c r="E8">
        <f t="shared" si="2"/>
        <v>1</v>
      </c>
      <c r="F8">
        <f t="shared" si="3"/>
        <v>1</v>
      </c>
      <c r="G8">
        <v>-1</v>
      </c>
      <c r="H8">
        <f t="shared" si="4"/>
        <v>-1</v>
      </c>
      <c r="I8">
        <f t="shared" si="5"/>
        <v>-1</v>
      </c>
      <c r="J8">
        <f t="shared" si="6"/>
        <v>1</v>
      </c>
      <c r="K8">
        <f t="shared" si="7"/>
        <v>1</v>
      </c>
      <c r="L8">
        <f t="shared" si="8"/>
        <v>-1</v>
      </c>
      <c r="M8">
        <f t="shared" si="9"/>
        <v>-1</v>
      </c>
      <c r="N8">
        <f t="shared" si="10"/>
        <v>-1</v>
      </c>
      <c r="O8">
        <f t="shared" si="11"/>
        <v>1</v>
      </c>
      <c r="P8">
        <f t="shared" si="12"/>
        <v>1</v>
      </c>
      <c r="Q8">
        <f t="shared" si="13"/>
        <v>1</v>
      </c>
      <c r="S8" s="2">
        <f t="shared" si="14"/>
        <v>46.187218321566448</v>
      </c>
      <c r="T8" s="16">
        <f>(S8-B8)^2</f>
        <v>0.24051766198379484</v>
      </c>
      <c r="U8" s="2">
        <f t="shared" si="15"/>
        <v>46.416175294158293</v>
      </c>
      <c r="V8" s="17">
        <f t="shared" si="16"/>
        <v>0.51751186199994037</v>
      </c>
      <c r="Y8" s="4" t="s">
        <v>16</v>
      </c>
      <c r="Z8" s="4">
        <v>16</v>
      </c>
    </row>
    <row r="9" spans="1:33" x14ac:dyDescent="0.35">
      <c r="A9" s="2">
        <f t="shared" ca="1" si="0"/>
        <v>62.213761476648379</v>
      </c>
      <c r="B9" s="2">
        <v>59.814085774383898</v>
      </c>
      <c r="C9">
        <v>8</v>
      </c>
      <c r="D9">
        <f t="shared" si="1"/>
        <v>1</v>
      </c>
      <c r="E9">
        <f t="shared" si="2"/>
        <v>1</v>
      </c>
      <c r="F9">
        <f t="shared" si="3"/>
        <v>1</v>
      </c>
      <c r="G9">
        <v>-1</v>
      </c>
      <c r="H9">
        <f t="shared" si="4"/>
        <v>1</v>
      </c>
      <c r="I9">
        <f t="shared" si="5"/>
        <v>1</v>
      </c>
      <c r="J9">
        <f t="shared" si="6"/>
        <v>-1</v>
      </c>
      <c r="K9">
        <f t="shared" si="7"/>
        <v>1</v>
      </c>
      <c r="L9">
        <f t="shared" si="8"/>
        <v>-1</v>
      </c>
      <c r="M9">
        <f t="shared" si="9"/>
        <v>-1</v>
      </c>
      <c r="N9">
        <f t="shared" si="10"/>
        <v>1</v>
      </c>
      <c r="O9">
        <f t="shared" si="11"/>
        <v>-1</v>
      </c>
      <c r="P9">
        <f t="shared" si="12"/>
        <v>-1</v>
      </c>
      <c r="Q9">
        <f t="shared" si="13"/>
        <v>-1</v>
      </c>
      <c r="S9" s="2">
        <f t="shared" si="14"/>
        <v>60.304511774901627</v>
      </c>
      <c r="T9" s="16">
        <f t="shared" si="17"/>
        <v>0.24051766198381574</v>
      </c>
      <c r="U9" s="2">
        <f t="shared" si="15"/>
        <v>62.702359899269169</v>
      </c>
      <c r="V9" s="17">
        <f t="shared" si="16"/>
        <v>8.3421274204817788</v>
      </c>
    </row>
    <row r="10" spans="1:33" ht="15" thickBot="1" x14ac:dyDescent="0.4">
      <c r="A10" s="2">
        <f t="shared" ca="1" si="0"/>
        <v>65.882079103238453</v>
      </c>
      <c r="B10" s="2">
        <v>62.577453562819841</v>
      </c>
      <c r="C10">
        <v>9</v>
      </c>
      <c r="D10">
        <f t="shared" si="1"/>
        <v>-1</v>
      </c>
      <c r="E10">
        <f t="shared" si="2"/>
        <v>-1</v>
      </c>
      <c r="F10">
        <f t="shared" si="3"/>
        <v>-1</v>
      </c>
      <c r="G10">
        <v>1</v>
      </c>
      <c r="H10">
        <f t="shared" si="4"/>
        <v>1</v>
      </c>
      <c r="I10">
        <f t="shared" si="5"/>
        <v>1</v>
      </c>
      <c r="J10">
        <f t="shared" si="6"/>
        <v>-1</v>
      </c>
      <c r="K10">
        <f t="shared" si="7"/>
        <v>1</v>
      </c>
      <c r="L10">
        <f t="shared" si="8"/>
        <v>-1</v>
      </c>
      <c r="M10">
        <f t="shared" si="9"/>
        <v>-1</v>
      </c>
      <c r="N10">
        <f t="shared" si="10"/>
        <v>-1</v>
      </c>
      <c r="O10">
        <f t="shared" si="11"/>
        <v>1</v>
      </c>
      <c r="P10">
        <f t="shared" si="12"/>
        <v>1</v>
      </c>
      <c r="Q10">
        <f t="shared" si="13"/>
        <v>-1</v>
      </c>
      <c r="S10" s="2">
        <f t="shared" si="14"/>
        <v>62.087027562302126</v>
      </c>
      <c r="T10" s="16">
        <f t="shared" si="17"/>
        <v>0.24051766198380181</v>
      </c>
      <c r="U10" s="2">
        <f t="shared" si="15"/>
        <v>57.259217569386294</v>
      </c>
      <c r="V10" s="17">
        <f t="shared" si="16"/>
        <v>28.283634081852103</v>
      </c>
      <c r="Y10" t="s">
        <v>17</v>
      </c>
    </row>
    <row r="11" spans="1:33" x14ac:dyDescent="0.35">
      <c r="A11" s="2">
        <f t="shared" ca="1" si="0"/>
        <v>90.37860089107275</v>
      </c>
      <c r="B11" s="2">
        <v>90.625874813652246</v>
      </c>
      <c r="C11">
        <v>10</v>
      </c>
      <c r="D11">
        <f t="shared" si="1"/>
        <v>1</v>
      </c>
      <c r="E11">
        <f t="shared" si="2"/>
        <v>-1</v>
      </c>
      <c r="F11">
        <f t="shared" si="3"/>
        <v>-1</v>
      </c>
      <c r="G11">
        <v>1</v>
      </c>
      <c r="H11">
        <f t="shared" si="4"/>
        <v>-1</v>
      </c>
      <c r="I11">
        <f t="shared" si="5"/>
        <v>-1</v>
      </c>
      <c r="J11">
        <f t="shared" si="6"/>
        <v>1</v>
      </c>
      <c r="K11">
        <f t="shared" si="7"/>
        <v>1</v>
      </c>
      <c r="L11">
        <f t="shared" si="8"/>
        <v>-1</v>
      </c>
      <c r="M11">
        <f t="shared" si="9"/>
        <v>-1</v>
      </c>
      <c r="N11">
        <f t="shared" si="10"/>
        <v>1</v>
      </c>
      <c r="O11">
        <f t="shared" si="11"/>
        <v>-1</v>
      </c>
      <c r="P11">
        <f t="shared" si="12"/>
        <v>-1</v>
      </c>
      <c r="Q11">
        <f t="shared" si="13"/>
        <v>1</v>
      </c>
      <c r="S11" s="2">
        <f t="shared" si="14"/>
        <v>90.135448813134559</v>
      </c>
      <c r="T11" s="16">
        <f t="shared" si="17"/>
        <v>0.24051766198377392</v>
      </c>
      <c r="U11" s="2">
        <f t="shared" si="15"/>
        <v>87.553437844341815</v>
      </c>
      <c r="V11" s="17">
        <f t="shared" si="16"/>
        <v>9.4398689303854653</v>
      </c>
      <c r="Y11" s="5"/>
      <c r="Z11" s="5" t="s">
        <v>22</v>
      </c>
      <c r="AA11" s="5" t="s">
        <v>23</v>
      </c>
      <c r="AB11" s="5" t="s">
        <v>24</v>
      </c>
      <c r="AC11" s="5" t="s">
        <v>25</v>
      </c>
      <c r="AD11" s="5" t="s">
        <v>26</v>
      </c>
    </row>
    <row r="12" spans="1:33" x14ac:dyDescent="0.35">
      <c r="A12" s="2">
        <f t="shared" ca="1" si="0"/>
        <v>82.663247851344053</v>
      </c>
      <c r="B12" s="2">
        <v>78.734293623800738</v>
      </c>
      <c r="C12">
        <v>11</v>
      </c>
      <c r="D12">
        <f t="shared" si="1"/>
        <v>-1</v>
      </c>
      <c r="E12">
        <f t="shared" si="2"/>
        <v>1</v>
      </c>
      <c r="F12">
        <f t="shared" si="3"/>
        <v>-1</v>
      </c>
      <c r="G12">
        <v>1</v>
      </c>
      <c r="H12">
        <f t="shared" si="4"/>
        <v>-1</v>
      </c>
      <c r="I12">
        <f t="shared" si="5"/>
        <v>1</v>
      </c>
      <c r="J12">
        <f t="shared" si="6"/>
        <v>-1</v>
      </c>
      <c r="K12">
        <f t="shared" si="7"/>
        <v>-1</v>
      </c>
      <c r="L12">
        <f t="shared" si="8"/>
        <v>1</v>
      </c>
      <c r="M12">
        <f t="shared" si="9"/>
        <v>-1</v>
      </c>
      <c r="N12">
        <f t="shared" si="10"/>
        <v>1</v>
      </c>
      <c r="O12">
        <f t="shared" si="11"/>
        <v>-1</v>
      </c>
      <c r="P12">
        <f t="shared" si="12"/>
        <v>1</v>
      </c>
      <c r="Q12">
        <f t="shared" si="13"/>
        <v>1</v>
      </c>
      <c r="S12" s="2">
        <f t="shared" si="14"/>
        <v>79.224719624318467</v>
      </c>
      <c r="T12" s="16">
        <f t="shared" si="17"/>
        <v>0.24051766198381574</v>
      </c>
      <c r="U12" s="2">
        <f t="shared" si="15"/>
        <v>84.124608680112217</v>
      </c>
      <c r="V12" s="17">
        <f t="shared" si="16"/>
        <v>29.055496406298225</v>
      </c>
      <c r="Y12" s="3" t="s">
        <v>18</v>
      </c>
      <c r="Z12" s="3">
        <v>14</v>
      </c>
      <c r="AA12" s="3">
        <v>8070.3357267553774</v>
      </c>
      <c r="AB12" s="3">
        <v>576.45255191109834</v>
      </c>
      <c r="AC12" s="3">
        <v>149.79475601617602</v>
      </c>
      <c r="AD12" s="3">
        <v>6.3962532090971941E-2</v>
      </c>
    </row>
    <row r="13" spans="1:33" x14ac:dyDescent="0.35">
      <c r="A13" s="2">
        <f t="shared" ca="1" si="0"/>
        <v>62.906876332421369</v>
      </c>
      <c r="B13" s="2">
        <v>58.478049725514445</v>
      </c>
      <c r="C13">
        <v>12</v>
      </c>
      <c r="D13">
        <f t="shared" si="1"/>
        <v>1</v>
      </c>
      <c r="E13">
        <f t="shared" si="2"/>
        <v>1</v>
      </c>
      <c r="F13">
        <f t="shared" si="3"/>
        <v>-1</v>
      </c>
      <c r="G13">
        <v>1</v>
      </c>
      <c r="H13">
        <f t="shared" si="4"/>
        <v>1</v>
      </c>
      <c r="I13">
        <f t="shared" si="5"/>
        <v>-1</v>
      </c>
      <c r="J13">
        <f t="shared" si="6"/>
        <v>1</v>
      </c>
      <c r="K13">
        <f t="shared" si="7"/>
        <v>-1</v>
      </c>
      <c r="L13">
        <f t="shared" si="8"/>
        <v>1</v>
      </c>
      <c r="M13">
        <f t="shared" si="9"/>
        <v>-1</v>
      </c>
      <c r="N13">
        <f t="shared" si="10"/>
        <v>-1</v>
      </c>
      <c r="O13">
        <f t="shared" si="11"/>
        <v>1</v>
      </c>
      <c r="P13">
        <f t="shared" si="12"/>
        <v>-1</v>
      </c>
      <c r="Q13">
        <f t="shared" si="13"/>
        <v>-1</v>
      </c>
      <c r="S13" s="2">
        <f t="shared" si="14"/>
        <v>58.968475726032153</v>
      </c>
      <c r="T13" s="16">
        <f t="shared" si="17"/>
        <v>0.24051766198379484</v>
      </c>
      <c r="U13" s="2">
        <f t="shared" si="15"/>
        <v>60.688046733615892</v>
      </c>
      <c r="V13" s="17">
        <f t="shared" si="16"/>
        <v>4.8840867758173436</v>
      </c>
      <c r="Y13" s="3" t="s">
        <v>19</v>
      </c>
      <c r="Z13" s="3">
        <v>1</v>
      </c>
      <c r="AA13" s="3">
        <v>3.8482825917407175</v>
      </c>
      <c r="AB13" s="3">
        <v>3.8482825917407175</v>
      </c>
      <c r="AC13" s="3"/>
      <c r="AD13" s="3"/>
    </row>
    <row r="14" spans="1:33" ht="15" thickBot="1" x14ac:dyDescent="0.4">
      <c r="A14" s="2">
        <f t="shared" ca="1" si="0"/>
        <v>68.482747901244153</v>
      </c>
      <c r="B14" s="2">
        <v>64.178323600777148</v>
      </c>
      <c r="C14">
        <v>13</v>
      </c>
      <c r="D14">
        <f t="shared" si="1"/>
        <v>-1</v>
      </c>
      <c r="E14">
        <f t="shared" si="2"/>
        <v>-1</v>
      </c>
      <c r="F14">
        <f t="shared" si="3"/>
        <v>1</v>
      </c>
      <c r="G14">
        <v>1</v>
      </c>
      <c r="H14">
        <f t="shared" si="4"/>
        <v>1</v>
      </c>
      <c r="I14">
        <f t="shared" si="5"/>
        <v>-1</v>
      </c>
      <c r="J14">
        <f t="shared" si="6"/>
        <v>-1</v>
      </c>
      <c r="K14">
        <f t="shared" si="7"/>
        <v>-1</v>
      </c>
      <c r="L14">
        <f t="shared" si="8"/>
        <v>-1</v>
      </c>
      <c r="M14">
        <f t="shared" si="9"/>
        <v>1</v>
      </c>
      <c r="N14">
        <f t="shared" si="10"/>
        <v>1</v>
      </c>
      <c r="O14">
        <f t="shared" si="11"/>
        <v>1</v>
      </c>
      <c r="P14">
        <f t="shared" si="12"/>
        <v>-1</v>
      </c>
      <c r="Q14">
        <f t="shared" si="13"/>
        <v>1</v>
      </c>
      <c r="S14" s="2">
        <f t="shared" si="14"/>
        <v>64.668749601294863</v>
      </c>
      <c r="T14" s="16">
        <f t="shared" si="17"/>
        <v>0.24051766198380181</v>
      </c>
      <c r="U14" s="2">
        <f t="shared" si="15"/>
        <v>64.263235404308617</v>
      </c>
      <c r="V14" s="17">
        <f t="shared" si="16"/>
        <v>7.2100143789667701E-3</v>
      </c>
      <c r="Y14" s="4" t="s">
        <v>20</v>
      </c>
      <c r="Z14" s="4">
        <v>15</v>
      </c>
      <c r="AA14" s="4">
        <v>8074.1840093471183</v>
      </c>
      <c r="AB14" s="4"/>
      <c r="AC14" s="4"/>
      <c r="AD14" s="4"/>
    </row>
    <row r="15" spans="1:33" ht="15" thickBot="1" x14ac:dyDescent="0.4">
      <c r="A15" s="2">
        <f t="shared" ca="1" si="0"/>
        <v>90.044732149398371</v>
      </c>
      <c r="B15" s="2">
        <v>84.112562339117915</v>
      </c>
      <c r="C15">
        <v>14</v>
      </c>
      <c r="D15">
        <f t="shared" si="1"/>
        <v>1</v>
      </c>
      <c r="E15">
        <f t="shared" si="2"/>
        <v>-1</v>
      </c>
      <c r="F15">
        <f t="shared" si="3"/>
        <v>1</v>
      </c>
      <c r="G15">
        <v>1</v>
      </c>
      <c r="H15">
        <f t="shared" si="4"/>
        <v>-1</v>
      </c>
      <c r="I15">
        <f t="shared" si="5"/>
        <v>1</v>
      </c>
      <c r="J15">
        <f t="shared" si="6"/>
        <v>1</v>
      </c>
      <c r="K15">
        <f t="shared" si="7"/>
        <v>-1</v>
      </c>
      <c r="L15">
        <f t="shared" si="8"/>
        <v>-1</v>
      </c>
      <c r="M15">
        <f t="shared" si="9"/>
        <v>1</v>
      </c>
      <c r="N15">
        <f t="shared" si="10"/>
        <v>-1</v>
      </c>
      <c r="O15">
        <f t="shared" si="11"/>
        <v>-1</v>
      </c>
      <c r="P15">
        <f t="shared" si="12"/>
        <v>1</v>
      </c>
      <c r="Q15">
        <f t="shared" si="13"/>
        <v>-1</v>
      </c>
      <c r="S15" s="2">
        <f t="shared" si="14"/>
        <v>84.60298833963563</v>
      </c>
      <c r="T15" s="16">
        <f t="shared" si="17"/>
        <v>0.24051766198380181</v>
      </c>
      <c r="U15" s="2">
        <f t="shared" si="15"/>
        <v>80.549420009419492</v>
      </c>
      <c r="V15" s="17">
        <f t="shared" si="16"/>
        <v>12.695983261688701</v>
      </c>
    </row>
    <row r="16" spans="1:33" x14ac:dyDescent="0.35">
      <c r="A16" s="2">
        <f t="shared" ca="1" si="0"/>
        <v>41.014450102927768</v>
      </c>
      <c r="B16" s="2">
        <v>36.605929943945711</v>
      </c>
      <c r="C16">
        <v>15</v>
      </c>
      <c r="D16">
        <f t="shared" si="1"/>
        <v>-1</v>
      </c>
      <c r="E16">
        <f t="shared" si="2"/>
        <v>1</v>
      </c>
      <c r="F16">
        <f t="shared" si="3"/>
        <v>1</v>
      </c>
      <c r="G16">
        <v>1</v>
      </c>
      <c r="H16">
        <f t="shared" si="4"/>
        <v>-1</v>
      </c>
      <c r="I16">
        <f t="shared" si="5"/>
        <v>-1</v>
      </c>
      <c r="J16">
        <f t="shared" si="6"/>
        <v>-1</v>
      </c>
      <c r="K16">
        <f t="shared" si="7"/>
        <v>1</v>
      </c>
      <c r="L16">
        <f t="shared" si="8"/>
        <v>1</v>
      </c>
      <c r="M16">
        <f t="shared" si="9"/>
        <v>1</v>
      </c>
      <c r="N16">
        <f t="shared" si="10"/>
        <v>-1</v>
      </c>
      <c r="O16">
        <f t="shared" si="11"/>
        <v>-1</v>
      </c>
      <c r="P16">
        <f t="shared" si="12"/>
        <v>-1</v>
      </c>
      <c r="Q16">
        <f t="shared" si="13"/>
        <v>-1</v>
      </c>
      <c r="S16" s="2">
        <f t="shared" si="14"/>
        <v>36.115503943428017</v>
      </c>
      <c r="T16" s="16">
        <f t="shared" si="17"/>
        <v>0.24051766198378088</v>
      </c>
      <c r="U16" s="2">
        <f t="shared" si="15"/>
        <v>37.3978442935827</v>
      </c>
      <c r="V16" s="17">
        <f t="shared" si="16"/>
        <v>0.62712833716097649</v>
      </c>
      <c r="Y16" s="5"/>
      <c r="Z16" s="5" t="s">
        <v>27</v>
      </c>
      <c r="AA16" s="5" t="s">
        <v>15</v>
      </c>
      <c r="AB16" s="5" t="s">
        <v>28</v>
      </c>
      <c r="AC16" s="5" t="s">
        <v>29</v>
      </c>
      <c r="AD16" s="5" t="s">
        <v>30</v>
      </c>
      <c r="AE16" s="5" t="s">
        <v>31</v>
      </c>
      <c r="AF16" s="5" t="s">
        <v>32</v>
      </c>
      <c r="AG16" s="5" t="s">
        <v>33</v>
      </c>
    </row>
    <row r="17" spans="1:33" x14ac:dyDescent="0.35">
      <c r="A17" s="2">
        <f t="shared" ca="1" si="0"/>
        <v>102.41101379288924</v>
      </c>
      <c r="B17" s="2">
        <v>103.93813404528431</v>
      </c>
      <c r="C17">
        <v>16</v>
      </c>
      <c r="D17">
        <f t="shared" si="1"/>
        <v>1</v>
      </c>
      <c r="E17">
        <f t="shared" si="2"/>
        <v>1</v>
      </c>
      <c r="F17">
        <f t="shared" si="3"/>
        <v>1</v>
      </c>
      <c r="G17">
        <v>1</v>
      </c>
      <c r="H17">
        <f t="shared" si="4"/>
        <v>1</v>
      </c>
      <c r="I17">
        <f t="shared" si="5"/>
        <v>1</v>
      </c>
      <c r="J17">
        <f t="shared" si="6"/>
        <v>1</v>
      </c>
      <c r="K17">
        <f t="shared" si="7"/>
        <v>1</v>
      </c>
      <c r="L17">
        <f t="shared" si="8"/>
        <v>1</v>
      </c>
      <c r="M17">
        <f t="shared" si="9"/>
        <v>1</v>
      </c>
      <c r="N17">
        <f t="shared" si="10"/>
        <v>1</v>
      </c>
      <c r="O17">
        <f t="shared" si="11"/>
        <v>1</v>
      </c>
      <c r="P17">
        <f t="shared" si="12"/>
        <v>1</v>
      </c>
      <c r="Q17">
        <f t="shared" si="13"/>
        <v>1</v>
      </c>
      <c r="S17" s="2">
        <f t="shared" si="14"/>
        <v>103.44770804476661</v>
      </c>
      <c r="T17" s="16">
        <f t="shared" si="17"/>
        <v>0.24051766198378788</v>
      </c>
      <c r="U17" s="2">
        <f t="shared" si="15"/>
        <v>107.41481112014542</v>
      </c>
      <c r="V17" s="17">
        <f t="shared" si="16"/>
        <v>12.087283482864741</v>
      </c>
      <c r="Y17" s="3" t="s">
        <v>21</v>
      </c>
      <c r="Z17" s="3">
        <v>63.482797651788893</v>
      </c>
      <c r="AA17" s="3">
        <v>0.49042600051770791</v>
      </c>
      <c r="AB17" s="3">
        <v>129.44419256885772</v>
      </c>
      <c r="AC17" s="3">
        <v>4.9180043965034483E-3</v>
      </c>
      <c r="AD17" s="3">
        <v>57.251344481267573</v>
      </c>
      <c r="AE17" s="3">
        <v>69.714250822310206</v>
      </c>
      <c r="AF17" s="3">
        <v>57.251344481267573</v>
      </c>
      <c r="AG17" s="3">
        <v>69.714250822310206</v>
      </c>
    </row>
    <row r="18" spans="1:33" x14ac:dyDescent="0.35">
      <c r="A18" s="1" t="s">
        <v>9</v>
      </c>
      <c r="B18" s="1"/>
      <c r="D18">
        <f>SUM(D2:D17)</f>
        <v>0</v>
      </c>
      <c r="E18">
        <f t="shared" ref="E18:G18" si="18">SUM(E2:E17)</f>
        <v>0</v>
      </c>
      <c r="F18">
        <f t="shared" si="18"/>
        <v>0</v>
      </c>
      <c r="G18">
        <f t="shared" si="18"/>
        <v>0</v>
      </c>
      <c r="H18">
        <f>SUM(H2:H17)</f>
        <v>0</v>
      </c>
      <c r="I18">
        <f t="shared" ref="I18:Q18" si="19">SUM(I2:I17)</f>
        <v>0</v>
      </c>
      <c r="J18">
        <f t="shared" si="19"/>
        <v>0</v>
      </c>
      <c r="K18">
        <f t="shared" si="19"/>
        <v>0</v>
      </c>
      <c r="L18">
        <f t="shared" si="19"/>
        <v>0</v>
      </c>
      <c r="M18">
        <f t="shared" si="19"/>
        <v>0</v>
      </c>
      <c r="N18">
        <f t="shared" si="19"/>
        <v>0</v>
      </c>
      <c r="O18">
        <f t="shared" si="19"/>
        <v>0</v>
      </c>
      <c r="P18">
        <f t="shared" si="19"/>
        <v>0</v>
      </c>
      <c r="Q18">
        <f t="shared" si="19"/>
        <v>0</v>
      </c>
      <c r="T18" s="16">
        <f>SUM(T2:T17)</f>
        <v>3.8482825917407903</v>
      </c>
      <c r="V18" s="16">
        <f>SUM(V2:V17)</f>
        <v>165.48612052262621</v>
      </c>
      <c r="Y18" s="3" t="s">
        <v>0</v>
      </c>
      <c r="Z18" s="3">
        <v>11.645101220016597</v>
      </c>
      <c r="AA18" s="3">
        <v>0.49042600051770791</v>
      </c>
      <c r="AB18" s="3">
        <v>23.744869170320683</v>
      </c>
      <c r="AC18" s="3">
        <v>2.6795001231243405E-2</v>
      </c>
      <c r="AD18" s="3">
        <v>5.4136480494952783</v>
      </c>
      <c r="AE18" s="3">
        <v>17.876554390537915</v>
      </c>
      <c r="AF18" s="3">
        <v>5.4136480494952783</v>
      </c>
      <c r="AG18" s="3">
        <v>17.876554390537915</v>
      </c>
    </row>
    <row r="19" spans="1:33" x14ac:dyDescent="0.35">
      <c r="Y19" s="3" t="s">
        <v>1</v>
      </c>
      <c r="Z19" s="3">
        <v>-2.6734088103270626</v>
      </c>
      <c r="AA19" s="3">
        <v>0.49042600051770791</v>
      </c>
      <c r="AB19" s="3">
        <v>-5.4511971378045514</v>
      </c>
      <c r="AC19" s="3">
        <v>0.11550111051459321</v>
      </c>
      <c r="AD19" s="3">
        <v>-8.9048619808483807</v>
      </c>
      <c r="AE19" s="3">
        <v>3.5580443601942564</v>
      </c>
      <c r="AF19" s="3">
        <v>-8.9048619808483807</v>
      </c>
      <c r="AG19" s="3">
        <v>3.5580443601942564</v>
      </c>
    </row>
    <row r="20" spans="1:33" x14ac:dyDescent="0.35">
      <c r="A20" s="1" t="s">
        <v>4</v>
      </c>
      <c r="B20" s="1"/>
      <c r="C20">
        <v>64.25</v>
      </c>
      <c r="D20">
        <v>11.5</v>
      </c>
      <c r="E20">
        <v>-2.5</v>
      </c>
      <c r="F20">
        <v>0</v>
      </c>
      <c r="G20">
        <v>10</v>
      </c>
      <c r="I20">
        <v>10</v>
      </c>
      <c r="Q20">
        <v>12</v>
      </c>
      <c r="Y20" s="3" t="s">
        <v>2</v>
      </c>
      <c r="Z20" s="3">
        <v>0.16425229566007193</v>
      </c>
      <c r="AA20" s="3">
        <v>0.49042600051770791</v>
      </c>
      <c r="AB20" s="3">
        <v>0.33491759304499036</v>
      </c>
      <c r="AC20" s="3">
        <v>0.79425995317525966</v>
      </c>
      <c r="AD20" s="3">
        <v>-6.0672008748612472</v>
      </c>
      <c r="AE20" s="3">
        <v>6.3957054661813908</v>
      </c>
      <c r="AF20" s="3">
        <v>-6.0672008748612472</v>
      </c>
      <c r="AG20" s="3">
        <v>6.3957054661813908</v>
      </c>
    </row>
    <row r="21" spans="1:33" x14ac:dyDescent="0.35">
      <c r="A21" s="1" t="s">
        <v>36</v>
      </c>
      <c r="C21" s="2">
        <f>Z17</f>
        <v>63.482797651788893</v>
      </c>
      <c r="D21" s="2">
        <f>Z18</f>
        <v>11.645101220016597</v>
      </c>
      <c r="E21" s="2">
        <f>Z19</f>
        <v>-2.6734088103270626</v>
      </c>
      <c r="F21" s="2">
        <f>Z20</f>
        <v>0.16425229566007193</v>
      </c>
      <c r="G21" s="2">
        <f>Z21</f>
        <v>8.9235300550751635</v>
      </c>
      <c r="H21" s="2">
        <f>Z22</f>
        <v>0.25645327209843866</v>
      </c>
      <c r="I21" s="2">
        <f>Z23</f>
        <v>9.9306866379017986</v>
      </c>
      <c r="J21" s="2">
        <f>Z24</f>
        <v>0.23722630401159325</v>
      </c>
      <c r="K21" s="2">
        <f>Z25</f>
        <v>0.5400943840437753</v>
      </c>
      <c r="L21" s="2">
        <f>Z26</f>
        <v>-0.29381706190068135</v>
      </c>
      <c r="M21" s="2">
        <f>Z27</f>
        <v>-0.36184252024284397</v>
      </c>
      <c r="N21" s="2">
        <f>Z28</f>
        <v>-1.4698667413483892</v>
      </c>
      <c r="O21" s="2">
        <f>Z29</f>
        <v>-0.36979074536355477</v>
      </c>
      <c r="P21" s="2">
        <f>Z30</f>
        <v>3.5965479898582152E-3</v>
      </c>
      <c r="Q21" s="2">
        <f>Z31</f>
        <v>13.43269555536296</v>
      </c>
      <c r="Y21" s="3" t="s">
        <v>46</v>
      </c>
      <c r="Z21" s="3">
        <v>8.9235300550751635</v>
      </c>
      <c r="AA21" s="3">
        <v>0.49042600051770791</v>
      </c>
      <c r="AB21" s="3">
        <v>18.195466891345944</v>
      </c>
      <c r="AC21" s="3">
        <v>3.4952660077636671E-2</v>
      </c>
      <c r="AD21" s="3">
        <v>2.6920768845538445</v>
      </c>
      <c r="AE21" s="3">
        <v>15.154983225596482</v>
      </c>
      <c r="AF21" s="3">
        <v>2.6920768845538445</v>
      </c>
      <c r="AG21" s="3">
        <v>15.154983225596482</v>
      </c>
    </row>
    <row r="22" spans="1:33" x14ac:dyDescent="0.35">
      <c r="A22" s="1" t="s">
        <v>38</v>
      </c>
      <c r="C22" s="7">
        <f>AC17</f>
        <v>4.9180043965034483E-3</v>
      </c>
      <c r="D22" s="7">
        <f>AC18</f>
        <v>2.6795001231243405E-2</v>
      </c>
      <c r="E22" s="7">
        <f>AC19</f>
        <v>0.11550111051459321</v>
      </c>
      <c r="F22" s="7">
        <f>AC20</f>
        <v>0.79425995317525966</v>
      </c>
      <c r="G22" s="7">
        <f>AC21</f>
        <v>3.4952660077636671E-2</v>
      </c>
      <c r="H22" s="7">
        <f>AC22</f>
        <v>0.69326732129426449</v>
      </c>
      <c r="I22" s="7">
        <f>AC23</f>
        <v>3.1413884449198827E-2</v>
      </c>
      <c r="J22" s="7">
        <f>AC24</f>
        <v>0.71318066368387434</v>
      </c>
      <c r="K22" s="7">
        <f>AC25</f>
        <v>0.4693403203224642</v>
      </c>
      <c r="L22" s="7">
        <f>AC26</f>
        <v>0.65637700289221967</v>
      </c>
      <c r="M22" s="7">
        <f>AC27</f>
        <v>0.59532914933074088</v>
      </c>
      <c r="N22" s="7">
        <f>AC28</f>
        <v>0.20501611802915118</v>
      </c>
      <c r="O22" s="7">
        <f>AC29</f>
        <v>0.58869995465669522</v>
      </c>
      <c r="P22" s="7">
        <f>AC30</f>
        <v>0.9953314210183597</v>
      </c>
      <c r="Q22" s="7">
        <f>AC31</f>
        <v>2.3232587527119528E-2</v>
      </c>
      <c r="Y22" s="3" t="s">
        <v>6</v>
      </c>
      <c r="Z22" s="3">
        <v>0.25645327209843866</v>
      </c>
      <c r="AA22" s="3">
        <v>0.49042600051770791</v>
      </c>
      <c r="AB22" s="3">
        <v>0.52291940441110207</v>
      </c>
      <c r="AC22" s="3">
        <v>0.69326732129426449</v>
      </c>
      <c r="AD22" s="3">
        <v>-5.9749998984228805</v>
      </c>
      <c r="AE22" s="3">
        <v>6.4879064426197575</v>
      </c>
      <c r="AF22" s="3">
        <v>-5.9749998984228805</v>
      </c>
      <c r="AG22" s="3">
        <v>6.4879064426197575</v>
      </c>
    </row>
    <row r="23" spans="1:33" x14ac:dyDescent="0.35">
      <c r="A23" s="1" t="s">
        <v>37</v>
      </c>
      <c r="C23" s="2">
        <f>IF(C22&lt;0.05,C21,0)</f>
        <v>63.482797651788893</v>
      </c>
      <c r="D23" s="2">
        <f t="shared" ref="D23:Q23" si="20">IF(D22&lt;0.05,D21,0)</f>
        <v>11.645101220016597</v>
      </c>
      <c r="E23" s="2">
        <f t="shared" si="20"/>
        <v>0</v>
      </c>
      <c r="F23" s="2">
        <f t="shared" si="20"/>
        <v>0</v>
      </c>
      <c r="G23" s="2">
        <f t="shared" si="20"/>
        <v>8.9235300550751635</v>
      </c>
      <c r="H23" s="2">
        <f t="shared" si="20"/>
        <v>0</v>
      </c>
      <c r="I23" s="2">
        <f t="shared" si="20"/>
        <v>9.9306866379017986</v>
      </c>
      <c r="J23" s="2">
        <f t="shared" si="20"/>
        <v>0</v>
      </c>
      <c r="K23" s="2">
        <f t="shared" si="20"/>
        <v>0</v>
      </c>
      <c r="L23" s="2">
        <f t="shared" si="20"/>
        <v>0</v>
      </c>
      <c r="M23" s="2">
        <f t="shared" si="20"/>
        <v>0</v>
      </c>
      <c r="N23" s="2">
        <f t="shared" si="20"/>
        <v>0</v>
      </c>
      <c r="O23" s="2">
        <f t="shared" si="20"/>
        <v>0</v>
      </c>
      <c r="P23" s="2">
        <f t="shared" si="20"/>
        <v>0</v>
      </c>
      <c r="Q23" s="2">
        <f t="shared" si="20"/>
        <v>13.43269555536296</v>
      </c>
      <c r="Y23" s="3" t="s">
        <v>5</v>
      </c>
      <c r="Z23" s="3">
        <v>9.9306866379017986</v>
      </c>
      <c r="AA23" s="3">
        <v>0.49042600051770791</v>
      </c>
      <c r="AB23" s="3">
        <v>20.249103080625165</v>
      </c>
      <c r="AC23" s="3">
        <v>3.1413884449198827E-2</v>
      </c>
      <c r="AD23" s="3">
        <v>3.6992334673804796</v>
      </c>
      <c r="AE23" s="3">
        <v>16.162139808423117</v>
      </c>
      <c r="AF23" s="3">
        <v>3.6992334673804796</v>
      </c>
      <c r="AG23" s="3">
        <v>16.162139808423117</v>
      </c>
    </row>
    <row r="24" spans="1:33" x14ac:dyDescent="0.35">
      <c r="Y24" s="3" t="s">
        <v>47</v>
      </c>
      <c r="Z24" s="3">
        <v>0.23722630401159325</v>
      </c>
      <c r="AA24" s="3">
        <v>0.49042600051770791</v>
      </c>
      <c r="AB24" s="3">
        <v>0.48371477809327051</v>
      </c>
      <c r="AC24" s="3">
        <v>0.71318066368387434</v>
      </c>
      <c r="AD24" s="3">
        <v>-5.9942268665097256</v>
      </c>
      <c r="AE24" s="3">
        <v>6.4686794745329124</v>
      </c>
      <c r="AF24" s="3">
        <v>-5.9942268665097256</v>
      </c>
      <c r="AG24" s="3">
        <v>6.4686794745329124</v>
      </c>
    </row>
    <row r="25" spans="1:33" x14ac:dyDescent="0.35">
      <c r="Y25" s="3" t="s">
        <v>7</v>
      </c>
      <c r="Z25" s="3">
        <v>0.5400943840437753</v>
      </c>
      <c r="AA25" s="3">
        <v>0.49042600051770791</v>
      </c>
      <c r="AB25" s="3">
        <v>1.1012759997912753</v>
      </c>
      <c r="AC25" s="3">
        <v>0.4693403203224642</v>
      </c>
      <c r="AD25" s="3">
        <v>-5.6913587864775437</v>
      </c>
      <c r="AE25" s="3">
        <v>6.7715475545650943</v>
      </c>
      <c r="AF25" s="3">
        <v>-5.6913587864775437</v>
      </c>
      <c r="AG25" s="3">
        <v>6.7715475545650943</v>
      </c>
    </row>
    <row r="26" spans="1:33" x14ac:dyDescent="0.35">
      <c r="Y26" s="3" t="s">
        <v>48</v>
      </c>
      <c r="Z26" s="3">
        <v>-0.29381706190068135</v>
      </c>
      <c r="AA26" s="3">
        <v>0.49042600051770791</v>
      </c>
      <c r="AB26" s="3">
        <v>-0.59910580105973077</v>
      </c>
      <c r="AC26" s="3">
        <v>0.65637700289221967</v>
      </c>
      <c r="AD26" s="3">
        <v>-6.5252702324220007</v>
      </c>
      <c r="AE26" s="3">
        <v>5.9376361086206373</v>
      </c>
      <c r="AF26" s="3">
        <v>-6.5252702324220007</v>
      </c>
      <c r="AG26" s="3">
        <v>5.9376361086206373</v>
      </c>
    </row>
    <row r="27" spans="1:33" x14ac:dyDescent="0.35">
      <c r="Y27" s="3" t="s">
        <v>49</v>
      </c>
      <c r="Z27" s="3">
        <v>-0.36184252024284397</v>
      </c>
      <c r="AA27" s="3">
        <v>0.49042600051770791</v>
      </c>
      <c r="AB27" s="3">
        <v>-0.73781267685822638</v>
      </c>
      <c r="AC27" s="3">
        <v>0.59532914933074088</v>
      </c>
      <c r="AD27" s="3">
        <v>-6.5932956907641627</v>
      </c>
      <c r="AE27" s="3">
        <v>5.8696106502784753</v>
      </c>
      <c r="AF27" s="3">
        <v>-6.5932956907641627</v>
      </c>
      <c r="AG27" s="3">
        <v>5.8696106502784753</v>
      </c>
    </row>
    <row r="28" spans="1:33" ht="15" thickBot="1" x14ac:dyDescent="0.4">
      <c r="B28" s="9" t="s">
        <v>3</v>
      </c>
      <c r="C28" s="10" t="s">
        <v>41</v>
      </c>
      <c r="D28" s="10" t="s">
        <v>42</v>
      </c>
      <c r="E28" s="10" t="s">
        <v>43</v>
      </c>
      <c r="F28" s="10" t="s">
        <v>54</v>
      </c>
      <c r="Y28" s="3" t="s">
        <v>8</v>
      </c>
      <c r="Z28" s="3">
        <v>-1.4698667413483892</v>
      </c>
      <c r="AA28" s="3">
        <v>0.49042600051770791</v>
      </c>
      <c r="AB28" s="3">
        <v>-2.9971223789047792</v>
      </c>
      <c r="AC28" s="3">
        <v>0.20501611802915118</v>
      </c>
      <c r="AD28" s="3">
        <v>-7.7013199118697084</v>
      </c>
      <c r="AE28" s="3">
        <v>4.7615864291729295</v>
      </c>
      <c r="AF28" s="3">
        <v>-7.7013199118697084</v>
      </c>
      <c r="AG28" s="3">
        <v>4.7615864291729295</v>
      </c>
    </row>
    <row r="29" spans="1:33" ht="15" thickTop="1" x14ac:dyDescent="0.35">
      <c r="B29" s="2">
        <f>B2</f>
        <v>70.510454400843528</v>
      </c>
      <c r="C29" s="8" t="str">
        <f>IF(D2=-1,"lo","hi")</f>
        <v>lo</v>
      </c>
      <c r="D29" s="8" t="str">
        <f>IF(E2=-1,"lo","hi")</f>
        <v>lo</v>
      </c>
      <c r="E29" s="8" t="str">
        <f>IF(F2=-1,"lo","hi")</f>
        <v>lo</v>
      </c>
      <c r="F29" s="8" t="str">
        <f>IF(G2=-1,"lo","hi")</f>
        <v>lo</v>
      </c>
      <c r="Y29" s="3" t="s">
        <v>50</v>
      </c>
      <c r="Z29" s="3">
        <v>-0.36979074536355477</v>
      </c>
      <c r="AA29" s="3">
        <v>0.49042600051770791</v>
      </c>
      <c r="AB29" s="3">
        <v>-0.75401945446039353</v>
      </c>
      <c r="AC29" s="3">
        <v>0.58869995465669522</v>
      </c>
      <c r="AD29" s="3">
        <v>-6.6012439158848739</v>
      </c>
      <c r="AE29" s="3">
        <v>5.861662425157764</v>
      </c>
      <c r="AF29" s="3">
        <v>-6.6012439158848739</v>
      </c>
      <c r="AG29" s="3">
        <v>5.861662425157764</v>
      </c>
    </row>
    <row r="30" spans="1:33" x14ac:dyDescent="0.35">
      <c r="B30" s="2">
        <f t="shared" ref="B30:B44" si="21">B3</f>
        <v>42.41441142468296</v>
      </c>
      <c r="C30" s="8" t="str">
        <f t="shared" ref="C30:F44" si="22">IF(D3=-1,"lo","hi")</f>
        <v>hi</v>
      </c>
      <c r="D30" s="8" t="str">
        <f t="shared" si="22"/>
        <v>lo</v>
      </c>
      <c r="E30" s="8" t="str">
        <f t="shared" si="22"/>
        <v>lo</v>
      </c>
      <c r="F30" s="8" t="str">
        <f t="shared" si="22"/>
        <v>lo</v>
      </c>
      <c r="Y30" s="3" t="s">
        <v>51</v>
      </c>
      <c r="Z30" s="3">
        <v>3.5965479898582152E-3</v>
      </c>
      <c r="AA30" s="3">
        <v>0.49042600051770791</v>
      </c>
      <c r="AB30" s="3">
        <v>7.3335181781993509E-3</v>
      </c>
      <c r="AC30" s="3">
        <v>0.9953314210183597</v>
      </c>
      <c r="AD30" s="3">
        <v>-6.2278566225314611</v>
      </c>
      <c r="AE30" s="3">
        <v>6.2350497185111768</v>
      </c>
      <c r="AF30" s="3">
        <v>-6.2278566225314611</v>
      </c>
      <c r="AG30" s="3">
        <v>6.2350497185111768</v>
      </c>
    </row>
    <row r="31" spans="1:33" ht="15" thickBot="1" x14ac:dyDescent="0.4">
      <c r="B31" s="2">
        <f t="shared" si="21"/>
        <v>34.594321508591968</v>
      </c>
      <c r="C31" s="8" t="str">
        <f t="shared" si="22"/>
        <v>lo</v>
      </c>
      <c r="D31" s="8" t="str">
        <f t="shared" si="22"/>
        <v>hi</v>
      </c>
      <c r="E31" s="8" t="str">
        <f t="shared" si="22"/>
        <v>lo</v>
      </c>
      <c r="F31" s="8" t="str">
        <f t="shared" si="22"/>
        <v>lo</v>
      </c>
      <c r="Y31" s="4" t="s">
        <v>52</v>
      </c>
      <c r="Z31" s="4">
        <v>13.43269555536296</v>
      </c>
      <c r="AA31" s="4">
        <v>0.49042600051770791</v>
      </c>
      <c r="AB31" s="4">
        <v>27.389851967846354</v>
      </c>
      <c r="AC31" s="4">
        <v>2.3232587527119528E-2</v>
      </c>
      <c r="AD31" s="4">
        <v>7.2012423848416409</v>
      </c>
      <c r="AE31" s="4">
        <v>19.664148725884278</v>
      </c>
      <c r="AF31" s="4">
        <v>7.2012423848416409</v>
      </c>
      <c r="AG31" s="4">
        <v>19.664148725884278</v>
      </c>
    </row>
    <row r="32" spans="1:33" x14ac:dyDescent="0.35">
      <c r="B32" s="2">
        <f t="shared" si="21"/>
        <v>68.613503789124763</v>
      </c>
      <c r="C32" s="8" t="str">
        <f t="shared" si="22"/>
        <v>hi</v>
      </c>
      <c r="D32" s="8" t="str">
        <f t="shared" si="22"/>
        <v>hi</v>
      </c>
      <c r="E32" s="8" t="str">
        <f t="shared" si="22"/>
        <v>lo</v>
      </c>
      <c r="F32" s="8" t="str">
        <f t="shared" si="22"/>
        <v>lo</v>
      </c>
    </row>
    <row r="33" spans="2:6" x14ac:dyDescent="0.35">
      <c r="B33" s="2">
        <f t="shared" si="21"/>
        <v>21.804002492350666</v>
      </c>
      <c r="C33" s="8" t="str">
        <f t="shared" si="22"/>
        <v>lo</v>
      </c>
      <c r="D33" s="8" t="str">
        <f t="shared" si="22"/>
        <v>lo</v>
      </c>
      <c r="E33" s="8" t="str">
        <f t="shared" si="22"/>
        <v>hi</v>
      </c>
      <c r="F33" s="8" t="str">
        <f t="shared" si="22"/>
        <v>lo</v>
      </c>
    </row>
    <row r="34" spans="2:6" x14ac:dyDescent="0.35">
      <c r="B34" s="2">
        <f t="shared" si="21"/>
        <v>93.026569062683265</v>
      </c>
      <c r="C34" s="8" t="str">
        <f t="shared" si="22"/>
        <v>hi</v>
      </c>
      <c r="D34" s="8" t="str">
        <f t="shared" si="22"/>
        <v>lo</v>
      </c>
      <c r="E34" s="8" t="str">
        <f t="shared" si="22"/>
        <v>hi</v>
      </c>
      <c r="F34" s="8" t="str">
        <f t="shared" si="22"/>
        <v>lo</v>
      </c>
    </row>
    <row r="35" spans="2:6" x14ac:dyDescent="0.35">
      <c r="B35" s="2">
        <f t="shared" si="21"/>
        <v>45.69679232104874</v>
      </c>
      <c r="C35" s="8" t="str">
        <f t="shared" si="22"/>
        <v>lo</v>
      </c>
      <c r="D35" s="8" t="str">
        <f t="shared" si="22"/>
        <v>hi</v>
      </c>
      <c r="E35" s="8" t="str">
        <f t="shared" si="22"/>
        <v>hi</v>
      </c>
      <c r="F35" s="8" t="str">
        <f t="shared" si="22"/>
        <v>lo</v>
      </c>
    </row>
    <row r="36" spans="2:6" x14ac:dyDescent="0.35">
      <c r="B36" s="2">
        <f t="shared" si="21"/>
        <v>59.814085774383898</v>
      </c>
      <c r="C36" s="8" t="str">
        <f t="shared" si="22"/>
        <v>hi</v>
      </c>
      <c r="D36" s="8" t="str">
        <f t="shared" si="22"/>
        <v>hi</v>
      </c>
      <c r="E36" s="8" t="str">
        <f t="shared" si="22"/>
        <v>hi</v>
      </c>
      <c r="F36" s="8" t="str">
        <f t="shared" si="22"/>
        <v>lo</v>
      </c>
    </row>
    <row r="37" spans="2:6" x14ac:dyDescent="0.35">
      <c r="B37" s="2">
        <f t="shared" si="21"/>
        <v>62.577453562819841</v>
      </c>
      <c r="C37" s="8" t="str">
        <f t="shared" si="22"/>
        <v>lo</v>
      </c>
      <c r="D37" s="8" t="str">
        <f t="shared" si="22"/>
        <v>lo</v>
      </c>
      <c r="E37" s="8" t="str">
        <f t="shared" si="22"/>
        <v>lo</v>
      </c>
      <c r="F37" s="8" t="str">
        <f t="shared" si="22"/>
        <v>hi</v>
      </c>
    </row>
    <row r="38" spans="2:6" x14ac:dyDescent="0.35">
      <c r="B38" s="2">
        <f t="shared" si="21"/>
        <v>90.625874813652246</v>
      </c>
      <c r="C38" s="8" t="str">
        <f t="shared" si="22"/>
        <v>hi</v>
      </c>
      <c r="D38" s="8" t="str">
        <f t="shared" si="22"/>
        <v>lo</v>
      </c>
      <c r="E38" s="8" t="str">
        <f t="shared" si="22"/>
        <v>lo</v>
      </c>
      <c r="F38" s="8" t="str">
        <f t="shared" si="22"/>
        <v>hi</v>
      </c>
    </row>
    <row r="39" spans="2:6" x14ac:dyDescent="0.35">
      <c r="B39" s="2">
        <f t="shared" si="21"/>
        <v>78.734293623800738</v>
      </c>
      <c r="C39" s="8" t="str">
        <f t="shared" si="22"/>
        <v>lo</v>
      </c>
      <c r="D39" s="8" t="str">
        <f t="shared" si="22"/>
        <v>hi</v>
      </c>
      <c r="E39" s="8" t="str">
        <f t="shared" si="22"/>
        <v>lo</v>
      </c>
      <c r="F39" s="8" t="str">
        <f t="shared" si="22"/>
        <v>hi</v>
      </c>
    </row>
    <row r="40" spans="2:6" x14ac:dyDescent="0.35">
      <c r="B40" s="2">
        <f t="shared" si="21"/>
        <v>58.478049725514445</v>
      </c>
      <c r="C40" s="8" t="str">
        <f t="shared" si="22"/>
        <v>hi</v>
      </c>
      <c r="D40" s="8" t="str">
        <f t="shared" si="22"/>
        <v>hi</v>
      </c>
      <c r="E40" s="8" t="str">
        <f t="shared" si="22"/>
        <v>lo</v>
      </c>
      <c r="F40" s="8" t="str">
        <f t="shared" si="22"/>
        <v>hi</v>
      </c>
    </row>
    <row r="41" spans="2:6" x14ac:dyDescent="0.35">
      <c r="B41" s="2">
        <f t="shared" si="21"/>
        <v>64.178323600777148</v>
      </c>
      <c r="C41" s="8" t="str">
        <f t="shared" si="22"/>
        <v>lo</v>
      </c>
      <c r="D41" s="8" t="str">
        <f t="shared" si="22"/>
        <v>lo</v>
      </c>
      <c r="E41" s="8" t="str">
        <f t="shared" si="22"/>
        <v>hi</v>
      </c>
      <c r="F41" s="8" t="str">
        <f t="shared" si="22"/>
        <v>hi</v>
      </c>
    </row>
    <row r="42" spans="2:6" x14ac:dyDescent="0.35">
      <c r="B42" s="2">
        <f t="shared" si="21"/>
        <v>84.112562339117915</v>
      </c>
      <c r="C42" s="8" t="str">
        <f t="shared" si="22"/>
        <v>hi</v>
      </c>
      <c r="D42" s="8" t="str">
        <f t="shared" si="22"/>
        <v>lo</v>
      </c>
      <c r="E42" s="8" t="str">
        <f t="shared" si="22"/>
        <v>hi</v>
      </c>
      <c r="F42" s="8" t="str">
        <f t="shared" si="22"/>
        <v>hi</v>
      </c>
    </row>
    <row r="43" spans="2:6" x14ac:dyDescent="0.35">
      <c r="B43" s="2">
        <f t="shared" si="21"/>
        <v>36.605929943945711</v>
      </c>
      <c r="C43" s="8" t="str">
        <f t="shared" si="22"/>
        <v>lo</v>
      </c>
      <c r="D43" s="8" t="str">
        <f t="shared" si="22"/>
        <v>hi</v>
      </c>
      <c r="E43" s="8" t="str">
        <f t="shared" si="22"/>
        <v>hi</v>
      </c>
      <c r="F43" s="8" t="str">
        <f t="shared" si="22"/>
        <v>hi</v>
      </c>
    </row>
    <row r="44" spans="2:6" x14ac:dyDescent="0.35">
      <c r="B44" s="2">
        <f t="shared" si="21"/>
        <v>103.93813404528431</v>
      </c>
      <c r="C44" s="8" t="str">
        <f t="shared" si="22"/>
        <v>hi</v>
      </c>
      <c r="D44" s="8" t="str">
        <f t="shared" si="22"/>
        <v>hi</v>
      </c>
      <c r="E44" s="8" t="str">
        <f t="shared" si="22"/>
        <v>hi</v>
      </c>
      <c r="F44" s="8" t="str">
        <f t="shared" si="22"/>
        <v>hi</v>
      </c>
    </row>
    <row r="45" spans="2:6" x14ac:dyDescent="0.35">
      <c r="B45" s="2"/>
    </row>
    <row r="46" spans="2:6" x14ac:dyDescent="0.35">
      <c r="B46" s="2"/>
    </row>
    <row r="47" spans="2:6" x14ac:dyDescent="0.35">
      <c r="B47" s="2"/>
    </row>
    <row r="48" spans="2:6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EFC5-1908-4991-AD2D-6236AAE1BCEA}">
  <dimension ref="A1:J13"/>
  <sheetViews>
    <sheetView workbookViewId="0">
      <selection activeCell="C5" sqref="C5"/>
    </sheetView>
  </sheetViews>
  <sheetFormatPr defaultRowHeight="14.5" x14ac:dyDescent="0.35"/>
  <cols>
    <col min="2" max="2" width="10.36328125" customWidth="1"/>
  </cols>
  <sheetData>
    <row r="1" spans="1:10" x14ac:dyDescent="0.35">
      <c r="A1" s="1" t="s">
        <v>62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J1" s="1"/>
    </row>
    <row r="2" spans="1:10" x14ac:dyDescent="0.35">
      <c r="A2" s="1" t="s">
        <v>63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10" x14ac:dyDescent="0.35">
      <c r="A3" s="1" t="s">
        <v>64</v>
      </c>
      <c r="B3">
        <v>-1</v>
      </c>
      <c r="C3">
        <v>-1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 x14ac:dyDescent="0.35">
      <c r="A4" s="1" t="s">
        <v>42</v>
      </c>
      <c r="B4">
        <v>-1</v>
      </c>
      <c r="C4">
        <v>1</v>
      </c>
      <c r="D4">
        <v>-1</v>
      </c>
      <c r="E4">
        <v>-1</v>
      </c>
      <c r="F4">
        <v>1</v>
      </c>
      <c r="G4">
        <v>-1</v>
      </c>
      <c r="H4">
        <v>1</v>
      </c>
    </row>
    <row r="5" spans="1:10" x14ac:dyDescent="0.35">
      <c r="A5" s="1" t="s">
        <v>65</v>
      </c>
      <c r="B5">
        <v>-1</v>
      </c>
      <c r="C5">
        <v>1</v>
      </c>
      <c r="D5">
        <v>1</v>
      </c>
      <c r="E5">
        <v>1</v>
      </c>
      <c r="F5">
        <v>-1</v>
      </c>
      <c r="G5">
        <v>1</v>
      </c>
      <c r="H5">
        <v>-1</v>
      </c>
    </row>
    <row r="6" spans="1:10" x14ac:dyDescent="0.35">
      <c r="A6" s="1" t="s">
        <v>66</v>
      </c>
      <c r="B6">
        <v>1</v>
      </c>
      <c r="C6">
        <v>-1</v>
      </c>
      <c r="D6">
        <v>1</v>
      </c>
      <c r="E6">
        <v>-1</v>
      </c>
      <c r="F6">
        <v>-1</v>
      </c>
      <c r="G6">
        <v>1</v>
      </c>
      <c r="H6">
        <v>1</v>
      </c>
    </row>
    <row r="7" spans="1:10" x14ac:dyDescent="0.35">
      <c r="A7" s="1" t="s">
        <v>25</v>
      </c>
      <c r="B7">
        <v>1</v>
      </c>
      <c r="C7">
        <v>-1</v>
      </c>
      <c r="D7">
        <v>1</v>
      </c>
      <c r="E7">
        <v>1</v>
      </c>
      <c r="F7">
        <v>1</v>
      </c>
      <c r="G7">
        <v>-1</v>
      </c>
      <c r="H7">
        <v>-1</v>
      </c>
    </row>
    <row r="8" spans="1:10" x14ac:dyDescent="0.35">
      <c r="A8" s="1" t="s">
        <v>67</v>
      </c>
      <c r="B8">
        <v>1</v>
      </c>
      <c r="C8">
        <v>1</v>
      </c>
      <c r="D8">
        <v>-1</v>
      </c>
      <c r="E8">
        <v>-1</v>
      </c>
      <c r="F8">
        <v>1</v>
      </c>
      <c r="G8">
        <v>1</v>
      </c>
      <c r="H8">
        <v>-1</v>
      </c>
    </row>
    <row r="9" spans="1:10" x14ac:dyDescent="0.35">
      <c r="A9" s="1" t="s">
        <v>68</v>
      </c>
      <c r="B9">
        <v>1</v>
      </c>
      <c r="C9">
        <v>1</v>
      </c>
      <c r="D9">
        <v>-1</v>
      </c>
      <c r="E9">
        <v>1</v>
      </c>
      <c r="F9">
        <v>-1</v>
      </c>
      <c r="G9">
        <v>-1</v>
      </c>
      <c r="H9">
        <v>1</v>
      </c>
    </row>
    <row r="10" spans="1:10" x14ac:dyDescent="0.35">
      <c r="A10" s="1" t="s">
        <v>9</v>
      </c>
      <c r="B10" s="1">
        <f>SUM(B2:B9)</f>
        <v>0</v>
      </c>
      <c r="C10" s="1">
        <f t="shared" ref="C10:H10" si="0">SUM(C2:C9)</f>
        <v>0</v>
      </c>
      <c r="D10" s="1">
        <f>SUM(D2:D9)</f>
        <v>0</v>
      </c>
      <c r="E10" s="1">
        <f t="shared" si="0"/>
        <v>0</v>
      </c>
      <c r="F10" s="1">
        <f t="shared" si="0"/>
        <v>0</v>
      </c>
      <c r="G10" s="1">
        <f t="shared" si="0"/>
        <v>0</v>
      </c>
      <c r="H10" s="1">
        <f t="shared" si="0"/>
        <v>0</v>
      </c>
    </row>
    <row r="12" spans="1:10" x14ac:dyDescent="0.35">
      <c r="A12" s="1" t="s">
        <v>69</v>
      </c>
      <c r="B12">
        <f t="array" ref="B12">MDETERM(B2:H8)</f>
        <v>-256</v>
      </c>
    </row>
    <row r="13" spans="1:10" x14ac:dyDescent="0.35">
      <c r="B13">
        <f t="array" ref="B13">MDETERM(B3:H9)</f>
        <v>256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573C-D385-4704-ACC6-44AC19CAB62B}">
  <dimension ref="A1:V23"/>
  <sheetViews>
    <sheetView tabSelected="1" topLeftCell="L32" workbookViewId="0">
      <selection activeCell="I2" sqref="I2"/>
    </sheetView>
  </sheetViews>
  <sheetFormatPr defaultRowHeight="14.5" x14ac:dyDescent="0.35"/>
  <cols>
    <col min="5" max="5" width="9.453125" customWidth="1"/>
    <col min="6" max="6" width="8.36328125" customWidth="1"/>
    <col min="10" max="10" width="8.6328125" customWidth="1"/>
    <col min="18" max="18" width="10.453125" customWidth="1"/>
  </cols>
  <sheetData>
    <row r="1" spans="1:19" x14ac:dyDescent="0.35">
      <c r="F1" s="20" t="s">
        <v>71</v>
      </c>
      <c r="G1" s="20"/>
      <c r="H1" s="1" t="s">
        <v>72</v>
      </c>
    </row>
    <row r="2" spans="1:19" x14ac:dyDescent="0.35">
      <c r="A2" s="1" t="s">
        <v>62</v>
      </c>
      <c r="B2" s="1" t="s">
        <v>70</v>
      </c>
      <c r="C2" s="1" t="s">
        <v>71</v>
      </c>
      <c r="D2" s="1" t="s">
        <v>72</v>
      </c>
      <c r="F2" s="1" t="s">
        <v>55</v>
      </c>
      <c r="G2" s="1" t="s">
        <v>56</v>
      </c>
      <c r="H2" s="1" t="s">
        <v>57</v>
      </c>
      <c r="I2" s="1" t="s">
        <v>85</v>
      </c>
      <c r="J2" s="1" t="s">
        <v>86</v>
      </c>
      <c r="L2" s="1" t="s">
        <v>87</v>
      </c>
      <c r="N2" t="s">
        <v>10</v>
      </c>
    </row>
    <row r="3" spans="1:19" ht="15" thickBot="1" x14ac:dyDescent="0.4">
      <c r="A3" s="1" t="s">
        <v>73</v>
      </c>
      <c r="B3">
        <v>54.9</v>
      </c>
      <c r="C3" t="s">
        <v>63</v>
      </c>
      <c r="D3" t="s">
        <v>44</v>
      </c>
      <c r="F3">
        <f>IF(C3="A",1,0)</f>
        <v>1</v>
      </c>
      <c r="G3">
        <f>IF(C3="B",1,0)</f>
        <v>0</v>
      </c>
      <c r="H3">
        <f>IF(D3="lo",-1,1)</f>
        <v>-1</v>
      </c>
      <c r="I3">
        <f>F3*H3</f>
        <v>-1</v>
      </c>
      <c r="J3">
        <f>G3*H3</f>
        <v>0</v>
      </c>
    </row>
    <row r="4" spans="1:19" x14ac:dyDescent="0.35">
      <c r="A4" s="1" t="s">
        <v>74</v>
      </c>
      <c r="B4">
        <v>56.5</v>
      </c>
      <c r="C4" t="s">
        <v>63</v>
      </c>
      <c r="D4" t="s">
        <v>45</v>
      </c>
      <c r="F4">
        <f t="shared" ref="F4:F14" si="0">IF(C4="A",1,0)</f>
        <v>1</v>
      </c>
      <c r="G4">
        <f t="shared" ref="G4:G14" si="1">IF(C4="B",1,0)</f>
        <v>0</v>
      </c>
      <c r="H4">
        <f t="shared" ref="H4:H14" si="2">IF(D4="lo",-1,1)</f>
        <v>1</v>
      </c>
      <c r="I4">
        <f t="shared" ref="I4:I14" si="3">F4*H4</f>
        <v>1</v>
      </c>
      <c r="J4">
        <f t="shared" ref="J4:J14" si="4">G4*H4</f>
        <v>0</v>
      </c>
      <c r="N4" s="6" t="s">
        <v>11</v>
      </c>
      <c r="O4" s="6"/>
    </row>
    <row r="5" spans="1:19" x14ac:dyDescent="0.35">
      <c r="A5" s="1" t="s">
        <v>75</v>
      </c>
      <c r="B5">
        <v>42.6</v>
      </c>
      <c r="C5" t="s">
        <v>64</v>
      </c>
      <c r="D5" t="s">
        <v>44</v>
      </c>
      <c r="F5">
        <f t="shared" si="0"/>
        <v>0</v>
      </c>
      <c r="G5">
        <f t="shared" si="1"/>
        <v>1</v>
      </c>
      <c r="H5">
        <f t="shared" si="2"/>
        <v>-1</v>
      </c>
      <c r="I5">
        <f t="shared" si="3"/>
        <v>0</v>
      </c>
      <c r="J5">
        <f t="shared" si="4"/>
        <v>-1</v>
      </c>
      <c r="N5" s="3" t="s">
        <v>12</v>
      </c>
      <c r="O5" s="3">
        <v>0.9956386884201287</v>
      </c>
    </row>
    <row r="6" spans="1:19" x14ac:dyDescent="0.35">
      <c r="A6" s="1" t="s">
        <v>76</v>
      </c>
      <c r="B6">
        <v>64.5</v>
      </c>
      <c r="C6" t="s">
        <v>64</v>
      </c>
      <c r="D6" t="s">
        <v>45</v>
      </c>
      <c r="F6">
        <f t="shared" si="0"/>
        <v>0</v>
      </c>
      <c r="G6">
        <f t="shared" si="1"/>
        <v>1</v>
      </c>
      <c r="H6">
        <f t="shared" si="2"/>
        <v>1</v>
      </c>
      <c r="I6">
        <f>F6*H6</f>
        <v>0</v>
      </c>
      <c r="J6">
        <f t="shared" si="4"/>
        <v>1</v>
      </c>
      <c r="N6" s="3" t="s">
        <v>13</v>
      </c>
      <c r="O6" s="3">
        <v>0.99129639787895407</v>
      </c>
    </row>
    <row r="7" spans="1:19" x14ac:dyDescent="0.35">
      <c r="A7" s="1" t="s">
        <v>77</v>
      </c>
      <c r="B7">
        <v>50.8</v>
      </c>
      <c r="C7" t="s">
        <v>42</v>
      </c>
      <c r="D7" t="s">
        <v>44</v>
      </c>
      <c r="F7">
        <f t="shared" si="0"/>
        <v>0</v>
      </c>
      <c r="G7">
        <f t="shared" si="1"/>
        <v>0</v>
      </c>
      <c r="H7">
        <f t="shared" si="2"/>
        <v>-1</v>
      </c>
      <c r="I7">
        <f t="shared" si="3"/>
        <v>0</v>
      </c>
      <c r="J7">
        <f t="shared" si="4"/>
        <v>0</v>
      </c>
      <c r="N7" s="3" t="s">
        <v>14</v>
      </c>
      <c r="O7" s="3">
        <v>0.98404339611141578</v>
      </c>
    </row>
    <row r="8" spans="1:19" x14ac:dyDescent="0.35">
      <c r="A8" s="1" t="s">
        <v>78</v>
      </c>
      <c r="B8">
        <v>48.5</v>
      </c>
      <c r="C8" t="s">
        <v>42</v>
      </c>
      <c r="D8" t="s">
        <v>45</v>
      </c>
      <c r="F8">
        <f t="shared" si="0"/>
        <v>0</v>
      </c>
      <c r="G8">
        <f t="shared" si="1"/>
        <v>0</v>
      </c>
      <c r="H8">
        <f t="shared" si="2"/>
        <v>1</v>
      </c>
      <c r="I8">
        <f t="shared" si="3"/>
        <v>0</v>
      </c>
      <c r="J8">
        <f t="shared" si="4"/>
        <v>0</v>
      </c>
      <c r="N8" s="3" t="s">
        <v>15</v>
      </c>
      <c r="O8" s="3">
        <v>0.89069261439249281</v>
      </c>
    </row>
    <row r="9" spans="1:19" ht="15" thickBot="1" x14ac:dyDescent="0.4">
      <c r="A9" s="1" t="s">
        <v>79</v>
      </c>
      <c r="B9">
        <v>53.8</v>
      </c>
      <c r="C9" t="s">
        <v>63</v>
      </c>
      <c r="D9" t="s">
        <v>44</v>
      </c>
      <c r="F9">
        <f t="shared" si="0"/>
        <v>1</v>
      </c>
      <c r="G9">
        <f t="shared" si="1"/>
        <v>0</v>
      </c>
      <c r="H9">
        <f t="shared" si="2"/>
        <v>-1</v>
      </c>
      <c r="I9">
        <f t="shared" si="3"/>
        <v>-1</v>
      </c>
      <c r="J9">
        <f t="shared" si="4"/>
        <v>0</v>
      </c>
      <c r="N9" s="4" t="s">
        <v>16</v>
      </c>
      <c r="O9" s="4">
        <v>12</v>
      </c>
    </row>
    <row r="10" spans="1:19" x14ac:dyDescent="0.35">
      <c r="A10" s="1" t="s">
        <v>80</v>
      </c>
      <c r="B10">
        <v>57.2</v>
      </c>
      <c r="C10" t="s">
        <v>63</v>
      </c>
      <c r="D10" t="s">
        <v>45</v>
      </c>
      <c r="F10">
        <f t="shared" si="0"/>
        <v>1</v>
      </c>
      <c r="G10">
        <f t="shared" si="1"/>
        <v>0</v>
      </c>
      <c r="H10">
        <f t="shared" si="2"/>
        <v>1</v>
      </c>
      <c r="I10">
        <f t="shared" si="3"/>
        <v>1</v>
      </c>
      <c r="J10">
        <f t="shared" si="4"/>
        <v>0</v>
      </c>
    </row>
    <row r="11" spans="1:19" ht="15" thickBot="1" x14ac:dyDescent="0.4">
      <c r="A11" s="1" t="s">
        <v>81</v>
      </c>
      <c r="B11">
        <v>43.2</v>
      </c>
      <c r="C11" t="s">
        <v>64</v>
      </c>
      <c r="D11" t="s">
        <v>44</v>
      </c>
      <c r="F11">
        <f t="shared" si="0"/>
        <v>0</v>
      </c>
      <c r="G11">
        <f t="shared" si="1"/>
        <v>1</v>
      </c>
      <c r="H11">
        <f t="shared" si="2"/>
        <v>-1</v>
      </c>
      <c r="I11">
        <f t="shared" si="3"/>
        <v>0</v>
      </c>
      <c r="J11">
        <f t="shared" si="4"/>
        <v>-1</v>
      </c>
      <c r="N11" t="s">
        <v>17</v>
      </c>
    </row>
    <row r="12" spans="1:19" x14ac:dyDescent="0.35">
      <c r="A12" s="1" t="s">
        <v>82</v>
      </c>
      <c r="B12">
        <v>63</v>
      </c>
      <c r="C12" t="s">
        <v>64</v>
      </c>
      <c r="D12" t="s">
        <v>45</v>
      </c>
      <c r="F12">
        <f t="shared" si="0"/>
        <v>0</v>
      </c>
      <c r="G12">
        <f t="shared" si="1"/>
        <v>1</v>
      </c>
      <c r="H12">
        <f t="shared" si="2"/>
        <v>1</v>
      </c>
      <c r="I12">
        <f t="shared" si="3"/>
        <v>0</v>
      </c>
      <c r="J12">
        <f t="shared" si="4"/>
        <v>1</v>
      </c>
      <c r="N12" s="5"/>
      <c r="O12" s="5" t="s">
        <v>22</v>
      </c>
      <c r="P12" s="5" t="s">
        <v>23</v>
      </c>
      <c r="Q12" s="5" t="s">
        <v>24</v>
      </c>
      <c r="R12" s="5" t="s">
        <v>25</v>
      </c>
      <c r="S12" s="5" t="s">
        <v>26</v>
      </c>
    </row>
    <row r="13" spans="1:19" x14ac:dyDescent="0.35">
      <c r="A13" s="1" t="s">
        <v>83</v>
      </c>
      <c r="B13">
        <v>49.7</v>
      </c>
      <c r="C13" t="s">
        <v>42</v>
      </c>
      <c r="D13" t="s">
        <v>44</v>
      </c>
      <c r="F13">
        <f t="shared" si="0"/>
        <v>0</v>
      </c>
      <c r="G13">
        <f t="shared" si="1"/>
        <v>0</v>
      </c>
      <c r="H13">
        <f t="shared" si="2"/>
        <v>-1</v>
      </c>
      <c r="I13">
        <f t="shared" si="3"/>
        <v>0</v>
      </c>
      <c r="J13">
        <f t="shared" si="4"/>
        <v>0</v>
      </c>
      <c r="N13" s="3" t="s">
        <v>18</v>
      </c>
      <c r="O13" s="3">
        <v>5</v>
      </c>
      <c r="P13" s="3">
        <v>542.13999999999987</v>
      </c>
      <c r="Q13" s="3">
        <v>108.42799999999997</v>
      </c>
      <c r="R13" s="3">
        <v>136.6739495798318</v>
      </c>
      <c r="S13" s="3">
        <v>4.2845036382662073E-6</v>
      </c>
    </row>
    <row r="14" spans="1:19" x14ac:dyDescent="0.35">
      <c r="A14" s="1" t="s">
        <v>84</v>
      </c>
      <c r="B14">
        <v>46.5</v>
      </c>
      <c r="C14" t="s">
        <v>42</v>
      </c>
      <c r="D14" t="s">
        <v>45</v>
      </c>
      <c r="F14">
        <f t="shared" si="0"/>
        <v>0</v>
      </c>
      <c r="G14">
        <f t="shared" si="1"/>
        <v>0</v>
      </c>
      <c r="H14">
        <f t="shared" si="2"/>
        <v>1</v>
      </c>
      <c r="I14">
        <f t="shared" si="3"/>
        <v>0</v>
      </c>
      <c r="J14">
        <f t="shared" si="4"/>
        <v>0</v>
      </c>
      <c r="N14" s="3" t="s">
        <v>19</v>
      </c>
      <c r="O14" s="3">
        <v>6</v>
      </c>
      <c r="P14" s="3">
        <v>4.7600000000000033</v>
      </c>
      <c r="Q14" s="3">
        <v>0.79333333333333389</v>
      </c>
      <c r="R14" s="3"/>
      <c r="S14" s="3"/>
    </row>
    <row r="15" spans="1:19" ht="15" thickBot="1" x14ac:dyDescent="0.4">
      <c r="E15" s="1" t="s">
        <v>9</v>
      </c>
      <c r="F15">
        <f>SUM(F3:F14)</f>
        <v>4</v>
      </c>
      <c r="G15">
        <f t="shared" ref="G15:J15" si="5">SUM(G3:G14)</f>
        <v>4</v>
      </c>
      <c r="H15">
        <f t="shared" si="5"/>
        <v>0</v>
      </c>
      <c r="I15">
        <f t="shared" si="5"/>
        <v>0</v>
      </c>
      <c r="J15">
        <f t="shared" si="5"/>
        <v>0</v>
      </c>
      <c r="N15" s="4" t="s">
        <v>20</v>
      </c>
      <c r="O15" s="4">
        <v>11</v>
      </c>
      <c r="P15" s="4">
        <v>546.89999999999986</v>
      </c>
      <c r="Q15" s="4"/>
      <c r="R15" s="4"/>
      <c r="S15" s="4"/>
    </row>
    <row r="16" spans="1:19" ht="15" thickBot="1" x14ac:dyDescent="0.4"/>
    <row r="17" spans="4:22" x14ac:dyDescent="0.35">
      <c r="D17" s="1" t="s">
        <v>88</v>
      </c>
      <c r="E17">
        <f>O18</f>
        <v>48.875</v>
      </c>
      <c r="F17">
        <f>O19</f>
        <v>6.7250000000000014</v>
      </c>
      <c r="G17">
        <f>O20</f>
        <v>4.4500000000000028</v>
      </c>
      <c r="H17">
        <f>O21</f>
        <v>-1.3749999999999978</v>
      </c>
      <c r="I17">
        <f>O22</f>
        <v>2.6249999999999996</v>
      </c>
      <c r="J17">
        <f>O23</f>
        <v>11.799999999999995</v>
      </c>
      <c r="N17" s="5"/>
      <c r="O17" s="5" t="s">
        <v>27</v>
      </c>
      <c r="P17" s="5" t="s">
        <v>15</v>
      </c>
      <c r="Q17" s="5" t="s">
        <v>28</v>
      </c>
      <c r="R17" s="5" t="s">
        <v>29</v>
      </c>
      <c r="S17" s="5" t="s">
        <v>30</v>
      </c>
      <c r="T17" s="5" t="s">
        <v>31</v>
      </c>
      <c r="U17" s="5" t="s">
        <v>32</v>
      </c>
      <c r="V17" s="5" t="s">
        <v>33</v>
      </c>
    </row>
    <row r="18" spans="4:22" x14ac:dyDescent="0.35">
      <c r="D18" s="1" t="s">
        <v>89</v>
      </c>
      <c r="E18" s="7">
        <f>R18</f>
        <v>3.8583578225674893E-11</v>
      </c>
      <c r="F18" s="7">
        <f>R19</f>
        <v>3.9803482565673536E-5</v>
      </c>
      <c r="G18" s="7">
        <f>R20</f>
        <v>4.0257618549728071E-4</v>
      </c>
      <c r="H18" s="7">
        <f>R21</f>
        <v>2.1456696552674639E-2</v>
      </c>
      <c r="I18" s="7">
        <f>R22</f>
        <v>5.8923536599623846E-3</v>
      </c>
      <c r="J18" s="7">
        <f>R23</f>
        <v>1.4926680581341042E-6</v>
      </c>
      <c r="N18" s="3" t="s">
        <v>21</v>
      </c>
      <c r="O18" s="3">
        <v>48.875</v>
      </c>
      <c r="P18" s="3">
        <v>0.4453463071962464</v>
      </c>
      <c r="Q18" s="3">
        <v>109.74605427336064</v>
      </c>
      <c r="R18" s="3">
        <v>3.8583578225674893E-11</v>
      </c>
      <c r="S18" s="3">
        <v>47.785276843057858</v>
      </c>
      <c r="T18" s="3">
        <v>49.964723156942142</v>
      </c>
      <c r="U18" s="3">
        <v>47.785276843057858</v>
      </c>
      <c r="V18" s="3">
        <v>49.964723156942142</v>
      </c>
    </row>
    <row r="19" spans="4:22" x14ac:dyDescent="0.35">
      <c r="D19" s="1" t="s">
        <v>90</v>
      </c>
      <c r="E19">
        <f>IF(E18&lt;0.05,E17,0)</f>
        <v>48.875</v>
      </c>
      <c r="F19">
        <f t="shared" ref="F19:J19" si="6">IF(F18&lt;0.05,F17,0)</f>
        <v>6.7250000000000014</v>
      </c>
      <c r="G19">
        <f t="shared" si="6"/>
        <v>4.4500000000000028</v>
      </c>
      <c r="H19">
        <f t="shared" si="6"/>
        <v>-1.3749999999999978</v>
      </c>
      <c r="I19">
        <f t="shared" si="6"/>
        <v>2.6249999999999996</v>
      </c>
      <c r="J19">
        <f t="shared" si="6"/>
        <v>11.799999999999995</v>
      </c>
      <c r="N19" s="3" t="s">
        <v>55</v>
      </c>
      <c r="O19" s="3">
        <v>6.7250000000000014</v>
      </c>
      <c r="P19" s="3">
        <v>0.62981478758970644</v>
      </c>
      <c r="Q19" s="3">
        <v>10.67774230220363</v>
      </c>
      <c r="R19" s="3">
        <v>3.9803482565673536E-5</v>
      </c>
      <c r="S19" s="3">
        <v>5.1838987322203973</v>
      </c>
      <c r="T19" s="3">
        <v>8.2661012677796055</v>
      </c>
      <c r="U19" s="3">
        <v>5.1838987322203973</v>
      </c>
      <c r="V19" s="3">
        <v>8.2661012677796055</v>
      </c>
    </row>
    <row r="20" spans="4:22" x14ac:dyDescent="0.35">
      <c r="N20" s="3" t="s">
        <v>56</v>
      </c>
      <c r="O20" s="3">
        <v>4.4500000000000028</v>
      </c>
      <c r="P20" s="3">
        <v>0.62981478758970633</v>
      </c>
      <c r="Q20" s="3">
        <v>7.0655692557332603</v>
      </c>
      <c r="R20" s="3">
        <v>4.0257618549728071E-4</v>
      </c>
      <c r="S20" s="3">
        <v>2.9088987322203987</v>
      </c>
      <c r="T20" s="3">
        <v>5.9911012677796069</v>
      </c>
      <c r="U20" s="3">
        <v>2.9088987322203987</v>
      </c>
      <c r="V20" s="3">
        <v>5.9911012677796069</v>
      </c>
    </row>
    <row r="21" spans="4:22" x14ac:dyDescent="0.35">
      <c r="N21" s="3" t="s">
        <v>57</v>
      </c>
      <c r="O21" s="3">
        <v>-1.3749999999999978</v>
      </c>
      <c r="P21" s="3">
        <v>0.4453463071962464</v>
      </c>
      <c r="Q21" s="3">
        <v>-3.0874849028311129</v>
      </c>
      <c r="R21" s="3">
        <v>2.1456696552674639E-2</v>
      </c>
      <c r="S21" s="3">
        <v>-2.4647231569421413</v>
      </c>
      <c r="T21" s="3">
        <v>-0.28527684305785406</v>
      </c>
      <c r="U21" s="3">
        <v>-2.4647231569421413</v>
      </c>
      <c r="V21" s="3">
        <v>-0.28527684305785406</v>
      </c>
    </row>
    <row r="22" spans="4:22" x14ac:dyDescent="0.35">
      <c r="N22" s="3" t="s">
        <v>85</v>
      </c>
      <c r="O22" s="3">
        <v>2.6249999999999996</v>
      </c>
      <c r="P22" s="3">
        <v>0.62981478758970633</v>
      </c>
      <c r="Q22" s="3">
        <v>4.1678919766965832</v>
      </c>
      <c r="R22" s="3">
        <v>5.8923536599623846E-3</v>
      </c>
      <c r="S22" s="3">
        <v>1.0838987322203955</v>
      </c>
      <c r="T22" s="3">
        <v>4.1661012677796041</v>
      </c>
      <c r="U22" s="3">
        <v>1.0838987322203955</v>
      </c>
      <c r="V22" s="3">
        <v>4.1661012677796041</v>
      </c>
    </row>
    <row r="23" spans="4:22" ht="15" thickBot="1" x14ac:dyDescent="0.4">
      <c r="N23" s="4" t="s">
        <v>86</v>
      </c>
      <c r="O23" s="4">
        <v>11.799999999999995</v>
      </c>
      <c r="P23" s="4">
        <v>0.62981478758970633</v>
      </c>
      <c r="Q23" s="4">
        <v>18.735666790483684</v>
      </c>
      <c r="R23" s="4">
        <v>1.4926680581341042E-6</v>
      </c>
      <c r="S23" s="4">
        <v>10.258898732220391</v>
      </c>
      <c r="T23" s="4">
        <v>13.341101267779599</v>
      </c>
      <c r="U23" s="4">
        <v>10.258898732220391</v>
      </c>
      <c r="V23" s="4">
        <v>13.341101267779599</v>
      </c>
    </row>
  </sheetData>
  <mergeCells count="1"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Experiment 1</vt:lpstr>
      <vt:lpstr>Experiment 1a</vt:lpstr>
      <vt:lpstr>Sheet6</vt:lpstr>
      <vt:lpstr>Experiment 3</vt:lpstr>
      <vt:lpstr>For Slides</vt:lpstr>
      <vt:lpstr>Experiment 2</vt:lpstr>
      <vt:lpstr>Partial Factorial</vt:lpstr>
      <vt:lpstr>Qualitative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Curtis</dc:creator>
  <cp:lastModifiedBy>Chad Curtis</cp:lastModifiedBy>
  <dcterms:created xsi:type="dcterms:W3CDTF">2019-09-18T22:04:57Z</dcterms:created>
  <dcterms:modified xsi:type="dcterms:W3CDTF">2019-10-29T20:57:51Z</dcterms:modified>
</cp:coreProperties>
</file>