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tuwsunlab/Documents/Sun_Lab/PNNL/PNNL_Iteration2/"/>
    </mc:Choice>
  </mc:AlternateContent>
  <xr:revisionPtr revIDLastSave="0" documentId="13_ncr:1_{F2663EBA-0B9D-2744-B062-15C6E9746747}" xr6:coauthVersionLast="47" xr6:coauthVersionMax="47" xr10:uidLastSave="{00000000-0000-0000-0000-000000000000}"/>
  <bookViews>
    <workbookView xWindow="0" yWindow="780" windowWidth="34200" windowHeight="20000" activeTab="2" xr2:uid="{55111F8F-8210-400D-91F4-A949401F5000}"/>
  </bookViews>
  <sheets>
    <sheet name="4DClust4D" sheetId="1" r:id="rId1"/>
    <sheet name="2307 - Test2B" sheetId="2" r:id="rId2"/>
    <sheet name="summary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3" l="1"/>
  <c r="G8" i="3"/>
  <c r="G11" i="3"/>
  <c r="G14" i="3"/>
  <c r="G17" i="3"/>
  <c r="G20" i="3"/>
  <c r="G23" i="3"/>
  <c r="G26" i="3"/>
  <c r="G29" i="3"/>
  <c r="G32" i="3"/>
  <c r="G35" i="3"/>
  <c r="G38" i="3"/>
  <c r="G41" i="3"/>
  <c r="G44" i="3"/>
  <c r="O16" i="3"/>
  <c r="O15" i="3"/>
  <c r="O14" i="3"/>
  <c r="O13" i="3"/>
  <c r="O12" i="3"/>
  <c r="O11" i="3"/>
  <c r="O10" i="3"/>
  <c r="O9" i="3"/>
  <c r="O8" i="3"/>
  <c r="O7" i="3"/>
  <c r="O6" i="3"/>
  <c r="O5" i="3"/>
  <c r="O4" i="3"/>
  <c r="O3" i="3"/>
  <c r="O2" i="3"/>
  <c r="F2" i="2"/>
  <c r="Q3" i="2" s="1"/>
  <c r="F3" i="2"/>
  <c r="T3" i="2" s="1"/>
  <c r="H3" i="2"/>
  <c r="I3" i="2" s="1"/>
  <c r="K3" i="2"/>
  <c r="M3" i="2" s="1"/>
  <c r="L3" i="2"/>
  <c r="N3" i="2"/>
  <c r="O3" i="2" s="1"/>
  <c r="W3" i="2"/>
  <c r="X3" i="2" s="1"/>
  <c r="Z3" i="2"/>
  <c r="AA3" i="2" s="1"/>
  <c r="AB3" i="2"/>
  <c r="AC3" i="2"/>
  <c r="AE3" i="2" s="1"/>
  <c r="AD3" i="2"/>
  <c r="AF3" i="2"/>
  <c r="AG3" i="2"/>
  <c r="AQ3" i="2"/>
  <c r="AR3" i="2"/>
  <c r="AS3" i="2"/>
  <c r="AT3" i="2"/>
  <c r="F4" i="2"/>
  <c r="H4" i="2"/>
  <c r="I4" i="2"/>
  <c r="J4" i="2" s="1"/>
  <c r="L4" i="2"/>
  <c r="M4" i="2"/>
  <c r="N4" i="2"/>
  <c r="O4" i="2"/>
  <c r="H5" i="2" s="1"/>
  <c r="U4" i="2"/>
  <c r="V4" i="2" s="1"/>
  <c r="W4" i="2"/>
  <c r="Z4" i="2"/>
  <c r="AA4" i="2"/>
  <c r="AB4" i="2" s="1"/>
  <c r="AD4" i="2"/>
  <c r="AE4" i="2"/>
  <c r="AF4" i="2"/>
  <c r="AG4" i="2"/>
  <c r="Z5" i="2" s="1"/>
  <c r="AR4" i="2"/>
  <c r="AT4" i="2"/>
  <c r="F5" i="2"/>
  <c r="R4" i="2" s="1"/>
  <c r="J5" i="2"/>
  <c r="L5" i="2" s="1"/>
  <c r="K5" i="2"/>
  <c r="M5" i="2"/>
  <c r="N5" i="2"/>
  <c r="O5" i="2"/>
  <c r="AB5" i="2"/>
  <c r="AD5" i="2" s="1"/>
  <c r="AC5" i="2"/>
  <c r="AE5" i="2"/>
  <c r="AF5" i="2"/>
  <c r="AG5" i="2"/>
  <c r="AR5" i="2"/>
  <c r="AT5" i="2"/>
  <c r="F6" i="2"/>
  <c r="H6" i="2"/>
  <c r="I6" i="2"/>
  <c r="J6" i="2"/>
  <c r="K6" i="2"/>
  <c r="L6" i="2" s="1"/>
  <c r="N6" i="2"/>
  <c r="H7" i="2" s="1"/>
  <c r="Q6" i="2"/>
  <c r="R6" i="2" s="1"/>
  <c r="Z6" i="2"/>
  <c r="AA6" i="2"/>
  <c r="AB6" i="2"/>
  <c r="AC6" i="2"/>
  <c r="AD6" i="2" s="1"/>
  <c r="AF6" i="2"/>
  <c r="Z7" i="2" s="1"/>
  <c r="AQ6" i="2"/>
  <c r="AR6" i="2"/>
  <c r="AS6" i="2"/>
  <c r="AT6" i="2"/>
  <c r="F7" i="2"/>
  <c r="X4" i="2" s="1"/>
  <c r="I7" i="2"/>
  <c r="J7" i="2" s="1"/>
  <c r="K7" i="2"/>
  <c r="L7" i="2"/>
  <c r="N7" i="2" s="1"/>
  <c r="M7" i="2"/>
  <c r="O7" i="2"/>
  <c r="R7" i="2"/>
  <c r="S7" i="2" s="1"/>
  <c r="T7" i="2"/>
  <c r="AA7" i="2"/>
  <c r="AB7" i="2" s="1"/>
  <c r="AC7" i="2"/>
  <c r="AD7" i="2"/>
  <c r="AF7" i="2" s="1"/>
  <c r="AE7" i="2"/>
  <c r="AG7" i="2"/>
  <c r="AR7" i="2"/>
  <c r="AT7" i="2"/>
  <c r="F8" i="2"/>
  <c r="S5" i="2" s="1"/>
  <c r="H8" i="2"/>
  <c r="I8" i="2"/>
  <c r="J8" i="2"/>
  <c r="K8" i="2"/>
  <c r="L8" i="2"/>
  <c r="M8" i="2"/>
  <c r="O8" i="2" s="1"/>
  <c r="N8" i="2"/>
  <c r="S8" i="2"/>
  <c r="T8" i="2" s="1"/>
  <c r="V8" i="2"/>
  <c r="X8" i="2" s="1"/>
  <c r="W8" i="2"/>
  <c r="Z8" i="2"/>
  <c r="AA8" i="2"/>
  <c r="AB8" i="2"/>
  <c r="AC8" i="2"/>
  <c r="AD8" i="2"/>
  <c r="AE8" i="2"/>
  <c r="AF8" i="2" s="1"/>
  <c r="AR8" i="2"/>
  <c r="AT8" i="2"/>
  <c r="F9" i="2"/>
  <c r="V5" i="2" s="1"/>
  <c r="U9" i="2"/>
  <c r="AQ9" i="2"/>
  <c r="AR9" i="2"/>
  <c r="AS9" i="2"/>
  <c r="AT9" i="2"/>
  <c r="F10" i="2"/>
  <c r="AR10" i="2"/>
  <c r="AT10" i="2"/>
  <c r="F11" i="2"/>
  <c r="T6" i="2" s="1"/>
  <c r="H11" i="2"/>
  <c r="I11" i="2"/>
  <c r="J11" i="2"/>
  <c r="K11" i="2"/>
  <c r="L11" i="2"/>
  <c r="M11" i="2"/>
  <c r="N11" i="2"/>
  <c r="O11" i="2" s="1"/>
  <c r="AR11" i="2"/>
  <c r="AT11" i="2"/>
  <c r="F12" i="2"/>
  <c r="W6" i="2" s="1"/>
  <c r="I12" i="2"/>
  <c r="J12" i="2" s="1"/>
  <c r="L12" i="2"/>
  <c r="M12" i="2" s="1"/>
  <c r="N12" i="2"/>
  <c r="O12" i="2"/>
  <c r="H13" i="2" s="1"/>
  <c r="AQ12" i="2"/>
  <c r="AR12" i="2"/>
  <c r="AS12" i="2"/>
  <c r="AT12" i="2"/>
  <c r="F13" i="2"/>
  <c r="J13" i="2"/>
  <c r="K13" i="2" s="1"/>
  <c r="L13" i="2"/>
  <c r="M13" i="2"/>
  <c r="N13" i="2" s="1"/>
  <c r="O13" i="2"/>
  <c r="AR13" i="2"/>
  <c r="AT13" i="2"/>
  <c r="F14" i="2"/>
  <c r="U7" i="2" s="1"/>
  <c r="H14" i="2"/>
  <c r="I14" i="2"/>
  <c r="J14" i="2"/>
  <c r="K14" i="2"/>
  <c r="L14" i="2" s="1"/>
  <c r="N14" i="2"/>
  <c r="H15" i="2" s="1"/>
  <c r="O14" i="2"/>
  <c r="AR14" i="2"/>
  <c r="AT14" i="2"/>
  <c r="F15" i="2"/>
  <c r="X7" i="2" s="1"/>
  <c r="I15" i="2"/>
  <c r="J15" i="2" s="1"/>
  <c r="K15" i="2"/>
  <c r="L15" i="2"/>
  <c r="M15" i="2" s="1"/>
  <c r="N15" i="2"/>
  <c r="O15" i="2"/>
  <c r="H16" i="2" s="1"/>
  <c r="AQ15" i="2"/>
  <c r="AR15" i="2"/>
  <c r="AS15" i="2"/>
  <c r="AT15" i="2"/>
  <c r="F16" i="2"/>
  <c r="I16" i="2"/>
  <c r="J16" i="2"/>
  <c r="K16" i="2" s="1"/>
  <c r="L16" i="2"/>
  <c r="M16" i="2"/>
  <c r="N16" i="2"/>
  <c r="O16" i="2"/>
  <c r="AR16" i="2"/>
  <c r="AT16" i="2"/>
  <c r="AR17" i="2"/>
  <c r="AT17" i="2"/>
  <c r="AQ18" i="2"/>
  <c r="AR18" i="2"/>
  <c r="AS18" i="2"/>
  <c r="AT18" i="2"/>
  <c r="B19" i="2"/>
  <c r="C19" i="2"/>
  <c r="D19" i="2"/>
  <c r="E19" i="2"/>
  <c r="H19" i="2"/>
  <c r="I19" i="2" s="1"/>
  <c r="J19" i="2"/>
  <c r="J27" i="2" s="1"/>
  <c r="K19" i="2"/>
  <c r="L19" i="2" s="1"/>
  <c r="M19" i="2"/>
  <c r="M27" i="2" s="1"/>
  <c r="N19" i="2"/>
  <c r="N27" i="2" s="1"/>
  <c r="O19" i="2"/>
  <c r="O27" i="2" s="1"/>
  <c r="AR19" i="2"/>
  <c r="AT19" i="2"/>
  <c r="B20" i="2"/>
  <c r="C20" i="2"/>
  <c r="D20" i="2"/>
  <c r="E20" i="2"/>
  <c r="I20" i="2"/>
  <c r="J20" i="2" s="1"/>
  <c r="L20" i="2"/>
  <c r="M20" i="2" s="1"/>
  <c r="O20" i="2"/>
  <c r="O28" i="2" s="1"/>
  <c r="AR20" i="2"/>
  <c r="AT20" i="2"/>
  <c r="B21" i="2"/>
  <c r="C21" i="2"/>
  <c r="D21" i="2"/>
  <c r="E21" i="2"/>
  <c r="I21" i="2"/>
  <c r="I29" i="2" s="1"/>
  <c r="J21" i="2"/>
  <c r="L21" i="2" s="1"/>
  <c r="M21" i="2"/>
  <c r="N21" i="2"/>
  <c r="O21" i="2"/>
  <c r="AQ21" i="2"/>
  <c r="AR21" i="2"/>
  <c r="AS21" i="2"/>
  <c r="AT21" i="2"/>
  <c r="H22" i="2"/>
  <c r="I22" i="2"/>
  <c r="J22" i="2"/>
  <c r="J30" i="2" s="1"/>
  <c r="K22" i="2"/>
  <c r="L22" i="2" s="1"/>
  <c r="M22" i="2"/>
  <c r="M30" i="2" s="1"/>
  <c r="N22" i="2"/>
  <c r="H23" i="2" s="1"/>
  <c r="R22" i="2"/>
  <c r="K27" i="2" s="1"/>
  <c r="AR22" i="2"/>
  <c r="AT22" i="2"/>
  <c r="I23" i="2"/>
  <c r="J23" i="2"/>
  <c r="K23" i="2"/>
  <c r="K31" i="2" s="1"/>
  <c r="L23" i="2"/>
  <c r="M23" i="2" s="1"/>
  <c r="O23" i="2"/>
  <c r="I24" i="2" s="1"/>
  <c r="R23" i="2"/>
  <c r="V29" i="2" s="1"/>
  <c r="AR23" i="2"/>
  <c r="AT23" i="2"/>
  <c r="H24" i="2"/>
  <c r="J24" i="2"/>
  <c r="K24" i="2" s="1"/>
  <c r="M24" i="2"/>
  <c r="N24" i="2" s="1"/>
  <c r="O24" i="2"/>
  <c r="X32" i="2" s="1"/>
  <c r="R24" i="2"/>
  <c r="AB30" i="2" s="1"/>
  <c r="AQ24" i="2"/>
  <c r="AR24" i="2"/>
  <c r="AS24" i="2"/>
  <c r="AT24" i="2"/>
  <c r="AR25" i="2"/>
  <c r="AT25" i="2"/>
  <c r="AR26" i="2"/>
  <c r="AT26" i="2"/>
  <c r="AQ27" i="2"/>
  <c r="AR27" i="2"/>
  <c r="AS27" i="2"/>
  <c r="AT27" i="2"/>
  <c r="AR28" i="2"/>
  <c r="AT28" i="2"/>
  <c r="AR29" i="2"/>
  <c r="AT29" i="2"/>
  <c r="AQ30" i="2"/>
  <c r="AR30" i="2"/>
  <c r="AS30" i="2"/>
  <c r="AT30" i="2"/>
  <c r="AR31" i="2"/>
  <c r="AT31" i="2"/>
  <c r="AR32" i="2"/>
  <c r="AT32" i="2"/>
  <c r="AQ33" i="2"/>
  <c r="AR33" i="2"/>
  <c r="AS33" i="2"/>
  <c r="AT33" i="2"/>
  <c r="AR34" i="2"/>
  <c r="AT34" i="2"/>
  <c r="AR35" i="2"/>
  <c r="AT35" i="2"/>
  <c r="AQ36" i="2"/>
  <c r="AR36" i="2"/>
  <c r="AS36" i="2"/>
  <c r="AT36" i="2"/>
  <c r="AR37" i="2"/>
  <c r="AT37" i="2"/>
  <c r="AR38" i="2"/>
  <c r="AT38" i="2"/>
  <c r="AQ39" i="2"/>
  <c r="AR39" i="2"/>
  <c r="AS39" i="2"/>
  <c r="AT39" i="2"/>
  <c r="AR40" i="2"/>
  <c r="AT40" i="2"/>
  <c r="AR41" i="2"/>
  <c r="AT41" i="2"/>
  <c r="AQ42" i="2"/>
  <c r="AR42" i="2"/>
  <c r="AS42" i="2"/>
  <c r="AT42" i="2"/>
  <c r="AR43" i="2"/>
  <c r="AT43" i="2"/>
  <c r="AR44" i="2"/>
  <c r="AT44" i="2"/>
  <c r="AQ45" i="2"/>
  <c r="AR45" i="2"/>
  <c r="AS45" i="2"/>
  <c r="AT45" i="2"/>
  <c r="AR46" i="2"/>
  <c r="AT46" i="2"/>
  <c r="AR47" i="2"/>
  <c r="AT47" i="2"/>
  <c r="AQ48" i="2"/>
  <c r="AR48" i="2"/>
  <c r="AS48" i="2"/>
  <c r="AT48" i="2"/>
  <c r="AR49" i="2"/>
  <c r="AT49" i="2"/>
  <c r="AR50" i="2"/>
  <c r="AT50" i="2"/>
  <c r="L27" i="2" l="1"/>
  <c r="AD27" i="2"/>
  <c r="U27" i="2"/>
  <c r="W32" i="2"/>
  <c r="N32" i="2"/>
  <c r="AF32" i="2"/>
  <c r="L30" i="2"/>
  <c r="AD30" i="2"/>
  <c r="U30" i="2"/>
  <c r="U29" i="2"/>
  <c r="L29" i="2"/>
  <c r="AD29" i="2"/>
  <c r="Q5" i="2"/>
  <c r="R5" i="2"/>
  <c r="K32" i="2"/>
  <c r="AC32" i="2"/>
  <c r="T32" i="2"/>
  <c r="R27" i="2"/>
  <c r="I27" i="2"/>
  <c r="AA27" i="2"/>
  <c r="U6" i="2"/>
  <c r="V6" i="2"/>
  <c r="U5" i="2"/>
  <c r="T5" i="2"/>
  <c r="R8" i="2"/>
  <c r="Q8" i="2"/>
  <c r="Q31" i="2"/>
  <c r="Z31" i="2"/>
  <c r="H31" i="2"/>
  <c r="V28" i="2"/>
  <c r="M28" i="2"/>
  <c r="AE28" i="2"/>
  <c r="S28" i="2"/>
  <c r="J28" i="2"/>
  <c r="AB28" i="2"/>
  <c r="R3" i="2"/>
  <c r="S3" i="2"/>
  <c r="AA32" i="2"/>
  <c r="I32" i="2"/>
  <c r="R32" i="2"/>
  <c r="V31" i="2"/>
  <c r="M31" i="2"/>
  <c r="AE31" i="2"/>
  <c r="W7" i="2"/>
  <c r="V7" i="2"/>
  <c r="X6" i="2"/>
  <c r="Q7" i="2"/>
  <c r="S4" i="2"/>
  <c r="T4" i="2"/>
  <c r="W5" i="2"/>
  <c r="X5" i="2"/>
  <c r="U3" i="2"/>
  <c r="V3" i="2"/>
  <c r="U31" i="2"/>
  <c r="Q30" i="2"/>
  <c r="J29" i="2"/>
  <c r="U28" i="2"/>
  <c r="Q27" i="2"/>
  <c r="AA30" i="2"/>
  <c r="I30" i="2"/>
  <c r="S32" i="2"/>
  <c r="AD31" i="2"/>
  <c r="L31" i="2"/>
  <c r="Z30" i="2"/>
  <c r="H30" i="2"/>
  <c r="S29" i="2"/>
  <c r="AD28" i="2"/>
  <c r="L28" i="2"/>
  <c r="Z27" i="2"/>
  <c r="H27" i="2"/>
  <c r="O22" i="2"/>
  <c r="K21" i="2"/>
  <c r="K12" i="2"/>
  <c r="S6" i="2"/>
  <c r="AB29" i="2"/>
  <c r="AC31" i="2"/>
  <c r="R29" i="2"/>
  <c r="X27" i="2"/>
  <c r="H20" i="2"/>
  <c r="W30" i="2"/>
  <c r="W27" i="2"/>
  <c r="AG32" i="2"/>
  <c r="O32" i="2"/>
  <c r="AA31" i="2"/>
  <c r="I31" i="2"/>
  <c r="V30" i="2"/>
  <c r="AG29" i="2"/>
  <c r="O29" i="2"/>
  <c r="AA28" i="2"/>
  <c r="I28" i="2"/>
  <c r="V27" i="2"/>
  <c r="H21" i="2"/>
  <c r="H12" i="2"/>
  <c r="AG6" i="2"/>
  <c r="O6" i="2"/>
  <c r="AA5" i="2"/>
  <c r="I5" i="2"/>
  <c r="AB31" i="2"/>
  <c r="AE32" i="2"/>
  <c r="M32" i="2"/>
  <c r="X31" i="2"/>
  <c r="T30" i="2"/>
  <c r="AE29" i="2"/>
  <c r="M29" i="2"/>
  <c r="X28" i="2"/>
  <c r="T27" i="2"/>
  <c r="I13" i="2"/>
  <c r="AE6" i="2"/>
  <c r="M6" i="2"/>
  <c r="AB32" i="2"/>
  <c r="J31" i="2"/>
  <c r="N29" i="2"/>
  <c r="S30" i="2"/>
  <c r="S27" i="2"/>
  <c r="N23" i="2"/>
  <c r="M14" i="2"/>
  <c r="U8" i="2"/>
  <c r="Q32" i="2"/>
  <c r="AF29" i="2"/>
  <c r="R30" i="2"/>
  <c r="Q4" i="2"/>
  <c r="J32" i="2"/>
  <c r="AA29" i="2"/>
  <c r="AG27" i="2"/>
  <c r="Z32" i="2"/>
  <c r="H32" i="2"/>
  <c r="S31" i="2"/>
  <c r="AF30" i="2"/>
  <c r="N30" i="2"/>
  <c r="AF27" i="2"/>
  <c r="T31" i="2"/>
  <c r="R31" i="2"/>
  <c r="AE30" i="2"/>
  <c r="X29" i="2"/>
  <c r="R28" i="2"/>
  <c r="AE27" i="2"/>
  <c r="N20" i="2"/>
  <c r="AG8" i="2"/>
  <c r="J3" i="2"/>
  <c r="W29" i="2"/>
  <c r="V32" i="2"/>
  <c r="AG31" i="2"/>
  <c r="O31" i="2"/>
  <c r="AC30" i="2"/>
  <c r="K30" i="2"/>
  <c r="AG28" i="2"/>
  <c r="AC27" i="2"/>
  <c r="L24" i="2"/>
  <c r="AC4" i="2"/>
  <c r="K4" i="2"/>
  <c r="AB27" i="2"/>
  <c r="K20" i="2"/>
  <c r="H29" i="2" l="1"/>
  <c r="Z29" i="2"/>
  <c r="Q29" i="2"/>
  <c r="Q28" i="2"/>
  <c r="H28" i="2"/>
  <c r="Z28" i="2"/>
  <c r="O30" i="2"/>
  <c r="AG30" i="2"/>
  <c r="X30" i="2"/>
  <c r="N28" i="2"/>
  <c r="AF28" i="2"/>
  <c r="W28" i="2"/>
  <c r="T28" i="2"/>
  <c r="K28" i="2"/>
  <c r="AC28" i="2"/>
  <c r="K29" i="2"/>
  <c r="AC29" i="2"/>
  <c r="T29" i="2"/>
  <c r="U32" i="2"/>
  <c r="L32" i="2"/>
  <c r="AD32" i="2"/>
  <c r="N31" i="2"/>
  <c r="AF31" i="2"/>
  <c r="W31" i="2"/>
</calcChain>
</file>

<file path=xl/sharedStrings.xml><?xml version="1.0" encoding="utf-8"?>
<sst xmlns="http://schemas.openxmlformats.org/spreadsheetml/2006/main" count="59" uniqueCount="41">
  <si>
    <t>anly</t>
  </si>
  <si>
    <t>sulf</t>
  </si>
  <si>
    <t>temp</t>
  </si>
  <si>
    <t>time</t>
  </si>
  <si>
    <t>ID</t>
  </si>
  <si>
    <t xml:space="preserve"> </t>
  </si>
  <si>
    <t>High Temp Array</t>
  </si>
  <si>
    <t>Med Temp Array</t>
  </si>
  <si>
    <t>Low Temp Array</t>
  </si>
  <si>
    <t>High</t>
  </si>
  <si>
    <t>Med</t>
  </si>
  <si>
    <t>Low</t>
  </si>
  <si>
    <t>Plate Temperatures (degC)</t>
  </si>
  <si>
    <t>AVG</t>
  </si>
  <si>
    <t>MIN</t>
  </si>
  <si>
    <t>MAX</t>
  </si>
  <si>
    <t>Temp (degC)</t>
  </si>
  <si>
    <t>CTR</t>
  </si>
  <si>
    <t>Analyte (mg / ml analyte to sulfonating agent)</t>
  </si>
  <si>
    <t>Total Reaction Time (h)</t>
  </si>
  <si>
    <t>calculated</t>
  </si>
  <si>
    <t>target</t>
  </si>
  <si>
    <t>mg</t>
  </si>
  <si>
    <t>uL</t>
  </si>
  <si>
    <t>Col</t>
  </si>
  <si>
    <t>Row</t>
  </si>
  <si>
    <t>Model ID</t>
  </si>
  <si>
    <t>Time Intervals (min)</t>
  </si>
  <si>
    <t>Sulfonating Agent (wt%)</t>
  </si>
  <si>
    <t>Analyte
(mg analyte / mL agent)</t>
  </si>
  <si>
    <t>Sulfonating Agent (volume percent)</t>
  </si>
  <si>
    <t>sulfuric acid</t>
  </si>
  <si>
    <t>water</t>
  </si>
  <si>
    <t>4CLF</t>
  </si>
  <si>
    <t>Calculation Check</t>
  </si>
  <si>
    <t>Grouped for LS</t>
  </si>
  <si>
    <t>Time intervals</t>
  </si>
  <si>
    <t>Analyte</t>
  </si>
  <si>
    <t>Sulfonating Agent</t>
  </si>
  <si>
    <t>Vial ID</t>
  </si>
  <si>
    <t>Model Design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</si>
</sst>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0"/>
      <color rgb="FF000000"/>
      <name val="Calibri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212121"/>
      <name val="Arial"/>
      <family val="2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212121"/>
      <name val="Arial"/>
      <family val="2"/>
    </font>
    <font>
      <b/>
      <sz val="10"/>
      <color rgb="FF212121"/>
      <name val="Arial"/>
      <family val="2"/>
    </font>
    <font>
      <i/>
      <sz val="10"/>
      <color rgb="FF000000"/>
      <name val="Calibri"/>
      <family val="2"/>
      <scheme val="minor"/>
    </font>
    <font>
      <b/>
      <i/>
      <sz val="10"/>
      <color rgb="FF000000"/>
      <name val="Calibri"/>
      <family val="2"/>
      <scheme val="minor"/>
    </font>
    <font>
      <sz val="10"/>
      <color rgb="FF212121"/>
      <name val="Arial"/>
      <family val="2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0"/>
      <color rgb="FF212121"/>
      <name val="Arial"/>
      <family val="2"/>
    </font>
    <font>
      <sz val="10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color rgb="FF212121"/>
      <name val="Arial"/>
      <family val="2"/>
    </font>
    <font>
      <sz val="10"/>
      <color rgb="FF000000"/>
      <name val="Arial"/>
      <family val="2"/>
    </font>
    <font>
      <sz val="10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56">
    <xf numFmtId="0" fontId="0" fillId="0" borderId="0" xfId="0"/>
    <xf numFmtId="0" fontId="2" fillId="0" borderId="0" xfId="1"/>
    <xf numFmtId="1" fontId="0" fillId="0" borderId="1" xfId="0" applyNumberFormat="1" applyBorder="1" applyAlignment="1">
      <alignment horizontal="center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0" fillId="0" borderId="1" xfId="0" applyBorder="1"/>
    <xf numFmtId="0" fontId="5" fillId="0" borderId="1" xfId="0" applyFont="1" applyBorder="1"/>
    <xf numFmtId="0" fontId="7" fillId="0" borderId="0" xfId="0" applyFont="1" applyAlignment="1">
      <alignment horizontal="center"/>
    </xf>
    <xf numFmtId="0" fontId="0" fillId="2" borderId="0" xfId="0" applyFill="1"/>
    <xf numFmtId="0" fontId="9" fillId="0" borderId="0" xfId="0" applyFont="1" applyAlignment="1">
      <alignment horizontal="right"/>
    </xf>
    <xf numFmtId="0" fontId="0" fillId="3" borderId="0" xfId="0" applyFill="1"/>
    <xf numFmtId="0" fontId="0" fillId="4" borderId="0" xfId="0" applyFill="1"/>
    <xf numFmtId="0" fontId="10" fillId="0" borderId="0" xfId="0" applyFont="1" applyAlignment="1">
      <alignment horizontal="left"/>
    </xf>
    <xf numFmtId="1" fontId="9" fillId="0" borderId="0" xfId="0" applyNumberFormat="1" applyFont="1"/>
    <xf numFmtId="0" fontId="1" fillId="0" borderId="0" xfId="2"/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right"/>
    </xf>
    <xf numFmtId="0" fontId="12" fillId="0" borderId="1" xfId="0" applyFont="1" applyBorder="1"/>
    <xf numFmtId="0" fontId="11" fillId="5" borderId="1" xfId="0" applyFont="1" applyFill="1" applyBorder="1" applyAlignment="1">
      <alignment horizontal="right"/>
    </xf>
    <xf numFmtId="0" fontId="13" fillId="5" borderId="1" xfId="0" applyFont="1" applyFill="1" applyBorder="1"/>
    <xf numFmtId="0" fontId="5" fillId="0" borderId="0" xfId="0" applyFont="1" applyAlignment="1">
      <alignment horizontal="center"/>
    </xf>
    <xf numFmtId="0" fontId="14" fillId="0" borderId="0" xfId="0" applyFont="1" applyAlignment="1">
      <alignment horizontal="right"/>
    </xf>
    <xf numFmtId="0" fontId="9" fillId="0" borderId="0" xfId="0" applyFont="1"/>
    <xf numFmtId="0" fontId="10" fillId="0" borderId="0" xfId="0" applyFont="1"/>
    <xf numFmtId="0" fontId="11" fillId="5" borderId="1" xfId="0" quotePrefix="1" applyFont="1" applyFill="1" applyBorder="1" applyAlignment="1">
      <alignment horizontal="right"/>
    </xf>
    <xf numFmtId="0" fontId="13" fillId="5" borderId="1" xfId="0" applyFont="1" applyFill="1" applyBorder="1" applyAlignment="1">
      <alignment horizontal="right"/>
    </xf>
    <xf numFmtId="0" fontId="15" fillId="0" borderId="1" xfId="0" applyFont="1" applyBorder="1"/>
    <xf numFmtId="0" fontId="16" fillId="0" borderId="1" xfId="0" applyFont="1" applyBorder="1"/>
    <xf numFmtId="0" fontId="1" fillId="0" borderId="0" xfId="2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vertical="top"/>
    </xf>
    <xf numFmtId="0" fontId="7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3" fontId="7" fillId="0" borderId="8" xfId="0" applyNumberFormat="1" applyFont="1" applyBorder="1" applyAlignment="1">
      <alignment horizontal="center" wrapText="1"/>
    </xf>
    <xf numFmtId="1" fontId="7" fillId="0" borderId="8" xfId="0" applyNumberFormat="1" applyFont="1" applyBorder="1" applyAlignment="1">
      <alignment horizontal="center" wrapText="1"/>
    </xf>
    <xf numFmtId="3" fontId="18" fillId="0" borderId="8" xfId="0" applyNumberFormat="1" applyFont="1" applyBorder="1" applyAlignment="1">
      <alignment horizontal="right"/>
    </xf>
    <xf numFmtId="3" fontId="19" fillId="0" borderId="8" xfId="0" applyNumberFormat="1" applyFont="1" applyBorder="1" applyAlignment="1">
      <alignment horizontal="left"/>
    </xf>
    <xf numFmtId="3" fontId="11" fillId="0" borderId="8" xfId="0" applyNumberFormat="1" applyFont="1" applyBorder="1" applyAlignment="1">
      <alignment horizontal="right"/>
    </xf>
    <xf numFmtId="1" fontId="4" fillId="0" borderId="5" xfId="0" applyNumberFormat="1" applyFont="1" applyBorder="1" applyAlignment="1">
      <alignment horizontal="center" vertical="center"/>
    </xf>
    <xf numFmtId="1" fontId="4" fillId="0" borderId="4" xfId="0" applyNumberFormat="1" applyFont="1" applyBorder="1" applyAlignment="1">
      <alignment horizontal="center" vertical="center"/>
    </xf>
    <xf numFmtId="1" fontId="4" fillId="0" borderId="3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" fontId="8" fillId="0" borderId="7" xfId="0" applyNumberFormat="1" applyFont="1" applyBorder="1" applyAlignment="1">
      <alignment horizontal="center" vertical="center" wrapText="1"/>
    </xf>
    <xf numFmtId="1" fontId="8" fillId="0" borderId="6" xfId="0" applyNumberFormat="1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/>
    </xf>
    <xf numFmtId="3" fontId="11" fillId="0" borderId="9" xfId="0" applyNumberFormat="1" applyFont="1" applyBorder="1" applyAlignment="1">
      <alignment horizontal="center" vertical="center"/>
    </xf>
    <xf numFmtId="3" fontId="11" fillId="0" borderId="10" xfId="0" applyNumberFormat="1" applyFont="1" applyBorder="1" applyAlignment="1">
      <alignment horizontal="center" vertical="center"/>
    </xf>
    <xf numFmtId="3" fontId="11" fillId="0" borderId="11" xfId="0" applyNumberFormat="1" applyFont="1" applyBorder="1" applyAlignment="1">
      <alignment horizontal="center" vertical="center"/>
    </xf>
    <xf numFmtId="3" fontId="11" fillId="0" borderId="12" xfId="0" applyNumberFormat="1" applyFont="1" applyBorder="1" applyAlignment="1">
      <alignment horizontal="center" vertical="center"/>
    </xf>
    <xf numFmtId="3" fontId="11" fillId="0" borderId="13" xfId="0" applyNumberFormat="1" applyFont="1" applyBorder="1" applyAlignment="1">
      <alignment horizontal="center" vertical="center"/>
    </xf>
    <xf numFmtId="3" fontId="11" fillId="0" borderId="14" xfId="0" applyNumberFormat="1" applyFont="1" applyBorder="1" applyAlignment="1">
      <alignment horizontal="center" vertical="center"/>
    </xf>
  </cellXfs>
  <cellStyles count="3">
    <cellStyle name="Normal" xfId="0" builtinId="0"/>
    <cellStyle name="Normal 2" xfId="2" xr:uid="{3DA70C71-8477-4244-BF8E-930913D0BED0}"/>
    <cellStyle name="Normal 3" xfId="1" xr:uid="{C5CA2509-13EF-46F8-986E-791609A2FAFF}"/>
  </cellStyles>
  <dxfs count="13">
    <dxf>
      <fill>
        <patternFill>
          <bgColor theme="4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0" tint="-0.24994659260841701"/>
        </patternFill>
      </fill>
    </dxf>
    <dxf>
      <fill>
        <patternFill>
          <bgColor theme="4"/>
        </patternFill>
      </fill>
    </dxf>
    <dxf>
      <fill>
        <patternFill>
          <bgColor theme="6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4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254000</xdr:colOff>
      <xdr:row>1</xdr:row>
      <xdr:rowOff>63500</xdr:rowOff>
    </xdr:from>
    <xdr:ext cx="7886700" cy="2914076"/>
    <xdr:pic>
      <xdr:nvPicPr>
        <xdr:cNvPr id="2" name="Picture 1">
          <a:extLst>
            <a:ext uri="{FF2B5EF4-FFF2-40B4-BE49-F238E27FC236}">
              <a16:creationId xmlns:a16="http://schemas.microsoft.com/office/drawing/2014/main" id="{A364111E-903F-4EAE-8C5E-2CC9F79C27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83200" y="225425"/>
          <a:ext cx="7886700" cy="2914076"/>
        </a:xfrm>
        <a:prstGeom prst="rect">
          <a:avLst/>
        </a:prstGeom>
      </xdr:spPr>
    </xdr:pic>
    <xdr:clientData/>
  </xdr:oneCellAnchor>
  <xdr:oneCellAnchor>
    <xdr:from>
      <xdr:col>6</xdr:col>
      <xdr:colOff>304800</xdr:colOff>
      <xdr:row>17</xdr:row>
      <xdr:rowOff>12700</xdr:rowOff>
    </xdr:from>
    <xdr:ext cx="7886700" cy="2933287"/>
    <xdr:pic>
      <xdr:nvPicPr>
        <xdr:cNvPr id="3" name="Picture 2">
          <a:extLst>
            <a:ext uri="{FF2B5EF4-FFF2-40B4-BE49-F238E27FC236}">
              <a16:creationId xmlns:a16="http://schemas.microsoft.com/office/drawing/2014/main" id="{EAEE88F7-318B-4D0B-80E2-3153B1BD9F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334000" y="2765425"/>
          <a:ext cx="7886700" cy="293328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7C7929-E9F3-45F2-A661-0FBB781EF048}">
  <dimension ref="A1:E16"/>
  <sheetViews>
    <sheetView workbookViewId="0">
      <selection activeCell="A2" sqref="A2:E16"/>
    </sheetView>
  </sheetViews>
  <sheetFormatPr baseColWidth="10" defaultColWidth="12.59765625" defaultRowHeight="16" x14ac:dyDescent="0.2"/>
  <cols>
    <col min="1" max="16384" width="12.59765625" style="1"/>
  </cols>
  <sheetData>
    <row r="1" spans="1:5" x14ac:dyDescent="0.2">
      <c r="A1" s="1" t="s">
        <v>4</v>
      </c>
      <c r="B1" s="1" t="s">
        <v>3</v>
      </c>
      <c r="C1" s="1" t="s">
        <v>2</v>
      </c>
      <c r="D1" s="1" t="s">
        <v>1</v>
      </c>
      <c r="E1" s="1" t="s">
        <v>0</v>
      </c>
    </row>
    <row r="2" spans="1:5" x14ac:dyDescent="0.2">
      <c r="A2" s="1">
        <v>10</v>
      </c>
      <c r="B2" s="1">
        <v>68</v>
      </c>
      <c r="C2" s="1">
        <v>58</v>
      </c>
      <c r="D2" s="1">
        <v>85</v>
      </c>
      <c r="E2" s="1">
        <v>65</v>
      </c>
    </row>
    <row r="3" spans="1:5" x14ac:dyDescent="0.2">
      <c r="A3" s="1">
        <v>5</v>
      </c>
      <c r="B3" s="1">
        <v>101</v>
      </c>
      <c r="C3" s="1">
        <v>133</v>
      </c>
      <c r="D3" s="1">
        <v>85</v>
      </c>
      <c r="E3" s="1">
        <v>98</v>
      </c>
    </row>
    <row r="4" spans="1:5" x14ac:dyDescent="0.2">
      <c r="A4" s="1">
        <v>6</v>
      </c>
      <c r="B4" s="1">
        <v>113</v>
      </c>
      <c r="C4" s="1">
        <v>58</v>
      </c>
      <c r="D4" s="1">
        <v>86</v>
      </c>
      <c r="E4" s="1">
        <v>83</v>
      </c>
    </row>
    <row r="5" spans="1:5" x14ac:dyDescent="0.2">
      <c r="A5" s="1">
        <v>12</v>
      </c>
      <c r="B5" s="1">
        <v>154</v>
      </c>
      <c r="C5" s="1">
        <v>103</v>
      </c>
      <c r="D5" s="1">
        <v>96</v>
      </c>
      <c r="E5" s="1">
        <v>96</v>
      </c>
    </row>
    <row r="6" spans="1:5" x14ac:dyDescent="0.2">
      <c r="A6" s="1">
        <v>3</v>
      </c>
      <c r="B6" s="1">
        <v>180</v>
      </c>
      <c r="C6" s="1">
        <v>103</v>
      </c>
      <c r="D6" s="1">
        <v>92</v>
      </c>
      <c r="E6" s="1">
        <v>44</v>
      </c>
    </row>
    <row r="7" spans="1:5" x14ac:dyDescent="0.2">
      <c r="A7" s="1">
        <v>9</v>
      </c>
      <c r="B7" s="1">
        <v>206</v>
      </c>
      <c r="C7" s="1">
        <v>133</v>
      </c>
      <c r="D7" s="1">
        <v>95</v>
      </c>
      <c r="E7" s="1">
        <v>49</v>
      </c>
    </row>
    <row r="8" spans="1:5" x14ac:dyDescent="0.2">
      <c r="A8" s="1">
        <v>8</v>
      </c>
      <c r="B8" s="1">
        <v>252</v>
      </c>
      <c r="C8" s="1">
        <v>58</v>
      </c>
      <c r="D8" s="1">
        <v>75</v>
      </c>
      <c r="E8" s="1">
        <v>57</v>
      </c>
    </row>
    <row r="9" spans="1:5" x14ac:dyDescent="0.2">
      <c r="A9" s="1">
        <v>1</v>
      </c>
      <c r="B9" s="1">
        <v>263</v>
      </c>
      <c r="C9" s="1">
        <v>103</v>
      </c>
      <c r="D9" s="1">
        <v>80</v>
      </c>
      <c r="E9" s="1">
        <v>75</v>
      </c>
    </row>
    <row r="10" spans="1:5" x14ac:dyDescent="0.2">
      <c r="A10" s="1">
        <v>2</v>
      </c>
      <c r="B10" s="1">
        <v>268</v>
      </c>
      <c r="C10" s="1">
        <v>133</v>
      </c>
      <c r="D10" s="1">
        <v>83</v>
      </c>
      <c r="E10" s="1">
        <v>74</v>
      </c>
    </row>
    <row r="11" spans="1:5" x14ac:dyDescent="0.2">
      <c r="A11" s="1">
        <v>14</v>
      </c>
      <c r="B11" s="1">
        <v>274</v>
      </c>
      <c r="C11" s="1">
        <v>133</v>
      </c>
      <c r="D11" s="1">
        <v>75</v>
      </c>
      <c r="E11" s="1">
        <v>52</v>
      </c>
    </row>
    <row r="12" spans="1:5" x14ac:dyDescent="0.2">
      <c r="A12" s="1">
        <v>0</v>
      </c>
      <c r="B12" s="1">
        <v>315</v>
      </c>
      <c r="C12" s="1">
        <v>58</v>
      </c>
      <c r="D12" s="1">
        <v>87</v>
      </c>
      <c r="E12" s="1">
        <v>77</v>
      </c>
    </row>
    <row r="13" spans="1:5" x14ac:dyDescent="0.2">
      <c r="A13" s="1">
        <v>11</v>
      </c>
      <c r="B13" s="1">
        <v>325</v>
      </c>
      <c r="C13" s="1">
        <v>103</v>
      </c>
      <c r="D13" s="1">
        <v>77</v>
      </c>
      <c r="E13" s="1">
        <v>59</v>
      </c>
    </row>
    <row r="14" spans="1:5" x14ac:dyDescent="0.2">
      <c r="A14" s="1">
        <v>13</v>
      </c>
      <c r="B14" s="1">
        <v>372</v>
      </c>
      <c r="C14" s="1">
        <v>133</v>
      </c>
      <c r="D14" s="1">
        <v>96</v>
      </c>
      <c r="E14" s="1">
        <v>41</v>
      </c>
    </row>
    <row r="15" spans="1:5" x14ac:dyDescent="0.2">
      <c r="A15" s="1">
        <v>4</v>
      </c>
      <c r="B15" s="1">
        <v>517</v>
      </c>
      <c r="C15" s="1">
        <v>133</v>
      </c>
      <c r="D15" s="1">
        <v>77</v>
      </c>
      <c r="E15" s="1">
        <v>79</v>
      </c>
    </row>
    <row r="16" spans="1:5" x14ac:dyDescent="0.2">
      <c r="A16" s="1">
        <v>7</v>
      </c>
      <c r="B16" s="1">
        <v>590</v>
      </c>
      <c r="C16" s="1">
        <v>58</v>
      </c>
      <c r="D16" s="1">
        <v>87</v>
      </c>
      <c r="E16" s="1">
        <v>74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A6486-6E42-4E08-8384-EF6665AAB890}">
  <sheetPr>
    <tabColor theme="9" tint="0.79998168889431442"/>
    <outlinePr summaryBelow="0" summaryRight="0"/>
  </sheetPr>
  <dimension ref="A1:AT50"/>
  <sheetViews>
    <sheetView workbookViewId="0">
      <selection activeCell="A2" sqref="A2:F16"/>
    </sheetView>
  </sheetViews>
  <sheetFormatPr baseColWidth="10" defaultColWidth="12.59765625" defaultRowHeight="15.75" customHeight="1" x14ac:dyDescent="0.2"/>
  <cols>
    <col min="1" max="1" width="10.19921875" bestFit="1" customWidth="1"/>
    <col min="2" max="6" width="11.796875" customWidth="1"/>
    <col min="7" max="7" width="2.796875" customWidth="1"/>
    <col min="8" max="15" width="5.3984375" customWidth="1"/>
    <col min="16" max="16" width="2.796875" customWidth="1"/>
    <col min="17" max="24" width="5.3984375" customWidth="1"/>
    <col min="25" max="25" width="2.796875" customWidth="1"/>
    <col min="26" max="33" width="5.3984375" customWidth="1"/>
    <col min="34" max="34" width="2.796875" customWidth="1"/>
  </cols>
  <sheetData>
    <row r="1" spans="1:46" ht="53.25" customHeight="1" x14ac:dyDescent="0.2">
      <c r="A1" s="34" t="s">
        <v>26</v>
      </c>
      <c r="B1" s="33" t="s">
        <v>3</v>
      </c>
      <c r="C1" s="33" t="s">
        <v>2</v>
      </c>
      <c r="D1" s="34" t="s">
        <v>38</v>
      </c>
      <c r="E1" s="34" t="s">
        <v>37</v>
      </c>
      <c r="F1" s="33" t="s">
        <v>36</v>
      </c>
      <c r="H1" s="32" t="s">
        <v>35</v>
      </c>
      <c r="Q1" s="32"/>
      <c r="Z1" s="32"/>
      <c r="AI1" s="32" t="s">
        <v>34</v>
      </c>
      <c r="AK1" s="31" t="s">
        <v>33</v>
      </c>
      <c r="AL1" s="31"/>
      <c r="AM1" s="31" t="s">
        <v>32</v>
      </c>
      <c r="AN1" s="31"/>
      <c r="AO1" s="30" t="s">
        <v>31</v>
      </c>
      <c r="AP1" s="30"/>
      <c r="AQ1" s="47" t="s">
        <v>30</v>
      </c>
      <c r="AR1" s="48"/>
      <c r="AS1" s="47" t="s">
        <v>29</v>
      </c>
      <c r="AT1" s="48"/>
    </row>
    <row r="2" spans="1:46" ht="15.75" customHeight="1" x14ac:dyDescent="0.2">
      <c r="A2" s="21">
        <v>10</v>
      </c>
      <c r="B2" s="20">
        <v>68</v>
      </c>
      <c r="C2" s="20">
        <v>58</v>
      </c>
      <c r="D2" s="20">
        <v>85</v>
      </c>
      <c r="E2" s="20">
        <v>65</v>
      </c>
      <c r="F2" s="17">
        <f>B2</f>
        <v>68</v>
      </c>
      <c r="H2" s="44" t="s">
        <v>28</v>
      </c>
      <c r="I2" s="45"/>
      <c r="J2" s="45"/>
      <c r="K2" s="45"/>
      <c r="L2" s="45"/>
      <c r="M2" s="45"/>
      <c r="N2" s="45"/>
      <c r="O2" s="45"/>
      <c r="Q2" s="49" t="s">
        <v>27</v>
      </c>
      <c r="R2" s="49"/>
      <c r="S2" s="49"/>
      <c r="T2" s="49"/>
      <c r="U2" s="49"/>
      <c r="V2" s="49"/>
      <c r="W2" s="49"/>
      <c r="X2" s="49"/>
      <c r="Z2" s="49" t="s">
        <v>26</v>
      </c>
      <c r="AA2" s="49"/>
      <c r="AB2" s="49"/>
      <c r="AC2" s="49"/>
      <c r="AD2" s="49"/>
      <c r="AE2" s="49"/>
      <c r="AF2" s="49"/>
      <c r="AG2" s="49"/>
      <c r="AI2" s="16" t="s">
        <v>25</v>
      </c>
      <c r="AJ2" s="16" t="s">
        <v>24</v>
      </c>
      <c r="AK2" t="s">
        <v>23</v>
      </c>
      <c r="AL2" t="s">
        <v>22</v>
      </c>
      <c r="AM2" t="s">
        <v>23</v>
      </c>
      <c r="AN2" t="s">
        <v>22</v>
      </c>
      <c r="AO2" t="s">
        <v>23</v>
      </c>
      <c r="AP2" t="s">
        <v>22</v>
      </c>
      <c r="AQ2" s="2" t="s">
        <v>21</v>
      </c>
      <c r="AR2" s="2" t="s">
        <v>20</v>
      </c>
      <c r="AS2" s="2" t="s">
        <v>21</v>
      </c>
      <c r="AT2" s="2" t="s">
        <v>20</v>
      </c>
    </row>
    <row r="3" spans="1:46" ht="15.75" customHeight="1" x14ac:dyDescent="0.2">
      <c r="A3" s="21">
        <v>5</v>
      </c>
      <c r="B3" s="20">
        <v>101</v>
      </c>
      <c r="C3" s="20">
        <v>133</v>
      </c>
      <c r="D3" s="20">
        <v>85</v>
      </c>
      <c r="E3" s="20">
        <v>98</v>
      </c>
      <c r="F3" s="17">
        <f t="shared" ref="F3:F16" si="0">B3-B2</f>
        <v>33</v>
      </c>
      <c r="H3" s="8">
        <f>D2</f>
        <v>85</v>
      </c>
      <c r="I3" s="7">
        <f>H3</f>
        <v>85</v>
      </c>
      <c r="J3" s="7">
        <f>H3</f>
        <v>85</v>
      </c>
      <c r="K3" s="8">
        <f>D3</f>
        <v>85</v>
      </c>
      <c r="L3" s="7">
        <f>K3</f>
        <v>85</v>
      </c>
      <c r="M3" s="7">
        <f>K3</f>
        <v>85</v>
      </c>
      <c r="N3" s="8">
        <f>D4</f>
        <v>86</v>
      </c>
      <c r="O3" s="7">
        <f>N3</f>
        <v>86</v>
      </c>
      <c r="P3" s="9"/>
      <c r="Q3" s="29">
        <f>F2</f>
        <v>68</v>
      </c>
      <c r="R3" s="28">
        <f>Q3</f>
        <v>68</v>
      </c>
      <c r="S3" s="28">
        <f>Q3</f>
        <v>68</v>
      </c>
      <c r="T3" s="8">
        <f>F3</f>
        <v>33</v>
      </c>
      <c r="U3" s="7">
        <f>T3</f>
        <v>33</v>
      </c>
      <c r="V3" s="7">
        <f>T3</f>
        <v>33</v>
      </c>
      <c r="W3" s="8">
        <f>F4</f>
        <v>12</v>
      </c>
      <c r="X3" s="7">
        <f>W3</f>
        <v>12</v>
      </c>
      <c r="Y3" s="9"/>
      <c r="Z3" s="8">
        <f>A2</f>
        <v>10</v>
      </c>
      <c r="AA3" s="7">
        <f>Z3</f>
        <v>10</v>
      </c>
      <c r="AB3" s="7">
        <f>Z3</f>
        <v>10</v>
      </c>
      <c r="AC3" s="8">
        <f>A3</f>
        <v>5</v>
      </c>
      <c r="AD3" s="7">
        <f>AC3</f>
        <v>5</v>
      </c>
      <c r="AE3" s="7">
        <f>AC3</f>
        <v>5</v>
      </c>
      <c r="AF3" s="8">
        <f>A4</f>
        <v>6</v>
      </c>
      <c r="AG3" s="7">
        <f>AF3</f>
        <v>6</v>
      </c>
      <c r="AI3" s="16"/>
      <c r="AJ3" s="16"/>
      <c r="AK3" s="16"/>
      <c r="AL3" s="16"/>
      <c r="AM3" s="16"/>
      <c r="AN3" s="16"/>
      <c r="AO3" s="16"/>
      <c r="AP3" s="16"/>
      <c r="AQ3" s="40">
        <f>D2</f>
        <v>85</v>
      </c>
      <c r="AR3" s="2" t="e">
        <f t="shared" ref="AR3:AR50" si="1">AO3/(AM3+AO3)*100</f>
        <v>#DIV/0!</v>
      </c>
      <c r="AS3" s="43">
        <f>E2</f>
        <v>65</v>
      </c>
      <c r="AT3" s="2" t="e">
        <f t="shared" ref="AT3:AT50" si="2">AL3/(AO3/1000)</f>
        <v>#DIV/0!</v>
      </c>
    </row>
    <row r="4" spans="1:46" ht="15.75" customHeight="1" x14ac:dyDescent="0.2">
      <c r="A4" s="21">
        <v>6</v>
      </c>
      <c r="B4" s="20">
        <v>113</v>
      </c>
      <c r="C4" s="20">
        <v>58</v>
      </c>
      <c r="D4" s="20">
        <v>86</v>
      </c>
      <c r="E4" s="20">
        <v>83</v>
      </c>
      <c r="F4" s="17">
        <f t="shared" si="0"/>
        <v>12</v>
      </c>
      <c r="H4" s="7">
        <f>N3</f>
        <v>86</v>
      </c>
      <c r="I4" s="8">
        <f>D5</f>
        <v>96</v>
      </c>
      <c r="J4" s="7">
        <f>I4</f>
        <v>96</v>
      </c>
      <c r="K4" s="7">
        <f>I4</f>
        <v>96</v>
      </c>
      <c r="L4" s="8">
        <f>D6</f>
        <v>92</v>
      </c>
      <c r="M4" s="7">
        <f>L4</f>
        <v>92</v>
      </c>
      <c r="N4" s="7">
        <f>L4</f>
        <v>92</v>
      </c>
      <c r="O4" s="8">
        <f>D7</f>
        <v>95</v>
      </c>
      <c r="Q4" s="7">
        <f>W3</f>
        <v>12</v>
      </c>
      <c r="R4" s="8">
        <f>F5</f>
        <v>41</v>
      </c>
      <c r="S4" s="7">
        <f>R4</f>
        <v>41</v>
      </c>
      <c r="T4" s="7">
        <f>R4</f>
        <v>41</v>
      </c>
      <c r="U4" s="8">
        <f>F6</f>
        <v>26</v>
      </c>
      <c r="V4" s="7">
        <f>U4</f>
        <v>26</v>
      </c>
      <c r="W4" s="7">
        <f>U4</f>
        <v>26</v>
      </c>
      <c r="X4" s="8">
        <f>F7</f>
        <v>26</v>
      </c>
      <c r="Z4" s="7">
        <f>AF3</f>
        <v>6</v>
      </c>
      <c r="AA4" s="8">
        <f>A5</f>
        <v>12</v>
      </c>
      <c r="AB4" s="7">
        <f>AA4</f>
        <v>12</v>
      </c>
      <c r="AC4" s="7">
        <f>AA4</f>
        <v>12</v>
      </c>
      <c r="AD4" s="8">
        <f>A6</f>
        <v>3</v>
      </c>
      <c r="AE4" s="7">
        <f>AD4</f>
        <v>3</v>
      </c>
      <c r="AF4" s="7">
        <f>AD4</f>
        <v>3</v>
      </c>
      <c r="AG4" s="8">
        <f>A7</f>
        <v>9</v>
      </c>
      <c r="AI4" s="16"/>
      <c r="AJ4" s="16"/>
      <c r="AK4" s="16"/>
      <c r="AL4" s="16"/>
      <c r="AM4" s="16"/>
      <c r="AN4" s="16"/>
      <c r="AO4" s="16"/>
      <c r="AP4" s="16"/>
      <c r="AQ4" s="41"/>
      <c r="AR4" s="2" t="e">
        <f t="shared" si="1"/>
        <v>#DIV/0!</v>
      </c>
      <c r="AS4" s="43"/>
      <c r="AT4" s="2" t="e">
        <f t="shared" si="2"/>
        <v>#DIV/0!</v>
      </c>
    </row>
    <row r="5" spans="1:46" ht="15.75" customHeight="1" x14ac:dyDescent="0.2">
      <c r="A5" s="21">
        <v>12</v>
      </c>
      <c r="B5" s="20">
        <v>154</v>
      </c>
      <c r="C5" s="20">
        <v>103</v>
      </c>
      <c r="D5" s="20">
        <v>96</v>
      </c>
      <c r="E5" s="20">
        <v>96</v>
      </c>
      <c r="F5" s="17">
        <f t="shared" si="0"/>
        <v>41</v>
      </c>
      <c r="H5" s="7">
        <f>O4</f>
        <v>95</v>
      </c>
      <c r="I5" s="7">
        <f>O4</f>
        <v>95</v>
      </c>
      <c r="J5" s="8">
        <f>D8</f>
        <v>75</v>
      </c>
      <c r="K5" s="7">
        <f>J5</f>
        <v>75</v>
      </c>
      <c r="L5" s="7">
        <f>J5</f>
        <v>75</v>
      </c>
      <c r="M5" s="8">
        <f>D9</f>
        <v>80</v>
      </c>
      <c r="N5" s="7">
        <f>M5</f>
        <v>80</v>
      </c>
      <c r="O5" s="7">
        <f>M5</f>
        <v>80</v>
      </c>
      <c r="P5" s="3"/>
      <c r="Q5" s="7">
        <f>X4</f>
        <v>26</v>
      </c>
      <c r="R5" s="7">
        <f>X4</f>
        <v>26</v>
      </c>
      <c r="S5" s="8">
        <f>F8</f>
        <v>46</v>
      </c>
      <c r="T5" s="7">
        <f>S5</f>
        <v>46</v>
      </c>
      <c r="U5" s="7">
        <f>S5</f>
        <v>46</v>
      </c>
      <c r="V5" s="8">
        <f>F9</f>
        <v>11</v>
      </c>
      <c r="W5" s="7">
        <f>V5</f>
        <v>11</v>
      </c>
      <c r="X5" s="7">
        <f>V5</f>
        <v>11</v>
      </c>
      <c r="Y5" s="3"/>
      <c r="Z5" s="7">
        <f>AG4</f>
        <v>9</v>
      </c>
      <c r="AA5" s="7">
        <f>AG4</f>
        <v>9</v>
      </c>
      <c r="AB5" s="8">
        <f>A8</f>
        <v>8</v>
      </c>
      <c r="AC5" s="7">
        <f>AB5</f>
        <v>8</v>
      </c>
      <c r="AD5" s="7">
        <f>AB5</f>
        <v>8</v>
      </c>
      <c r="AE5" s="8">
        <f>A9</f>
        <v>1</v>
      </c>
      <c r="AF5" s="7">
        <f>AE5</f>
        <v>1</v>
      </c>
      <c r="AG5" s="7">
        <f>AE5</f>
        <v>1</v>
      </c>
      <c r="AI5" s="16"/>
      <c r="AJ5" s="16"/>
      <c r="AK5" s="16"/>
      <c r="AL5" s="16"/>
      <c r="AM5" s="16"/>
      <c r="AN5" s="16"/>
      <c r="AO5" s="16"/>
      <c r="AP5" s="16"/>
      <c r="AQ5" s="42"/>
      <c r="AR5" s="2" t="e">
        <f t="shared" si="1"/>
        <v>#DIV/0!</v>
      </c>
      <c r="AS5" s="43"/>
      <c r="AT5" s="2" t="e">
        <f t="shared" si="2"/>
        <v>#DIV/0!</v>
      </c>
    </row>
    <row r="6" spans="1:46" ht="15.75" customHeight="1" x14ac:dyDescent="0.2">
      <c r="A6" s="21">
        <v>3</v>
      </c>
      <c r="B6" s="20">
        <v>180</v>
      </c>
      <c r="C6" s="20">
        <v>103</v>
      </c>
      <c r="D6" s="20">
        <v>92</v>
      </c>
      <c r="E6" s="20">
        <v>44</v>
      </c>
      <c r="F6" s="17">
        <f t="shared" si="0"/>
        <v>26</v>
      </c>
      <c r="H6" s="8">
        <f>D10</f>
        <v>83</v>
      </c>
      <c r="I6" s="7">
        <f>H6</f>
        <v>83</v>
      </c>
      <c r="J6" s="7">
        <f>H6</f>
        <v>83</v>
      </c>
      <c r="K6" s="8">
        <f>D11</f>
        <v>75</v>
      </c>
      <c r="L6" s="7">
        <f>K6</f>
        <v>75</v>
      </c>
      <c r="M6" s="7">
        <f>K6</f>
        <v>75</v>
      </c>
      <c r="N6" s="8">
        <f>D12</f>
        <v>87</v>
      </c>
      <c r="O6" s="7">
        <f>N6</f>
        <v>87</v>
      </c>
      <c r="Q6" s="8">
        <f>F10</f>
        <v>5</v>
      </c>
      <c r="R6" s="7">
        <f>Q6</f>
        <v>5</v>
      </c>
      <c r="S6" s="7">
        <f>Q6</f>
        <v>5</v>
      </c>
      <c r="T6" s="8">
        <f>F11</f>
        <v>6</v>
      </c>
      <c r="U6" s="7">
        <f>T6</f>
        <v>6</v>
      </c>
      <c r="V6" s="7">
        <f>T6</f>
        <v>6</v>
      </c>
      <c r="W6" s="8">
        <f>F12</f>
        <v>41</v>
      </c>
      <c r="X6" s="7">
        <f>W6</f>
        <v>41</v>
      </c>
      <c r="Z6" s="8">
        <f>A10</f>
        <v>2</v>
      </c>
      <c r="AA6" s="7">
        <f>Z6</f>
        <v>2</v>
      </c>
      <c r="AB6" s="7">
        <f>Z6</f>
        <v>2</v>
      </c>
      <c r="AC6" s="8">
        <f>A11</f>
        <v>14</v>
      </c>
      <c r="AD6" s="7">
        <f>AC6</f>
        <v>14</v>
      </c>
      <c r="AE6" s="7">
        <f>AC6</f>
        <v>14</v>
      </c>
      <c r="AF6" s="8">
        <f>A12</f>
        <v>0</v>
      </c>
      <c r="AG6" s="7">
        <f>AF6</f>
        <v>0</v>
      </c>
      <c r="AI6" s="16"/>
      <c r="AJ6" s="16"/>
      <c r="AK6" s="16"/>
      <c r="AL6" s="16"/>
      <c r="AM6" s="16"/>
      <c r="AN6" s="16"/>
      <c r="AO6" s="16"/>
      <c r="AP6" s="16"/>
      <c r="AQ6" s="40">
        <f>D3</f>
        <v>85</v>
      </c>
      <c r="AR6" s="2" t="e">
        <f t="shared" si="1"/>
        <v>#DIV/0!</v>
      </c>
      <c r="AS6" s="43">
        <f>E3</f>
        <v>98</v>
      </c>
      <c r="AT6" s="2" t="e">
        <f t="shared" si="2"/>
        <v>#DIV/0!</v>
      </c>
    </row>
    <row r="7" spans="1:46" ht="15.75" customHeight="1" x14ac:dyDescent="0.2">
      <c r="A7" s="21">
        <v>9</v>
      </c>
      <c r="B7" s="20">
        <v>206</v>
      </c>
      <c r="C7" s="20">
        <v>133</v>
      </c>
      <c r="D7" s="20">
        <v>95</v>
      </c>
      <c r="E7" s="20">
        <v>49</v>
      </c>
      <c r="F7" s="17">
        <f t="shared" si="0"/>
        <v>26</v>
      </c>
      <c r="H7" s="7">
        <f>N6</f>
        <v>87</v>
      </c>
      <c r="I7" s="8">
        <f>D13</f>
        <v>77</v>
      </c>
      <c r="J7" s="7">
        <f>I7</f>
        <v>77</v>
      </c>
      <c r="K7" s="7">
        <f>I7</f>
        <v>77</v>
      </c>
      <c r="L7" s="8">
        <f>D14</f>
        <v>96</v>
      </c>
      <c r="M7" s="7">
        <f>L7</f>
        <v>96</v>
      </c>
      <c r="N7" s="7">
        <f>L7</f>
        <v>96</v>
      </c>
      <c r="O7" s="8">
        <f>D15</f>
        <v>77</v>
      </c>
      <c r="Q7" s="7">
        <f>W6</f>
        <v>41</v>
      </c>
      <c r="R7" s="8">
        <f>F13</f>
        <v>10</v>
      </c>
      <c r="S7" s="7">
        <f>R7</f>
        <v>10</v>
      </c>
      <c r="T7" s="7">
        <f>R7</f>
        <v>10</v>
      </c>
      <c r="U7" s="8">
        <f>F14</f>
        <v>47</v>
      </c>
      <c r="V7" s="7">
        <f>U7</f>
        <v>47</v>
      </c>
      <c r="W7" s="7">
        <f>U7</f>
        <v>47</v>
      </c>
      <c r="X7" s="8">
        <f>F15</f>
        <v>145</v>
      </c>
      <c r="Z7" s="7">
        <f>AF6</f>
        <v>0</v>
      </c>
      <c r="AA7" s="8">
        <f>A13</f>
        <v>11</v>
      </c>
      <c r="AB7" s="7">
        <f>AA7</f>
        <v>11</v>
      </c>
      <c r="AC7" s="7">
        <f>AA7</f>
        <v>11</v>
      </c>
      <c r="AD7" s="8">
        <f>A14</f>
        <v>13</v>
      </c>
      <c r="AE7" s="7">
        <f>AD7</f>
        <v>13</v>
      </c>
      <c r="AF7" s="7">
        <f>AD7</f>
        <v>13</v>
      </c>
      <c r="AG7" s="8">
        <f>A15</f>
        <v>4</v>
      </c>
      <c r="AI7" s="16"/>
      <c r="AJ7" s="16"/>
      <c r="AK7" s="16"/>
      <c r="AL7" s="16"/>
      <c r="AM7" s="16"/>
      <c r="AN7" s="16"/>
      <c r="AO7" s="16"/>
      <c r="AP7" s="16"/>
      <c r="AQ7" s="41"/>
      <c r="AR7" s="2" t="e">
        <f t="shared" si="1"/>
        <v>#DIV/0!</v>
      </c>
      <c r="AS7" s="43"/>
      <c r="AT7" s="2" t="e">
        <f t="shared" si="2"/>
        <v>#DIV/0!</v>
      </c>
    </row>
    <row r="8" spans="1:46" ht="15.75" customHeight="1" x14ac:dyDescent="0.2">
      <c r="A8" s="21">
        <v>8</v>
      </c>
      <c r="B8" s="20">
        <v>252</v>
      </c>
      <c r="C8" s="20">
        <v>58</v>
      </c>
      <c r="D8" s="20">
        <v>75</v>
      </c>
      <c r="E8" s="20">
        <v>57</v>
      </c>
      <c r="F8" s="17">
        <f t="shared" si="0"/>
        <v>46</v>
      </c>
      <c r="H8" s="7">
        <f>O7</f>
        <v>77</v>
      </c>
      <c r="I8" s="7">
        <f>O7</f>
        <v>77</v>
      </c>
      <c r="J8" s="8">
        <f>D16</f>
        <v>87</v>
      </c>
      <c r="K8" s="7">
        <f>J8</f>
        <v>87</v>
      </c>
      <c r="L8" s="7">
        <f>J8</f>
        <v>87</v>
      </c>
      <c r="M8" s="8">
        <f>D17</f>
        <v>0</v>
      </c>
      <c r="N8" s="7">
        <f>M8</f>
        <v>0</v>
      </c>
      <c r="O8" s="7">
        <f>M8</f>
        <v>0</v>
      </c>
      <c r="P8" s="3"/>
      <c r="Q8" s="7">
        <f>X7</f>
        <v>145</v>
      </c>
      <c r="R8" s="7">
        <f>X7</f>
        <v>145</v>
      </c>
      <c r="S8" s="8">
        <f>F16</f>
        <v>73</v>
      </c>
      <c r="T8" s="7">
        <f>S8</f>
        <v>73</v>
      </c>
      <c r="U8" s="7">
        <f>S8</f>
        <v>73</v>
      </c>
      <c r="V8" s="8">
        <f>F17</f>
        <v>0</v>
      </c>
      <c r="W8" s="7">
        <f>V8</f>
        <v>0</v>
      </c>
      <c r="X8" s="7">
        <f>V8</f>
        <v>0</v>
      </c>
      <c r="Y8" s="3"/>
      <c r="Z8" s="7">
        <f>AG7</f>
        <v>4</v>
      </c>
      <c r="AA8" s="7">
        <f>AG7</f>
        <v>4</v>
      </c>
      <c r="AB8" s="8">
        <f>A16</f>
        <v>7</v>
      </c>
      <c r="AC8" s="7">
        <f>AB8</f>
        <v>7</v>
      </c>
      <c r="AD8" s="7">
        <f>AB8</f>
        <v>7</v>
      </c>
      <c r="AE8" s="8" t="str">
        <f>A17</f>
        <v>CTR</v>
      </c>
      <c r="AF8" s="7" t="str">
        <f>AE8</f>
        <v>CTR</v>
      </c>
      <c r="AG8" s="7" t="str">
        <f>AE8</f>
        <v>CTR</v>
      </c>
      <c r="AI8" s="16"/>
      <c r="AJ8" s="16"/>
      <c r="AK8" s="16"/>
      <c r="AL8" s="16"/>
      <c r="AM8" s="16"/>
      <c r="AN8" s="16"/>
      <c r="AO8" s="16"/>
      <c r="AP8" s="16"/>
      <c r="AQ8" s="42"/>
      <c r="AR8" s="2" t="e">
        <f t="shared" si="1"/>
        <v>#DIV/0!</v>
      </c>
      <c r="AS8" s="43"/>
      <c r="AT8" s="2" t="e">
        <f t="shared" si="2"/>
        <v>#DIV/0!</v>
      </c>
    </row>
    <row r="9" spans="1:46" ht="15.75" customHeight="1" x14ac:dyDescent="0.2">
      <c r="A9" s="27">
        <v>1</v>
      </c>
      <c r="B9" s="20">
        <v>263</v>
      </c>
      <c r="C9" s="26">
        <v>103</v>
      </c>
      <c r="D9" s="26">
        <v>80</v>
      </c>
      <c r="E9" s="26">
        <v>75</v>
      </c>
      <c r="F9" s="17">
        <f t="shared" si="0"/>
        <v>11</v>
      </c>
      <c r="Q9" s="25" t="s">
        <v>19</v>
      </c>
      <c r="R9" s="24"/>
      <c r="S9" s="24"/>
      <c r="T9" s="24"/>
      <c r="U9" s="23">
        <f>B16/60</f>
        <v>9.8333333333333339</v>
      </c>
      <c r="V9" s="3"/>
      <c r="W9" s="3"/>
      <c r="X9" s="3"/>
      <c r="AI9" s="16"/>
      <c r="AJ9" s="16"/>
      <c r="AK9" s="16"/>
      <c r="AL9" s="16"/>
      <c r="AM9" s="16"/>
      <c r="AN9" s="16"/>
      <c r="AO9" s="16"/>
      <c r="AP9" s="16"/>
      <c r="AQ9" s="40">
        <f>D4</f>
        <v>86</v>
      </c>
      <c r="AR9" s="2" t="e">
        <f t="shared" si="1"/>
        <v>#DIV/0!</v>
      </c>
      <c r="AS9" s="43">
        <f>E4</f>
        <v>83</v>
      </c>
      <c r="AT9" s="2" t="e">
        <f t="shared" si="2"/>
        <v>#DIV/0!</v>
      </c>
    </row>
    <row r="10" spans="1:46" ht="15.75" customHeight="1" x14ac:dyDescent="0.2">
      <c r="A10" s="21">
        <v>2</v>
      </c>
      <c r="B10" s="20">
        <v>268</v>
      </c>
      <c r="C10" s="20">
        <v>133</v>
      </c>
      <c r="D10" s="20">
        <v>83</v>
      </c>
      <c r="E10" s="20">
        <v>74</v>
      </c>
      <c r="F10" s="17">
        <f t="shared" si="0"/>
        <v>5</v>
      </c>
      <c r="H10" s="46" t="s">
        <v>18</v>
      </c>
      <c r="I10" s="46"/>
      <c r="J10" s="46"/>
      <c r="K10" s="46"/>
      <c r="L10" s="46"/>
      <c r="M10" s="46"/>
      <c r="N10" s="46"/>
      <c r="O10" s="46"/>
      <c r="AI10" s="16"/>
      <c r="AJ10" s="16"/>
      <c r="AK10" s="16"/>
      <c r="AL10" s="16"/>
      <c r="AM10" s="16"/>
      <c r="AN10" s="16"/>
      <c r="AO10" s="16"/>
      <c r="AP10" s="16"/>
      <c r="AQ10" s="41"/>
      <c r="AR10" s="2" t="e">
        <f t="shared" si="1"/>
        <v>#DIV/0!</v>
      </c>
      <c r="AS10" s="43"/>
      <c r="AT10" s="2" t="e">
        <f t="shared" si="2"/>
        <v>#DIV/0!</v>
      </c>
    </row>
    <row r="11" spans="1:46" ht="15.75" customHeight="1" x14ac:dyDescent="0.2">
      <c r="A11" s="21">
        <v>14</v>
      </c>
      <c r="B11" s="20">
        <v>274</v>
      </c>
      <c r="C11" s="20">
        <v>133</v>
      </c>
      <c r="D11" s="20">
        <v>75</v>
      </c>
      <c r="E11" s="20">
        <v>52</v>
      </c>
      <c r="F11" s="17">
        <f t="shared" si="0"/>
        <v>6</v>
      </c>
      <c r="H11" s="8">
        <f>E2</f>
        <v>65</v>
      </c>
      <c r="I11" s="7">
        <f>H11</f>
        <v>65</v>
      </c>
      <c r="J11" s="7">
        <f>H11</f>
        <v>65</v>
      </c>
      <c r="K11" s="8">
        <f>E3</f>
        <v>98</v>
      </c>
      <c r="L11" s="7">
        <f>K11</f>
        <v>98</v>
      </c>
      <c r="M11" s="7">
        <f>K11</f>
        <v>98</v>
      </c>
      <c r="N11" s="8">
        <f>E4</f>
        <v>83</v>
      </c>
      <c r="O11" s="7">
        <f>N11</f>
        <v>83</v>
      </c>
      <c r="P11" s="22"/>
      <c r="Q11" s="3"/>
      <c r="T11" s="3"/>
      <c r="W11" s="3"/>
      <c r="Y11" s="22"/>
      <c r="AI11" s="16"/>
      <c r="AJ11" s="16"/>
      <c r="AK11" s="16"/>
      <c r="AL11" s="16"/>
      <c r="AM11" s="16"/>
      <c r="AN11" s="16"/>
      <c r="AO11" s="16"/>
      <c r="AP11" s="16"/>
      <c r="AQ11" s="42"/>
      <c r="AR11" s="2" t="e">
        <f t="shared" si="1"/>
        <v>#DIV/0!</v>
      </c>
      <c r="AS11" s="43"/>
      <c r="AT11" s="2" t="e">
        <f t="shared" si="2"/>
        <v>#DIV/0!</v>
      </c>
    </row>
    <row r="12" spans="1:46" ht="15.75" customHeight="1" x14ac:dyDescent="0.2">
      <c r="A12" s="21">
        <v>0</v>
      </c>
      <c r="B12" s="20">
        <v>315</v>
      </c>
      <c r="C12" s="20">
        <v>58</v>
      </c>
      <c r="D12" s="20">
        <v>87</v>
      </c>
      <c r="E12" s="20">
        <v>77</v>
      </c>
      <c r="F12" s="17">
        <f t="shared" si="0"/>
        <v>41</v>
      </c>
      <c r="H12" s="7">
        <f>N11</f>
        <v>83</v>
      </c>
      <c r="I12" s="8">
        <f>E5</f>
        <v>96</v>
      </c>
      <c r="J12" s="7">
        <f>I12</f>
        <v>96</v>
      </c>
      <c r="K12" s="7">
        <f>I12</f>
        <v>96</v>
      </c>
      <c r="L12" s="8">
        <f>E6</f>
        <v>44</v>
      </c>
      <c r="M12" s="7">
        <f>L12</f>
        <v>44</v>
      </c>
      <c r="N12" s="7">
        <f>L12</f>
        <v>44</v>
      </c>
      <c r="O12" s="8">
        <f>E7</f>
        <v>49</v>
      </c>
      <c r="R12" s="3"/>
      <c r="U12" s="3"/>
      <c r="X12" s="3"/>
      <c r="AI12" s="16"/>
      <c r="AJ12" s="16"/>
      <c r="AK12" s="16"/>
      <c r="AL12" s="16"/>
      <c r="AM12" s="16"/>
      <c r="AN12" s="16"/>
      <c r="AO12" s="16"/>
      <c r="AP12" s="16"/>
      <c r="AQ12" s="40">
        <f>D5</f>
        <v>96</v>
      </c>
      <c r="AR12" s="2" t="e">
        <f t="shared" si="1"/>
        <v>#DIV/0!</v>
      </c>
      <c r="AS12" s="43">
        <f>E5</f>
        <v>96</v>
      </c>
      <c r="AT12" s="2" t="e">
        <f t="shared" si="2"/>
        <v>#DIV/0!</v>
      </c>
    </row>
    <row r="13" spans="1:46" ht="15.75" customHeight="1" x14ac:dyDescent="0.2">
      <c r="A13" s="21">
        <v>11</v>
      </c>
      <c r="B13" s="20">
        <v>325</v>
      </c>
      <c r="C13" s="20">
        <v>103</v>
      </c>
      <c r="D13" s="20">
        <v>77</v>
      </c>
      <c r="E13" s="20">
        <v>59</v>
      </c>
      <c r="F13" s="17">
        <f t="shared" si="0"/>
        <v>10</v>
      </c>
      <c r="H13" s="7">
        <f>O12</f>
        <v>49</v>
      </c>
      <c r="I13" s="7">
        <f>O12</f>
        <v>49</v>
      </c>
      <c r="J13" s="8">
        <f>E8</f>
        <v>57</v>
      </c>
      <c r="K13" s="7">
        <f>J13</f>
        <v>57</v>
      </c>
      <c r="L13" s="7">
        <f>J13</f>
        <v>57</v>
      </c>
      <c r="M13" s="8">
        <f>E9</f>
        <v>75</v>
      </c>
      <c r="N13" s="7">
        <f>M13</f>
        <v>75</v>
      </c>
      <c r="O13" s="7">
        <f>M13</f>
        <v>75</v>
      </c>
      <c r="P13" s="3"/>
      <c r="V13" s="3"/>
      <c r="Y13" s="3"/>
      <c r="AI13" s="16"/>
      <c r="AJ13" s="16"/>
      <c r="AK13" s="16"/>
      <c r="AL13" s="16"/>
      <c r="AM13" s="16"/>
      <c r="AN13" s="16"/>
      <c r="AO13" s="16"/>
      <c r="AP13" s="16"/>
      <c r="AQ13" s="41"/>
      <c r="AR13" s="2" t="e">
        <f t="shared" si="1"/>
        <v>#DIV/0!</v>
      </c>
      <c r="AS13" s="43"/>
      <c r="AT13" s="2" t="e">
        <f t="shared" si="2"/>
        <v>#DIV/0!</v>
      </c>
    </row>
    <row r="14" spans="1:46" ht="15.75" customHeight="1" x14ac:dyDescent="0.2">
      <c r="A14" s="21">
        <v>13</v>
      </c>
      <c r="B14" s="20">
        <v>372</v>
      </c>
      <c r="C14" s="20">
        <v>133</v>
      </c>
      <c r="D14" s="20">
        <v>96</v>
      </c>
      <c r="E14" s="20">
        <v>41</v>
      </c>
      <c r="F14" s="17">
        <f t="shared" si="0"/>
        <v>47</v>
      </c>
      <c r="H14" s="8">
        <f>E10</f>
        <v>74</v>
      </c>
      <c r="I14" s="7">
        <f>H14</f>
        <v>74</v>
      </c>
      <c r="J14" s="7">
        <f>H14</f>
        <v>74</v>
      </c>
      <c r="K14" s="8">
        <f>E11</f>
        <v>52</v>
      </c>
      <c r="L14" s="7">
        <f>K14</f>
        <v>52</v>
      </c>
      <c r="M14" s="7">
        <f>K14</f>
        <v>52</v>
      </c>
      <c r="N14" s="8">
        <f>E12</f>
        <v>77</v>
      </c>
      <c r="O14" s="7">
        <f>N14</f>
        <v>77</v>
      </c>
      <c r="W14" s="3"/>
      <c r="AI14" s="16"/>
      <c r="AJ14" s="16"/>
      <c r="AK14" s="16"/>
      <c r="AL14" s="16"/>
      <c r="AM14" s="16"/>
      <c r="AN14" s="16"/>
      <c r="AO14" s="16"/>
      <c r="AP14" s="16"/>
      <c r="AQ14" s="42"/>
      <c r="AR14" s="2" t="e">
        <f t="shared" si="1"/>
        <v>#DIV/0!</v>
      </c>
      <c r="AS14" s="43"/>
      <c r="AT14" s="2" t="e">
        <f t="shared" si="2"/>
        <v>#DIV/0!</v>
      </c>
    </row>
    <row r="15" spans="1:46" ht="15.75" customHeight="1" x14ac:dyDescent="0.2">
      <c r="A15" s="21">
        <v>4</v>
      </c>
      <c r="B15" s="20">
        <v>517</v>
      </c>
      <c r="C15" s="20">
        <v>133</v>
      </c>
      <c r="D15" s="20">
        <v>77</v>
      </c>
      <c r="E15" s="20">
        <v>79</v>
      </c>
      <c r="F15" s="17">
        <f t="shared" si="0"/>
        <v>145</v>
      </c>
      <c r="H15" s="7">
        <f>N14</f>
        <v>77</v>
      </c>
      <c r="I15" s="8">
        <f>E13</f>
        <v>59</v>
      </c>
      <c r="J15" s="7">
        <f>I15</f>
        <v>59</v>
      </c>
      <c r="K15" s="7">
        <f>I15</f>
        <v>59</v>
      </c>
      <c r="L15" s="8">
        <f>E14</f>
        <v>41</v>
      </c>
      <c r="M15" s="7">
        <f>L15</f>
        <v>41</v>
      </c>
      <c r="N15" s="7">
        <f>L15</f>
        <v>41</v>
      </c>
      <c r="O15" s="8">
        <f>E15</f>
        <v>79</v>
      </c>
      <c r="X15" s="3"/>
      <c r="AI15" s="16"/>
      <c r="AJ15" s="16"/>
      <c r="AK15" s="16"/>
      <c r="AL15" s="16"/>
      <c r="AM15" s="16"/>
      <c r="AN15" s="16"/>
      <c r="AO15" s="16"/>
      <c r="AP15" s="16"/>
      <c r="AQ15" s="40">
        <f>D6</f>
        <v>92</v>
      </c>
      <c r="AR15" s="2" t="e">
        <f t="shared" si="1"/>
        <v>#DIV/0!</v>
      </c>
      <c r="AS15" s="43">
        <f>E6</f>
        <v>44</v>
      </c>
      <c r="AT15" s="2" t="e">
        <f t="shared" si="2"/>
        <v>#DIV/0!</v>
      </c>
    </row>
    <row r="16" spans="1:46" ht="15.75" customHeight="1" x14ac:dyDescent="0.2">
      <c r="A16" s="21">
        <v>7</v>
      </c>
      <c r="B16" s="20">
        <v>590</v>
      </c>
      <c r="C16" s="20">
        <v>58</v>
      </c>
      <c r="D16" s="20">
        <v>87</v>
      </c>
      <c r="E16" s="20">
        <v>74</v>
      </c>
      <c r="F16" s="17">
        <f t="shared" si="0"/>
        <v>73</v>
      </c>
      <c r="H16" s="7">
        <f>O15</f>
        <v>79</v>
      </c>
      <c r="I16" s="7">
        <f>O15</f>
        <v>79</v>
      </c>
      <c r="J16" s="8">
        <f>E16</f>
        <v>74</v>
      </c>
      <c r="K16" s="7">
        <f>J16</f>
        <v>74</v>
      </c>
      <c r="L16" s="7">
        <f>J16</f>
        <v>74</v>
      </c>
      <c r="M16" s="8">
        <f>E17</f>
        <v>0</v>
      </c>
      <c r="N16" s="7">
        <f>M16</f>
        <v>0</v>
      </c>
      <c r="O16" s="7">
        <f>M16</f>
        <v>0</v>
      </c>
      <c r="P16" s="3"/>
      <c r="V16" s="3"/>
      <c r="Y16" s="3"/>
      <c r="AI16" s="16"/>
      <c r="AJ16" s="16"/>
      <c r="AK16" s="16"/>
      <c r="AL16" s="16"/>
      <c r="AM16" s="16"/>
      <c r="AN16" s="16"/>
      <c r="AO16" s="16"/>
      <c r="AP16" s="16"/>
      <c r="AQ16" s="41"/>
      <c r="AR16" s="2" t="e">
        <f t="shared" si="1"/>
        <v>#DIV/0!</v>
      </c>
      <c r="AS16" s="43"/>
      <c r="AT16" s="2" t="e">
        <f t="shared" si="2"/>
        <v>#DIV/0!</v>
      </c>
    </row>
    <row r="17" spans="1:46" ht="15.75" customHeight="1" x14ac:dyDescent="0.2">
      <c r="A17" s="19" t="s">
        <v>17</v>
      </c>
      <c r="B17" s="18"/>
      <c r="C17" s="18"/>
      <c r="D17" s="18"/>
      <c r="E17" s="18"/>
      <c r="F17" s="17"/>
      <c r="AI17" s="16"/>
      <c r="AJ17" s="16"/>
      <c r="AK17" s="16"/>
      <c r="AL17" s="16"/>
      <c r="AM17" s="16"/>
      <c r="AN17" s="16"/>
      <c r="AO17" s="16"/>
      <c r="AP17" s="16"/>
      <c r="AQ17" s="42"/>
      <c r="AR17" s="2" t="e">
        <f t="shared" si="1"/>
        <v>#DIV/0!</v>
      </c>
      <c r="AS17" s="43"/>
      <c r="AT17" s="2" t="e">
        <f t="shared" si="2"/>
        <v>#DIV/0!</v>
      </c>
    </row>
    <row r="18" spans="1:46" ht="15.75" customHeight="1" x14ac:dyDescent="0.2">
      <c r="H18" s="44" t="s">
        <v>16</v>
      </c>
      <c r="I18" s="45"/>
      <c r="J18" s="45"/>
      <c r="K18" s="45"/>
      <c r="L18" s="45"/>
      <c r="M18" s="45"/>
      <c r="N18" s="45"/>
      <c r="O18" s="45"/>
      <c r="AI18" s="16"/>
      <c r="AJ18" s="16"/>
      <c r="AK18" s="16"/>
      <c r="AL18" s="16"/>
      <c r="AM18" s="16"/>
      <c r="AN18" s="16"/>
      <c r="AO18" s="16"/>
      <c r="AP18" s="16"/>
      <c r="AQ18" s="40">
        <f>D7</f>
        <v>95</v>
      </c>
      <c r="AR18" s="2" t="e">
        <f t="shared" si="1"/>
        <v>#DIV/0!</v>
      </c>
      <c r="AS18" s="43">
        <f>E7</f>
        <v>49</v>
      </c>
      <c r="AT18" s="2" t="e">
        <f t="shared" si="2"/>
        <v>#DIV/0!</v>
      </c>
    </row>
    <row r="19" spans="1:46" ht="15.75" customHeight="1" x14ac:dyDescent="0.2">
      <c r="A19" s="11" t="s">
        <v>15</v>
      </c>
      <c r="B19" s="15">
        <f>MAX(B2:B17)</f>
        <v>590</v>
      </c>
      <c r="C19" s="15">
        <f>MAX(C2:C17)</f>
        <v>133</v>
      </c>
      <c r="D19" s="15">
        <f>MAX(D2:D17)</f>
        <v>96</v>
      </c>
      <c r="E19" s="15">
        <f>MAX(E2:E17)</f>
        <v>98</v>
      </c>
      <c r="H19" s="8">
        <f>C2</f>
        <v>58</v>
      </c>
      <c r="I19" s="7">
        <f>H19</f>
        <v>58</v>
      </c>
      <c r="J19" s="7">
        <f>H19</f>
        <v>58</v>
      </c>
      <c r="K19" s="8">
        <f>C3</f>
        <v>133</v>
      </c>
      <c r="L19" s="7">
        <f>K19</f>
        <v>133</v>
      </c>
      <c r="M19" s="7">
        <f>K19</f>
        <v>133</v>
      </c>
      <c r="N19" s="8">
        <f>C4</f>
        <v>58</v>
      </c>
      <c r="O19" s="7">
        <f>N19</f>
        <v>58</v>
      </c>
      <c r="AQ19" s="41"/>
      <c r="AR19" s="2" t="e">
        <f t="shared" si="1"/>
        <v>#DIV/0!</v>
      </c>
      <c r="AS19" s="43"/>
      <c r="AT19" s="2" t="e">
        <f t="shared" si="2"/>
        <v>#DIV/0!</v>
      </c>
    </row>
    <row r="20" spans="1:46" ht="15.75" customHeight="1" x14ac:dyDescent="0.2">
      <c r="A20" s="11" t="s">
        <v>14</v>
      </c>
      <c r="B20" s="15">
        <f>MIN(B2:B17)</f>
        <v>68</v>
      </c>
      <c r="C20" s="15">
        <f>MIN(C2:C17)</f>
        <v>58</v>
      </c>
      <c r="D20" s="15">
        <f>MIN(D2:D17)</f>
        <v>75</v>
      </c>
      <c r="E20" s="15">
        <f>MIN(E2:E17)</f>
        <v>41</v>
      </c>
      <c r="H20" s="7">
        <f>N19</f>
        <v>58</v>
      </c>
      <c r="I20" s="8">
        <f>C5</f>
        <v>103</v>
      </c>
      <c r="J20" s="7">
        <f>I20</f>
        <v>103</v>
      </c>
      <c r="K20" s="7">
        <f>I20</f>
        <v>103</v>
      </c>
      <c r="L20" s="8">
        <f>C6</f>
        <v>103</v>
      </c>
      <c r="M20" s="7">
        <f>L20</f>
        <v>103</v>
      </c>
      <c r="N20" s="7">
        <f>L20</f>
        <v>103</v>
      </c>
      <c r="O20" s="8">
        <f>C7</f>
        <v>133</v>
      </c>
      <c r="AQ20" s="42"/>
      <c r="AR20" s="2" t="e">
        <f t="shared" si="1"/>
        <v>#DIV/0!</v>
      </c>
      <c r="AS20" s="43"/>
      <c r="AT20" s="2" t="e">
        <f t="shared" si="2"/>
        <v>#DIV/0!</v>
      </c>
    </row>
    <row r="21" spans="1:46" ht="15.75" customHeight="1" x14ac:dyDescent="0.2">
      <c r="A21" s="11" t="s">
        <v>13</v>
      </c>
      <c r="B21" s="15">
        <f>AVERAGE(B2:B17)</f>
        <v>266.53333333333336</v>
      </c>
      <c r="C21" s="15">
        <f>AVERAGE(C2:C17)</f>
        <v>100</v>
      </c>
      <c r="D21" s="15">
        <f>AVERAGE(D2:D17)</f>
        <v>85.066666666666663</v>
      </c>
      <c r="E21" s="15">
        <f>AVERAGE(E2:E17)</f>
        <v>68.2</v>
      </c>
      <c r="H21" s="7">
        <f>O20</f>
        <v>133</v>
      </c>
      <c r="I21" s="7">
        <f>O20</f>
        <v>133</v>
      </c>
      <c r="J21" s="8">
        <f>C8</f>
        <v>58</v>
      </c>
      <c r="K21" s="7">
        <f>J21</f>
        <v>58</v>
      </c>
      <c r="L21" s="7">
        <f>J21</f>
        <v>58</v>
      </c>
      <c r="M21" s="8">
        <f>C9</f>
        <v>103</v>
      </c>
      <c r="N21" s="7">
        <f>M21</f>
        <v>103</v>
      </c>
      <c r="O21" s="7">
        <f>M21</f>
        <v>103</v>
      </c>
      <c r="Q21" s="14" t="s">
        <v>12</v>
      </c>
      <c r="S21" s="3"/>
      <c r="AQ21" s="40">
        <f>D8</f>
        <v>75</v>
      </c>
      <c r="AR21" s="2" t="e">
        <f t="shared" si="1"/>
        <v>#DIV/0!</v>
      </c>
      <c r="AS21" s="43">
        <f>E8</f>
        <v>57</v>
      </c>
      <c r="AT21" s="2" t="e">
        <f t="shared" si="2"/>
        <v>#DIV/0!</v>
      </c>
    </row>
    <row r="22" spans="1:46" ht="15.75" customHeight="1" x14ac:dyDescent="0.2">
      <c r="H22" s="8">
        <f>C10</f>
        <v>133</v>
      </c>
      <c r="I22" s="7">
        <f>H22</f>
        <v>133</v>
      </c>
      <c r="J22" s="7">
        <f>H22</f>
        <v>133</v>
      </c>
      <c r="K22" s="8">
        <f>C11</f>
        <v>133</v>
      </c>
      <c r="L22" s="7">
        <f>K22</f>
        <v>133</v>
      </c>
      <c r="M22" s="7">
        <f>K22</f>
        <v>133</v>
      </c>
      <c r="N22" s="8">
        <f>C12</f>
        <v>58</v>
      </c>
      <c r="O22" s="7">
        <f>N22</f>
        <v>58</v>
      </c>
      <c r="Q22" s="11" t="s">
        <v>11</v>
      </c>
      <c r="R22" s="13">
        <f>LARGE(_xlfn.UNIQUE(C2:C17),3)</f>
        <v>58</v>
      </c>
      <c r="T22" s="3"/>
      <c r="AQ22" s="41"/>
      <c r="AR22" s="2" t="e">
        <f t="shared" si="1"/>
        <v>#DIV/0!</v>
      </c>
      <c r="AS22" s="43"/>
      <c r="AT22" s="2" t="e">
        <f t="shared" si="2"/>
        <v>#DIV/0!</v>
      </c>
    </row>
    <row r="23" spans="1:46" ht="15.75" customHeight="1" x14ac:dyDescent="0.2">
      <c r="H23" s="7">
        <f>N22</f>
        <v>58</v>
      </c>
      <c r="I23" s="8">
        <f>C13</f>
        <v>103</v>
      </c>
      <c r="J23" s="7">
        <f>I23</f>
        <v>103</v>
      </c>
      <c r="K23" s="7">
        <f>I23</f>
        <v>103</v>
      </c>
      <c r="L23" s="8">
        <f>C14</f>
        <v>133</v>
      </c>
      <c r="M23" s="7">
        <f>L23</f>
        <v>133</v>
      </c>
      <c r="N23" s="7">
        <f>L23</f>
        <v>133</v>
      </c>
      <c r="O23" s="8">
        <f>C15</f>
        <v>133</v>
      </c>
      <c r="Q23" s="11" t="s">
        <v>10</v>
      </c>
      <c r="R23" s="12">
        <f>LARGE(_xlfn.UNIQUE(C2:C17),2)</f>
        <v>103</v>
      </c>
      <c r="U23" s="3"/>
      <c r="AQ23" s="42"/>
      <c r="AR23" s="2" t="e">
        <f t="shared" si="1"/>
        <v>#DIV/0!</v>
      </c>
      <c r="AS23" s="43"/>
      <c r="AT23" s="2" t="e">
        <f t="shared" si="2"/>
        <v>#DIV/0!</v>
      </c>
    </row>
    <row r="24" spans="1:46" ht="15.75" customHeight="1" x14ac:dyDescent="0.2">
      <c r="H24" s="7">
        <f>O23</f>
        <v>133</v>
      </c>
      <c r="I24" s="7">
        <f>O23</f>
        <v>133</v>
      </c>
      <c r="J24" s="8">
        <f>C16</f>
        <v>58</v>
      </c>
      <c r="K24" s="7">
        <f>J24</f>
        <v>58</v>
      </c>
      <c r="L24" s="7">
        <f>J24</f>
        <v>58</v>
      </c>
      <c r="M24" s="8">
        <f>C17</f>
        <v>0</v>
      </c>
      <c r="N24" s="7">
        <f>M24</f>
        <v>0</v>
      </c>
      <c r="O24" s="7">
        <f>M24</f>
        <v>0</v>
      </c>
      <c r="Q24" s="11" t="s">
        <v>9</v>
      </c>
      <c r="R24" s="10">
        <f>LARGE(_xlfn.UNIQUE(C2:C17),1)</f>
        <v>133</v>
      </c>
      <c r="S24" s="3"/>
      <c r="AQ24" s="40">
        <f>D9</f>
        <v>80</v>
      </c>
      <c r="AR24" s="2" t="e">
        <f t="shared" si="1"/>
        <v>#DIV/0!</v>
      </c>
      <c r="AS24" s="43">
        <f>E9</f>
        <v>75</v>
      </c>
      <c r="AT24" s="2" t="e">
        <f t="shared" si="2"/>
        <v>#DIV/0!</v>
      </c>
    </row>
    <row r="25" spans="1:46" ht="15.75" customHeight="1" x14ac:dyDescent="0.2">
      <c r="AQ25" s="41"/>
      <c r="AR25" s="2" t="e">
        <f t="shared" si="1"/>
        <v>#DIV/0!</v>
      </c>
      <c r="AS25" s="43"/>
      <c r="AT25" s="2" t="e">
        <f t="shared" si="2"/>
        <v>#DIV/0!</v>
      </c>
    </row>
    <row r="26" spans="1:46" ht="15.75" customHeight="1" x14ac:dyDescent="0.2">
      <c r="H26" s="6" t="s">
        <v>8</v>
      </c>
      <c r="I26" s="5"/>
      <c r="J26" s="5"/>
      <c r="K26" s="5"/>
      <c r="L26" s="5"/>
      <c r="M26" s="5"/>
      <c r="N26" s="5"/>
      <c r="O26" s="5"/>
      <c r="Q26" s="6" t="s">
        <v>7</v>
      </c>
      <c r="R26" s="5"/>
      <c r="S26" s="5"/>
      <c r="T26" s="5"/>
      <c r="U26" s="5"/>
      <c r="V26" s="5"/>
      <c r="W26" s="5"/>
      <c r="X26" s="5"/>
      <c r="Z26" s="6" t="s">
        <v>6</v>
      </c>
      <c r="AA26" s="5"/>
      <c r="AB26" s="5"/>
      <c r="AC26" s="5"/>
      <c r="AD26" s="5"/>
      <c r="AE26" s="5"/>
      <c r="AF26" s="5"/>
      <c r="AG26" s="5"/>
      <c r="AQ26" s="42"/>
      <c r="AR26" s="2" t="e">
        <f t="shared" si="1"/>
        <v>#DIV/0!</v>
      </c>
      <c r="AS26" s="43"/>
      <c r="AT26" s="2" t="e">
        <f t="shared" si="2"/>
        <v>#DIV/0!</v>
      </c>
    </row>
    <row r="27" spans="1:46" ht="15.75" customHeight="1" x14ac:dyDescent="0.2">
      <c r="H27" s="8">
        <f t="shared" ref="H27:O32" si="3">IF(H19=$R$22,150,0)</f>
        <v>150</v>
      </c>
      <c r="I27" s="7">
        <f t="shared" si="3"/>
        <v>150</v>
      </c>
      <c r="J27" s="7">
        <f t="shared" si="3"/>
        <v>150</v>
      </c>
      <c r="K27" s="8">
        <f t="shared" si="3"/>
        <v>0</v>
      </c>
      <c r="L27" s="7">
        <f t="shared" si="3"/>
        <v>0</v>
      </c>
      <c r="M27" s="7">
        <f t="shared" si="3"/>
        <v>0</v>
      </c>
      <c r="N27" s="8">
        <f t="shared" si="3"/>
        <v>150</v>
      </c>
      <c r="O27" s="7">
        <f t="shared" si="3"/>
        <v>150</v>
      </c>
      <c r="P27" s="9"/>
      <c r="Q27" s="8">
        <f t="shared" ref="Q27:X32" si="4">IF(H19=$R$23,150,0)</f>
        <v>0</v>
      </c>
      <c r="R27" s="7">
        <f t="shared" si="4"/>
        <v>0</v>
      </c>
      <c r="S27" s="7">
        <f t="shared" si="4"/>
        <v>0</v>
      </c>
      <c r="T27" s="8">
        <f t="shared" si="4"/>
        <v>0</v>
      </c>
      <c r="U27" s="7">
        <f t="shared" si="4"/>
        <v>0</v>
      </c>
      <c r="V27" s="7">
        <f t="shared" si="4"/>
        <v>0</v>
      </c>
      <c r="W27" s="8">
        <f t="shared" si="4"/>
        <v>0</v>
      </c>
      <c r="X27" s="7">
        <f t="shared" si="4"/>
        <v>0</v>
      </c>
      <c r="Y27" s="9"/>
      <c r="Z27" s="8">
        <f t="shared" ref="Z27:AG32" si="5">IF(H19=$R$24,150,0)</f>
        <v>0</v>
      </c>
      <c r="AA27" s="7">
        <f t="shared" si="5"/>
        <v>0</v>
      </c>
      <c r="AB27" s="7">
        <f t="shared" si="5"/>
        <v>0</v>
      </c>
      <c r="AC27" s="8">
        <f t="shared" si="5"/>
        <v>150</v>
      </c>
      <c r="AD27" s="7">
        <f t="shared" si="5"/>
        <v>150</v>
      </c>
      <c r="AE27" s="7">
        <f t="shared" si="5"/>
        <v>150</v>
      </c>
      <c r="AF27" s="8">
        <f t="shared" si="5"/>
        <v>0</v>
      </c>
      <c r="AG27" s="7">
        <f t="shared" si="5"/>
        <v>0</v>
      </c>
      <c r="AQ27" s="40">
        <f>D10</f>
        <v>83</v>
      </c>
      <c r="AR27" s="2" t="e">
        <f t="shared" si="1"/>
        <v>#DIV/0!</v>
      </c>
      <c r="AS27" s="43">
        <f>E10</f>
        <v>74</v>
      </c>
      <c r="AT27" s="2" t="e">
        <f t="shared" si="2"/>
        <v>#DIV/0!</v>
      </c>
    </row>
    <row r="28" spans="1:46" ht="15.75" customHeight="1" x14ac:dyDescent="0.2">
      <c r="H28" s="7">
        <f t="shared" si="3"/>
        <v>150</v>
      </c>
      <c r="I28" s="8">
        <f t="shared" si="3"/>
        <v>0</v>
      </c>
      <c r="J28" s="7">
        <f t="shared" si="3"/>
        <v>0</v>
      </c>
      <c r="K28" s="7">
        <f t="shared" si="3"/>
        <v>0</v>
      </c>
      <c r="L28" s="8">
        <f t="shared" si="3"/>
        <v>0</v>
      </c>
      <c r="M28" s="7">
        <f t="shared" si="3"/>
        <v>0</v>
      </c>
      <c r="N28" s="7">
        <f t="shared" si="3"/>
        <v>0</v>
      </c>
      <c r="O28" s="8">
        <f t="shared" si="3"/>
        <v>0</v>
      </c>
      <c r="Q28" s="7">
        <f t="shared" si="4"/>
        <v>0</v>
      </c>
      <c r="R28" s="8">
        <f t="shared" si="4"/>
        <v>150</v>
      </c>
      <c r="S28" s="7">
        <f t="shared" si="4"/>
        <v>150</v>
      </c>
      <c r="T28" s="7">
        <f t="shared" si="4"/>
        <v>150</v>
      </c>
      <c r="U28" s="8">
        <f t="shared" si="4"/>
        <v>150</v>
      </c>
      <c r="V28" s="7">
        <f t="shared" si="4"/>
        <v>150</v>
      </c>
      <c r="W28" s="7">
        <f t="shared" si="4"/>
        <v>150</v>
      </c>
      <c r="X28" s="8">
        <f t="shared" si="4"/>
        <v>0</v>
      </c>
      <c r="Z28" s="7">
        <f t="shared" si="5"/>
        <v>0</v>
      </c>
      <c r="AA28" s="8">
        <f t="shared" si="5"/>
        <v>0</v>
      </c>
      <c r="AB28" s="7">
        <f t="shared" si="5"/>
        <v>0</v>
      </c>
      <c r="AC28" s="7">
        <f t="shared" si="5"/>
        <v>0</v>
      </c>
      <c r="AD28" s="8">
        <f t="shared" si="5"/>
        <v>0</v>
      </c>
      <c r="AE28" s="7">
        <f t="shared" si="5"/>
        <v>0</v>
      </c>
      <c r="AF28" s="7">
        <f t="shared" si="5"/>
        <v>0</v>
      </c>
      <c r="AG28" s="8">
        <f t="shared" si="5"/>
        <v>150</v>
      </c>
      <c r="AQ28" s="41"/>
      <c r="AR28" s="2" t="e">
        <f t="shared" si="1"/>
        <v>#DIV/0!</v>
      </c>
      <c r="AS28" s="43"/>
      <c r="AT28" s="2" t="e">
        <f t="shared" si="2"/>
        <v>#DIV/0!</v>
      </c>
    </row>
    <row r="29" spans="1:46" ht="15.75" customHeight="1" x14ac:dyDescent="0.2">
      <c r="F29" t="s">
        <v>5</v>
      </c>
      <c r="H29" s="7">
        <f t="shared" si="3"/>
        <v>0</v>
      </c>
      <c r="I29" s="7">
        <f t="shared" si="3"/>
        <v>0</v>
      </c>
      <c r="J29" s="8">
        <f t="shared" si="3"/>
        <v>150</v>
      </c>
      <c r="K29" s="7">
        <f t="shared" si="3"/>
        <v>150</v>
      </c>
      <c r="L29" s="7">
        <f t="shared" si="3"/>
        <v>150</v>
      </c>
      <c r="M29" s="8">
        <f t="shared" si="3"/>
        <v>0</v>
      </c>
      <c r="N29" s="7">
        <f t="shared" si="3"/>
        <v>0</v>
      </c>
      <c r="O29" s="7">
        <f t="shared" si="3"/>
        <v>0</v>
      </c>
      <c r="P29" s="3"/>
      <c r="Q29" s="7">
        <f t="shared" si="4"/>
        <v>0</v>
      </c>
      <c r="R29" s="7">
        <f t="shared" si="4"/>
        <v>0</v>
      </c>
      <c r="S29" s="8">
        <f t="shared" si="4"/>
        <v>0</v>
      </c>
      <c r="T29" s="7">
        <f t="shared" si="4"/>
        <v>0</v>
      </c>
      <c r="U29" s="7">
        <f t="shared" si="4"/>
        <v>0</v>
      </c>
      <c r="V29" s="8">
        <f t="shared" si="4"/>
        <v>150</v>
      </c>
      <c r="W29" s="7">
        <f t="shared" si="4"/>
        <v>150</v>
      </c>
      <c r="X29" s="7">
        <f t="shared" si="4"/>
        <v>150</v>
      </c>
      <c r="Y29" s="3"/>
      <c r="Z29" s="7">
        <f t="shared" si="5"/>
        <v>150</v>
      </c>
      <c r="AA29" s="7">
        <f t="shared" si="5"/>
        <v>150</v>
      </c>
      <c r="AB29" s="8">
        <f t="shared" si="5"/>
        <v>0</v>
      </c>
      <c r="AC29" s="7">
        <f t="shared" si="5"/>
        <v>0</v>
      </c>
      <c r="AD29" s="7">
        <f t="shared" si="5"/>
        <v>0</v>
      </c>
      <c r="AE29" s="8">
        <f t="shared" si="5"/>
        <v>0</v>
      </c>
      <c r="AF29" s="7">
        <f t="shared" si="5"/>
        <v>0</v>
      </c>
      <c r="AG29" s="7">
        <f t="shared" si="5"/>
        <v>0</v>
      </c>
      <c r="AQ29" s="42"/>
      <c r="AR29" s="2" t="e">
        <f t="shared" si="1"/>
        <v>#DIV/0!</v>
      </c>
      <c r="AS29" s="43"/>
      <c r="AT29" s="2" t="e">
        <f t="shared" si="2"/>
        <v>#DIV/0!</v>
      </c>
    </row>
    <row r="30" spans="1:46" ht="15.75" customHeight="1" x14ac:dyDescent="0.2">
      <c r="H30" s="8">
        <f t="shared" si="3"/>
        <v>0</v>
      </c>
      <c r="I30" s="7">
        <f t="shared" si="3"/>
        <v>0</v>
      </c>
      <c r="J30" s="7">
        <f t="shared" si="3"/>
        <v>0</v>
      </c>
      <c r="K30" s="8">
        <f t="shared" si="3"/>
        <v>0</v>
      </c>
      <c r="L30" s="7">
        <f t="shared" si="3"/>
        <v>0</v>
      </c>
      <c r="M30" s="7">
        <f t="shared" si="3"/>
        <v>0</v>
      </c>
      <c r="N30" s="8">
        <f t="shared" si="3"/>
        <v>150</v>
      </c>
      <c r="O30" s="7">
        <f t="shared" si="3"/>
        <v>150</v>
      </c>
      <c r="Q30" s="8">
        <f t="shared" si="4"/>
        <v>0</v>
      </c>
      <c r="R30" s="7">
        <f t="shared" si="4"/>
        <v>0</v>
      </c>
      <c r="S30" s="7">
        <f t="shared" si="4"/>
        <v>0</v>
      </c>
      <c r="T30" s="8">
        <f t="shared" si="4"/>
        <v>0</v>
      </c>
      <c r="U30" s="7">
        <f t="shared" si="4"/>
        <v>0</v>
      </c>
      <c r="V30" s="7">
        <f t="shared" si="4"/>
        <v>0</v>
      </c>
      <c r="W30" s="8">
        <f t="shared" si="4"/>
        <v>0</v>
      </c>
      <c r="X30" s="7">
        <f t="shared" si="4"/>
        <v>0</v>
      </c>
      <c r="Z30" s="8">
        <f t="shared" si="5"/>
        <v>150</v>
      </c>
      <c r="AA30" s="7">
        <f t="shared" si="5"/>
        <v>150</v>
      </c>
      <c r="AB30" s="7">
        <f t="shared" si="5"/>
        <v>150</v>
      </c>
      <c r="AC30" s="8">
        <f t="shared" si="5"/>
        <v>150</v>
      </c>
      <c r="AD30" s="7">
        <f t="shared" si="5"/>
        <v>150</v>
      </c>
      <c r="AE30" s="7">
        <f t="shared" si="5"/>
        <v>150</v>
      </c>
      <c r="AF30" s="8">
        <f t="shared" si="5"/>
        <v>0</v>
      </c>
      <c r="AG30" s="7">
        <f t="shared" si="5"/>
        <v>0</v>
      </c>
      <c r="AQ30" s="40">
        <f>D11</f>
        <v>75</v>
      </c>
      <c r="AR30" s="2" t="e">
        <f t="shared" si="1"/>
        <v>#DIV/0!</v>
      </c>
      <c r="AS30" s="43">
        <f>E11</f>
        <v>52</v>
      </c>
      <c r="AT30" s="2" t="e">
        <f t="shared" si="2"/>
        <v>#DIV/0!</v>
      </c>
    </row>
    <row r="31" spans="1:46" ht="15.75" customHeight="1" x14ac:dyDescent="0.2">
      <c r="H31" s="7">
        <f t="shared" si="3"/>
        <v>150</v>
      </c>
      <c r="I31" s="8">
        <f t="shared" si="3"/>
        <v>0</v>
      </c>
      <c r="J31" s="7">
        <f t="shared" si="3"/>
        <v>0</v>
      </c>
      <c r="K31" s="7">
        <f t="shared" si="3"/>
        <v>0</v>
      </c>
      <c r="L31" s="8">
        <f t="shared" si="3"/>
        <v>0</v>
      </c>
      <c r="M31" s="7">
        <f t="shared" si="3"/>
        <v>0</v>
      </c>
      <c r="N31" s="7">
        <f t="shared" si="3"/>
        <v>0</v>
      </c>
      <c r="O31" s="8">
        <f t="shared" si="3"/>
        <v>0</v>
      </c>
      <c r="Q31" s="7">
        <f t="shared" si="4"/>
        <v>0</v>
      </c>
      <c r="R31" s="8">
        <f t="shared" si="4"/>
        <v>150</v>
      </c>
      <c r="S31" s="7">
        <f t="shared" si="4"/>
        <v>150</v>
      </c>
      <c r="T31" s="7">
        <f t="shared" si="4"/>
        <v>150</v>
      </c>
      <c r="U31" s="8">
        <f t="shared" si="4"/>
        <v>0</v>
      </c>
      <c r="V31" s="7">
        <f t="shared" si="4"/>
        <v>0</v>
      </c>
      <c r="W31" s="7">
        <f t="shared" si="4"/>
        <v>0</v>
      </c>
      <c r="X31" s="8">
        <f t="shared" si="4"/>
        <v>0</v>
      </c>
      <c r="Z31" s="7">
        <f t="shared" si="5"/>
        <v>0</v>
      </c>
      <c r="AA31" s="8">
        <f t="shared" si="5"/>
        <v>0</v>
      </c>
      <c r="AB31" s="7">
        <f t="shared" si="5"/>
        <v>0</v>
      </c>
      <c r="AC31" s="7">
        <f t="shared" si="5"/>
        <v>0</v>
      </c>
      <c r="AD31" s="8">
        <f t="shared" si="5"/>
        <v>150</v>
      </c>
      <c r="AE31" s="7">
        <f t="shared" si="5"/>
        <v>150</v>
      </c>
      <c r="AF31" s="7">
        <f t="shared" si="5"/>
        <v>150</v>
      </c>
      <c r="AG31" s="8">
        <f t="shared" si="5"/>
        <v>150</v>
      </c>
      <c r="AQ31" s="41"/>
      <c r="AR31" s="2" t="e">
        <f t="shared" si="1"/>
        <v>#DIV/0!</v>
      </c>
      <c r="AS31" s="43"/>
      <c r="AT31" s="2" t="e">
        <f t="shared" si="2"/>
        <v>#DIV/0!</v>
      </c>
    </row>
    <row r="32" spans="1:46" ht="15.75" customHeight="1" x14ac:dyDescent="0.2">
      <c r="H32" s="7">
        <f t="shared" si="3"/>
        <v>0</v>
      </c>
      <c r="I32" s="7">
        <f t="shared" si="3"/>
        <v>0</v>
      </c>
      <c r="J32" s="8">
        <f t="shared" si="3"/>
        <v>150</v>
      </c>
      <c r="K32" s="7">
        <f t="shared" si="3"/>
        <v>150</v>
      </c>
      <c r="L32" s="7">
        <f t="shared" si="3"/>
        <v>150</v>
      </c>
      <c r="M32" s="8">
        <f t="shared" si="3"/>
        <v>0</v>
      </c>
      <c r="N32" s="7">
        <f t="shared" si="3"/>
        <v>0</v>
      </c>
      <c r="O32" s="7">
        <f t="shared" si="3"/>
        <v>0</v>
      </c>
      <c r="P32" s="3"/>
      <c r="Q32" s="7">
        <f t="shared" si="4"/>
        <v>0</v>
      </c>
      <c r="R32" s="7">
        <f t="shared" si="4"/>
        <v>0</v>
      </c>
      <c r="S32" s="8">
        <f t="shared" si="4"/>
        <v>0</v>
      </c>
      <c r="T32" s="7">
        <f t="shared" si="4"/>
        <v>0</v>
      </c>
      <c r="U32" s="7">
        <f t="shared" si="4"/>
        <v>0</v>
      </c>
      <c r="V32" s="8">
        <f t="shared" si="4"/>
        <v>0</v>
      </c>
      <c r="W32" s="7">
        <f t="shared" si="4"/>
        <v>0</v>
      </c>
      <c r="X32" s="7">
        <f t="shared" si="4"/>
        <v>0</v>
      </c>
      <c r="Y32" s="3"/>
      <c r="Z32" s="7">
        <f t="shared" si="5"/>
        <v>150</v>
      </c>
      <c r="AA32" s="7">
        <f t="shared" si="5"/>
        <v>150</v>
      </c>
      <c r="AB32" s="8">
        <f t="shared" si="5"/>
        <v>0</v>
      </c>
      <c r="AC32" s="7">
        <f t="shared" si="5"/>
        <v>0</v>
      </c>
      <c r="AD32" s="7">
        <f t="shared" si="5"/>
        <v>0</v>
      </c>
      <c r="AE32" s="8">
        <f t="shared" si="5"/>
        <v>0</v>
      </c>
      <c r="AF32" s="7">
        <f t="shared" si="5"/>
        <v>0</v>
      </c>
      <c r="AG32" s="7">
        <f t="shared" si="5"/>
        <v>0</v>
      </c>
      <c r="AQ32" s="42"/>
      <c r="AR32" s="2" t="e">
        <f t="shared" si="1"/>
        <v>#DIV/0!</v>
      </c>
      <c r="AS32" s="43"/>
      <c r="AT32" s="2" t="e">
        <f t="shared" si="2"/>
        <v>#DIV/0!</v>
      </c>
    </row>
    <row r="33" spans="7:46" ht="15.75" customHeight="1" x14ac:dyDescent="0.2">
      <c r="AQ33" s="40">
        <f>D12</f>
        <v>87</v>
      </c>
      <c r="AR33" s="2" t="e">
        <f t="shared" si="1"/>
        <v>#DIV/0!</v>
      </c>
      <c r="AS33" s="43">
        <f>E12</f>
        <v>77</v>
      </c>
      <c r="AT33" s="2" t="e">
        <f t="shared" si="2"/>
        <v>#DIV/0!</v>
      </c>
    </row>
    <row r="34" spans="7:46" ht="15.75" customHeight="1" x14ac:dyDescent="0.2">
      <c r="AQ34" s="41"/>
      <c r="AR34" s="2" t="e">
        <f t="shared" si="1"/>
        <v>#DIV/0!</v>
      </c>
      <c r="AS34" s="43"/>
      <c r="AT34" s="2" t="e">
        <f t="shared" si="2"/>
        <v>#DIV/0!</v>
      </c>
    </row>
    <row r="35" spans="7:46" ht="15.75" customHeight="1" x14ac:dyDescent="0.2">
      <c r="Z35" s="6"/>
      <c r="AA35" s="5"/>
      <c r="AB35" s="5"/>
      <c r="AC35" s="5"/>
      <c r="AD35" s="5"/>
      <c r="AE35" s="5"/>
      <c r="AF35" s="5"/>
      <c r="AG35" s="5"/>
      <c r="AQ35" s="42"/>
      <c r="AR35" s="2" t="e">
        <f t="shared" si="1"/>
        <v>#DIV/0!</v>
      </c>
      <c r="AS35" s="43"/>
      <c r="AT35" s="2" t="e">
        <f t="shared" si="2"/>
        <v>#DIV/0!</v>
      </c>
    </row>
    <row r="36" spans="7:46" ht="15.75" customHeight="1" x14ac:dyDescent="0.2">
      <c r="G36" s="4" t="s">
        <v>5</v>
      </c>
      <c r="Z36" s="3"/>
      <c r="AC36" s="3"/>
      <c r="AF36" s="3"/>
      <c r="AQ36" s="40">
        <f>D13</f>
        <v>77</v>
      </c>
      <c r="AR36" s="2" t="e">
        <f t="shared" si="1"/>
        <v>#DIV/0!</v>
      </c>
      <c r="AS36" s="43">
        <f>E13</f>
        <v>59</v>
      </c>
      <c r="AT36" s="2" t="e">
        <f t="shared" si="2"/>
        <v>#DIV/0!</v>
      </c>
    </row>
    <row r="37" spans="7:46" ht="15.75" customHeight="1" x14ac:dyDescent="0.2">
      <c r="AA37" s="3"/>
      <c r="AD37" s="3"/>
      <c r="AG37" s="3"/>
      <c r="AQ37" s="41"/>
      <c r="AR37" s="2" t="e">
        <f t="shared" si="1"/>
        <v>#DIV/0!</v>
      </c>
      <c r="AS37" s="43"/>
      <c r="AT37" s="2" t="e">
        <f t="shared" si="2"/>
        <v>#DIV/0!</v>
      </c>
    </row>
    <row r="38" spans="7:46" ht="15.75" customHeight="1" x14ac:dyDescent="0.2">
      <c r="AB38" s="3"/>
      <c r="AE38" s="3"/>
      <c r="AQ38" s="42"/>
      <c r="AR38" s="2" t="e">
        <f t="shared" si="1"/>
        <v>#DIV/0!</v>
      </c>
      <c r="AS38" s="43"/>
      <c r="AT38" s="2" t="e">
        <f t="shared" si="2"/>
        <v>#DIV/0!</v>
      </c>
    </row>
    <row r="39" spans="7:46" ht="15.75" customHeight="1" x14ac:dyDescent="0.2">
      <c r="Z39" s="3"/>
      <c r="AC39" s="3"/>
      <c r="AF39" s="3"/>
      <c r="AQ39" s="40">
        <f>D14</f>
        <v>96</v>
      </c>
      <c r="AR39" s="2" t="e">
        <f t="shared" si="1"/>
        <v>#DIV/0!</v>
      </c>
      <c r="AS39" s="43">
        <f>E14</f>
        <v>41</v>
      </c>
      <c r="AT39" s="2" t="e">
        <f t="shared" si="2"/>
        <v>#DIV/0!</v>
      </c>
    </row>
    <row r="40" spans="7:46" ht="15.75" customHeight="1" x14ac:dyDescent="0.2">
      <c r="AA40" s="3"/>
      <c r="AD40" s="3"/>
      <c r="AG40" s="3"/>
      <c r="AQ40" s="41"/>
      <c r="AR40" s="2" t="e">
        <f t="shared" si="1"/>
        <v>#DIV/0!</v>
      </c>
      <c r="AS40" s="43"/>
      <c r="AT40" s="2" t="e">
        <f t="shared" si="2"/>
        <v>#DIV/0!</v>
      </c>
    </row>
    <row r="41" spans="7:46" ht="15.75" customHeight="1" x14ac:dyDescent="0.2">
      <c r="AB41" s="3"/>
      <c r="AE41" s="3"/>
      <c r="AQ41" s="42"/>
      <c r="AR41" s="2" t="e">
        <f t="shared" si="1"/>
        <v>#DIV/0!</v>
      </c>
      <c r="AS41" s="43"/>
      <c r="AT41" s="2" t="e">
        <f t="shared" si="2"/>
        <v>#DIV/0!</v>
      </c>
    </row>
    <row r="42" spans="7:46" ht="15.75" customHeight="1" x14ac:dyDescent="0.2">
      <c r="AQ42" s="40">
        <f>D15</f>
        <v>77</v>
      </c>
      <c r="AR42" s="2" t="e">
        <f t="shared" si="1"/>
        <v>#DIV/0!</v>
      </c>
      <c r="AS42" s="43">
        <f>E15</f>
        <v>79</v>
      </c>
      <c r="AT42" s="2" t="e">
        <f t="shared" si="2"/>
        <v>#DIV/0!</v>
      </c>
    </row>
    <row r="43" spans="7:46" ht="15.75" customHeight="1" x14ac:dyDescent="0.2">
      <c r="AQ43" s="41"/>
      <c r="AR43" s="2" t="e">
        <f t="shared" si="1"/>
        <v>#DIV/0!</v>
      </c>
      <c r="AS43" s="43"/>
      <c r="AT43" s="2" t="e">
        <f t="shared" si="2"/>
        <v>#DIV/0!</v>
      </c>
    </row>
    <row r="44" spans="7:46" ht="15.75" customHeight="1" x14ac:dyDescent="0.2">
      <c r="AQ44" s="42"/>
      <c r="AR44" s="2" t="e">
        <f t="shared" si="1"/>
        <v>#DIV/0!</v>
      </c>
      <c r="AS44" s="43"/>
      <c r="AT44" s="2" t="e">
        <f t="shared" si="2"/>
        <v>#DIV/0!</v>
      </c>
    </row>
    <row r="45" spans="7:46" ht="15.75" customHeight="1" x14ac:dyDescent="0.2">
      <c r="AQ45" s="40">
        <f>D16</f>
        <v>87</v>
      </c>
      <c r="AR45" s="2" t="e">
        <f t="shared" si="1"/>
        <v>#DIV/0!</v>
      </c>
      <c r="AS45" s="43">
        <f>E16</f>
        <v>74</v>
      </c>
      <c r="AT45" s="2" t="e">
        <f t="shared" si="2"/>
        <v>#DIV/0!</v>
      </c>
    </row>
    <row r="46" spans="7:46" ht="15.75" customHeight="1" x14ac:dyDescent="0.2">
      <c r="AQ46" s="41"/>
      <c r="AR46" s="2" t="e">
        <f t="shared" si="1"/>
        <v>#DIV/0!</v>
      </c>
      <c r="AS46" s="43"/>
      <c r="AT46" s="2" t="e">
        <f t="shared" si="2"/>
        <v>#DIV/0!</v>
      </c>
    </row>
    <row r="47" spans="7:46" ht="15.75" customHeight="1" x14ac:dyDescent="0.2">
      <c r="AQ47" s="42"/>
      <c r="AR47" s="2" t="e">
        <f t="shared" si="1"/>
        <v>#DIV/0!</v>
      </c>
      <c r="AS47" s="43"/>
      <c r="AT47" s="2" t="e">
        <f t="shared" si="2"/>
        <v>#DIV/0!</v>
      </c>
    </row>
    <row r="48" spans="7:46" ht="15.75" customHeight="1" x14ac:dyDescent="0.2">
      <c r="AQ48" s="40">
        <f>D17</f>
        <v>0</v>
      </c>
      <c r="AR48" s="2" t="e">
        <f t="shared" si="1"/>
        <v>#DIV/0!</v>
      </c>
      <c r="AS48" s="43">
        <f>E17</f>
        <v>0</v>
      </c>
      <c r="AT48" s="2" t="e">
        <f t="shared" si="2"/>
        <v>#DIV/0!</v>
      </c>
    </row>
    <row r="49" spans="43:46" ht="15.75" customHeight="1" x14ac:dyDescent="0.2">
      <c r="AQ49" s="41"/>
      <c r="AR49" s="2" t="e">
        <f t="shared" si="1"/>
        <v>#DIV/0!</v>
      </c>
      <c r="AS49" s="43"/>
      <c r="AT49" s="2" t="e">
        <f t="shared" si="2"/>
        <v>#DIV/0!</v>
      </c>
    </row>
    <row r="50" spans="43:46" ht="15.75" customHeight="1" x14ac:dyDescent="0.2">
      <c r="AQ50" s="42"/>
      <c r="AR50" s="2" t="e">
        <f t="shared" si="1"/>
        <v>#DIV/0!</v>
      </c>
      <c r="AS50" s="43"/>
      <c r="AT50" s="2" t="e">
        <f t="shared" si="2"/>
        <v>#DIV/0!</v>
      </c>
    </row>
  </sheetData>
  <mergeCells count="39">
    <mergeCell ref="H10:O10"/>
    <mergeCell ref="AQ12:AQ14"/>
    <mergeCell ref="AS12:AS14"/>
    <mergeCell ref="AQ1:AR1"/>
    <mergeCell ref="AS1:AT1"/>
    <mergeCell ref="H2:O2"/>
    <mergeCell ref="Q2:X2"/>
    <mergeCell ref="Z2:AG2"/>
    <mergeCell ref="AQ3:AQ5"/>
    <mergeCell ref="AS3:AS5"/>
    <mergeCell ref="AQ6:AQ8"/>
    <mergeCell ref="AS6:AS8"/>
    <mergeCell ref="AQ9:AQ11"/>
    <mergeCell ref="AS9:AS11"/>
    <mergeCell ref="AQ15:AQ17"/>
    <mergeCell ref="AS15:AS17"/>
    <mergeCell ref="H18:O18"/>
    <mergeCell ref="AQ18:AQ20"/>
    <mergeCell ref="AS18:AS20"/>
    <mergeCell ref="AQ24:AQ26"/>
    <mergeCell ref="AS24:AS26"/>
    <mergeCell ref="AQ21:AQ23"/>
    <mergeCell ref="AS21:AS23"/>
    <mergeCell ref="AQ27:AQ29"/>
    <mergeCell ref="AS27:AS29"/>
    <mergeCell ref="AQ30:AQ32"/>
    <mergeCell ref="AS30:AS32"/>
    <mergeCell ref="AQ33:AQ35"/>
    <mergeCell ref="AS33:AS35"/>
    <mergeCell ref="AQ45:AQ47"/>
    <mergeCell ref="AS45:AS47"/>
    <mergeCell ref="AQ48:AQ50"/>
    <mergeCell ref="AS48:AS50"/>
    <mergeCell ref="AQ36:AQ38"/>
    <mergeCell ref="AS36:AS38"/>
    <mergeCell ref="AQ39:AQ41"/>
    <mergeCell ref="AS39:AS41"/>
    <mergeCell ref="AQ42:AQ44"/>
    <mergeCell ref="AS42:AS44"/>
  </mergeCells>
  <conditionalFormatting sqref="D19:D21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{C30F5D31-A190-4644-8FF9-DF586C5E4FAF}</x14:id>
        </ext>
      </extLst>
    </cfRule>
  </conditionalFormatting>
  <conditionalFormatting sqref="E19:E21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{A26F9A61-FF73-474F-B26D-BFB296E56D04}</x14:id>
        </ext>
      </extLst>
    </cfRule>
  </conditionalFormatting>
  <conditionalFormatting sqref="H3:O8">
    <cfRule type="expression" dxfId="12" priority="8">
      <formula>Z3="CTR"</formula>
    </cfRule>
  </conditionalFormatting>
  <conditionalFormatting sqref="H11:O16">
    <cfRule type="expression" dxfId="11" priority="9">
      <formula>Z3="CTR"</formula>
    </cfRule>
  </conditionalFormatting>
  <conditionalFormatting sqref="H19:O24">
    <cfRule type="expression" dxfId="10" priority="7">
      <formula>Z3="CTR"</formula>
    </cfRule>
  </conditionalFormatting>
  <conditionalFormatting sqref="H27:O29">
    <cfRule type="expression" dxfId="9" priority="4">
      <formula>#REF!="CTR"</formula>
    </cfRule>
  </conditionalFormatting>
  <conditionalFormatting sqref="H27:O32">
    <cfRule type="expression" dxfId="8" priority="10">
      <formula>H19=$R$22</formula>
    </cfRule>
  </conditionalFormatting>
  <conditionalFormatting sqref="Q11:X12 V13:X16 Q21:U24">
    <cfRule type="expression" dxfId="7" priority="5">
      <formula>#REF!="CTR"</formula>
    </cfRule>
  </conditionalFormatting>
  <conditionalFormatting sqref="Q27:X32">
    <cfRule type="expression" dxfId="6" priority="1">
      <formula>Z36="CTR"</formula>
    </cfRule>
    <cfRule type="expression" dxfId="5" priority="11">
      <formula>H19=$R$23</formula>
    </cfRule>
    <cfRule type="expression" dxfId="4" priority="12">
      <formula>H27=$R$22</formula>
    </cfRule>
  </conditionalFormatting>
  <conditionalFormatting sqref="Z27:AG32 H30:O32">
    <cfRule type="expression" dxfId="3" priority="6">
      <formula>#REF!="CTR"</formula>
    </cfRule>
  </conditionalFormatting>
  <conditionalFormatting sqref="Z27:AG32">
    <cfRule type="expression" dxfId="2" priority="13">
      <formula>H19=$R$24</formula>
    </cfRule>
    <cfRule type="expression" dxfId="1" priority="14">
      <formula>H27=$R$23</formula>
    </cfRule>
    <cfRule type="expression" dxfId="0" priority="15">
      <formula>Q27=$R$22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30F5D31-A190-4644-8FF9-DF586C5E4FA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D19:D21</xm:sqref>
        </x14:conditionalFormatting>
        <x14:conditionalFormatting xmlns:xm="http://schemas.microsoft.com/office/excel/2006/main">
          <x14:cfRule type="dataBar" id="{A26F9A61-FF73-474F-B26D-BFB296E56D0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E19:E21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007A7-1693-3E46-850B-AB74637F3527}">
  <dimension ref="A1:O49"/>
  <sheetViews>
    <sheetView tabSelected="1" topLeftCell="A20" zoomScale="150" workbookViewId="0">
      <selection activeCell="I37" sqref="A1:XFD1048576"/>
    </sheetView>
  </sheetViews>
  <sheetFormatPr baseColWidth="10" defaultRowHeight="14" x14ac:dyDescent="0.2"/>
  <sheetData>
    <row r="1" spans="1:15" ht="29" x14ac:dyDescent="0.2">
      <c r="A1" s="35" t="s">
        <v>39</v>
      </c>
      <c r="B1" s="35" t="s">
        <v>40</v>
      </c>
      <c r="C1" s="36" t="s">
        <v>3</v>
      </c>
      <c r="D1" s="36" t="s">
        <v>2</v>
      </c>
      <c r="E1" s="36" t="s">
        <v>38</v>
      </c>
      <c r="F1" s="36" t="s">
        <v>37</v>
      </c>
      <c r="G1" s="35" t="s">
        <v>36</v>
      </c>
    </row>
    <row r="2" spans="1:15" x14ac:dyDescent="0.2">
      <c r="A2" s="37">
        <v>1</v>
      </c>
      <c r="B2" s="21">
        <v>10</v>
      </c>
      <c r="C2" s="20">
        <v>68</v>
      </c>
      <c r="D2" s="20">
        <v>58</v>
      </c>
      <c r="E2" s="20">
        <v>85</v>
      </c>
      <c r="F2" s="20">
        <v>65</v>
      </c>
      <c r="G2" s="53">
        <v>68</v>
      </c>
      <c r="J2" s="21">
        <v>10</v>
      </c>
      <c r="K2" s="20">
        <v>68</v>
      </c>
      <c r="L2" s="20">
        <v>58</v>
      </c>
      <c r="M2" s="20">
        <v>85</v>
      </c>
      <c r="N2" s="20">
        <v>65</v>
      </c>
      <c r="O2" s="17">
        <f>K2</f>
        <v>68</v>
      </c>
    </row>
    <row r="3" spans="1:15" x14ac:dyDescent="0.2">
      <c r="A3" s="37">
        <v>2</v>
      </c>
      <c r="B3" s="21">
        <v>10</v>
      </c>
      <c r="C3" s="20">
        <v>68</v>
      </c>
      <c r="D3" s="20">
        <v>58</v>
      </c>
      <c r="E3" s="20">
        <v>85</v>
      </c>
      <c r="F3" s="20">
        <v>65</v>
      </c>
      <c r="G3" s="54"/>
      <c r="J3" s="21">
        <v>5</v>
      </c>
      <c r="K3" s="20">
        <v>101</v>
      </c>
      <c r="L3" s="20">
        <v>133</v>
      </c>
      <c r="M3" s="20">
        <v>85</v>
      </c>
      <c r="N3" s="20">
        <v>98</v>
      </c>
      <c r="O3" s="17">
        <f t="shared" ref="O3:O16" si="0">K3-K2</f>
        <v>33</v>
      </c>
    </row>
    <row r="4" spans="1:15" x14ac:dyDescent="0.2">
      <c r="A4" s="37">
        <v>3</v>
      </c>
      <c r="B4" s="21">
        <v>10</v>
      </c>
      <c r="C4" s="20">
        <v>68</v>
      </c>
      <c r="D4" s="20">
        <v>58</v>
      </c>
      <c r="E4" s="20">
        <v>85</v>
      </c>
      <c r="F4" s="20">
        <v>65</v>
      </c>
      <c r="G4" s="55"/>
      <c r="J4" s="21">
        <v>6</v>
      </c>
      <c r="K4" s="20">
        <v>113</v>
      </c>
      <c r="L4" s="20">
        <v>58</v>
      </c>
      <c r="M4" s="20">
        <v>86</v>
      </c>
      <c r="N4" s="20">
        <v>83</v>
      </c>
      <c r="O4" s="17">
        <f t="shared" si="0"/>
        <v>12</v>
      </c>
    </row>
    <row r="5" spans="1:15" x14ac:dyDescent="0.2">
      <c r="A5" s="37">
        <v>4</v>
      </c>
      <c r="B5" s="21">
        <v>5</v>
      </c>
      <c r="C5" s="20">
        <v>101</v>
      </c>
      <c r="D5" s="20">
        <v>133</v>
      </c>
      <c r="E5" s="20">
        <v>85</v>
      </c>
      <c r="F5" s="20">
        <v>98</v>
      </c>
      <c r="G5" s="50">
        <f t="shared" ref="G5:G8" si="1">C5-C4</f>
        <v>33</v>
      </c>
      <c r="J5" s="21">
        <v>12</v>
      </c>
      <c r="K5" s="20">
        <v>154</v>
      </c>
      <c r="L5" s="20">
        <v>103</v>
      </c>
      <c r="M5" s="20">
        <v>96</v>
      </c>
      <c r="N5" s="20">
        <v>96</v>
      </c>
      <c r="O5" s="17">
        <f t="shared" si="0"/>
        <v>41</v>
      </c>
    </row>
    <row r="6" spans="1:15" x14ac:dyDescent="0.2">
      <c r="A6" s="37">
        <v>5</v>
      </c>
      <c r="B6" s="21">
        <v>5</v>
      </c>
      <c r="C6" s="20">
        <v>101</v>
      </c>
      <c r="D6" s="20">
        <v>133</v>
      </c>
      <c r="E6" s="20">
        <v>85</v>
      </c>
      <c r="F6" s="20">
        <v>98</v>
      </c>
      <c r="G6" s="51"/>
      <c r="J6" s="21">
        <v>3</v>
      </c>
      <c r="K6" s="20">
        <v>180</v>
      </c>
      <c r="L6" s="20">
        <v>103</v>
      </c>
      <c r="M6" s="20">
        <v>92</v>
      </c>
      <c r="N6" s="20">
        <v>44</v>
      </c>
      <c r="O6" s="17">
        <f t="shared" si="0"/>
        <v>26</v>
      </c>
    </row>
    <row r="7" spans="1:15" x14ac:dyDescent="0.2">
      <c r="A7" s="37">
        <v>6</v>
      </c>
      <c r="B7" s="21">
        <v>5</v>
      </c>
      <c r="C7" s="20">
        <v>101</v>
      </c>
      <c r="D7" s="20">
        <v>133</v>
      </c>
      <c r="E7" s="20">
        <v>85</v>
      </c>
      <c r="F7" s="20">
        <v>98</v>
      </c>
      <c r="G7" s="52"/>
      <c r="J7" s="21">
        <v>9</v>
      </c>
      <c r="K7" s="20">
        <v>206</v>
      </c>
      <c r="L7" s="20">
        <v>133</v>
      </c>
      <c r="M7" s="20">
        <v>95</v>
      </c>
      <c r="N7" s="20">
        <v>49</v>
      </c>
      <c r="O7" s="17">
        <f t="shared" si="0"/>
        <v>26</v>
      </c>
    </row>
    <row r="8" spans="1:15" x14ac:dyDescent="0.2">
      <c r="A8" s="37">
        <v>7</v>
      </c>
      <c r="B8" s="21">
        <v>6</v>
      </c>
      <c r="C8" s="20">
        <v>113</v>
      </c>
      <c r="D8" s="20">
        <v>58</v>
      </c>
      <c r="E8" s="20">
        <v>86</v>
      </c>
      <c r="F8" s="20">
        <v>83</v>
      </c>
      <c r="G8" s="50">
        <f t="shared" si="1"/>
        <v>12</v>
      </c>
      <c r="J8" s="21">
        <v>8</v>
      </c>
      <c r="K8" s="20">
        <v>252</v>
      </c>
      <c r="L8" s="20">
        <v>58</v>
      </c>
      <c r="M8" s="20">
        <v>75</v>
      </c>
      <c r="N8" s="20">
        <v>57</v>
      </c>
      <c r="O8" s="17">
        <f t="shared" si="0"/>
        <v>46</v>
      </c>
    </row>
    <row r="9" spans="1:15" x14ac:dyDescent="0.2">
      <c r="A9" s="37">
        <v>8</v>
      </c>
      <c r="B9" s="21">
        <v>6</v>
      </c>
      <c r="C9" s="20">
        <v>113</v>
      </c>
      <c r="D9" s="20">
        <v>58</v>
      </c>
      <c r="E9" s="20">
        <v>86</v>
      </c>
      <c r="F9" s="20">
        <v>83</v>
      </c>
      <c r="G9" s="51"/>
      <c r="J9" s="27">
        <v>1</v>
      </c>
      <c r="K9" s="20">
        <v>263</v>
      </c>
      <c r="L9" s="26">
        <v>103</v>
      </c>
      <c r="M9" s="26">
        <v>80</v>
      </c>
      <c r="N9" s="26">
        <v>75</v>
      </c>
      <c r="O9" s="17">
        <f t="shared" si="0"/>
        <v>11</v>
      </c>
    </row>
    <row r="10" spans="1:15" x14ac:dyDescent="0.2">
      <c r="A10" s="37">
        <v>9</v>
      </c>
      <c r="B10" s="21">
        <v>6</v>
      </c>
      <c r="C10" s="20">
        <v>113</v>
      </c>
      <c r="D10" s="20">
        <v>58</v>
      </c>
      <c r="E10" s="20">
        <v>86</v>
      </c>
      <c r="F10" s="20">
        <v>83</v>
      </c>
      <c r="G10" s="52"/>
      <c r="J10" s="21">
        <v>2</v>
      </c>
      <c r="K10" s="20">
        <v>268</v>
      </c>
      <c r="L10" s="20">
        <v>133</v>
      </c>
      <c r="M10" s="20">
        <v>83</v>
      </c>
      <c r="N10" s="20">
        <v>74</v>
      </c>
      <c r="O10" s="17">
        <f t="shared" si="0"/>
        <v>5</v>
      </c>
    </row>
    <row r="11" spans="1:15" x14ac:dyDescent="0.2">
      <c r="A11" s="37">
        <v>10</v>
      </c>
      <c r="B11" s="21">
        <v>12</v>
      </c>
      <c r="C11" s="20">
        <v>154</v>
      </c>
      <c r="D11" s="20">
        <v>103</v>
      </c>
      <c r="E11" s="20">
        <v>96</v>
      </c>
      <c r="F11" s="20">
        <v>96</v>
      </c>
      <c r="G11" s="50">
        <f t="shared" ref="G11:G44" si="2">C11-C10</f>
        <v>41</v>
      </c>
      <c r="J11" s="21">
        <v>14</v>
      </c>
      <c r="K11" s="20">
        <v>274</v>
      </c>
      <c r="L11" s="20">
        <v>133</v>
      </c>
      <c r="M11" s="20">
        <v>75</v>
      </c>
      <c r="N11" s="20">
        <v>52</v>
      </c>
      <c r="O11" s="17">
        <f t="shared" si="0"/>
        <v>6</v>
      </c>
    </row>
    <row r="12" spans="1:15" x14ac:dyDescent="0.2">
      <c r="A12" s="37">
        <v>11</v>
      </c>
      <c r="B12" s="21">
        <v>12</v>
      </c>
      <c r="C12" s="20">
        <v>154</v>
      </c>
      <c r="D12" s="20">
        <v>103</v>
      </c>
      <c r="E12" s="20">
        <v>96</v>
      </c>
      <c r="F12" s="20">
        <v>96</v>
      </c>
      <c r="G12" s="51"/>
      <c r="J12" s="21">
        <v>0</v>
      </c>
      <c r="K12" s="20">
        <v>315</v>
      </c>
      <c r="L12" s="20">
        <v>58</v>
      </c>
      <c r="M12" s="20">
        <v>87</v>
      </c>
      <c r="N12" s="20">
        <v>77</v>
      </c>
      <c r="O12" s="17">
        <f t="shared" si="0"/>
        <v>41</v>
      </c>
    </row>
    <row r="13" spans="1:15" x14ac:dyDescent="0.2">
      <c r="A13" s="37">
        <v>12</v>
      </c>
      <c r="B13" s="21">
        <v>12</v>
      </c>
      <c r="C13" s="20">
        <v>154</v>
      </c>
      <c r="D13" s="20">
        <v>103</v>
      </c>
      <c r="E13" s="20">
        <v>96</v>
      </c>
      <c r="F13" s="20">
        <v>96</v>
      </c>
      <c r="G13" s="52"/>
      <c r="J13" s="21">
        <v>11</v>
      </c>
      <c r="K13" s="20">
        <v>325</v>
      </c>
      <c r="L13" s="20">
        <v>103</v>
      </c>
      <c r="M13" s="20">
        <v>77</v>
      </c>
      <c r="N13" s="20">
        <v>59</v>
      </c>
      <c r="O13" s="17">
        <f t="shared" si="0"/>
        <v>10</v>
      </c>
    </row>
    <row r="14" spans="1:15" x14ac:dyDescent="0.2">
      <c r="A14" s="37">
        <v>13</v>
      </c>
      <c r="B14" s="21">
        <v>3</v>
      </c>
      <c r="C14" s="20">
        <v>180</v>
      </c>
      <c r="D14" s="20">
        <v>103</v>
      </c>
      <c r="E14" s="20">
        <v>92</v>
      </c>
      <c r="F14" s="20">
        <v>44</v>
      </c>
      <c r="G14" s="50">
        <f t="shared" si="2"/>
        <v>26</v>
      </c>
      <c r="J14" s="21">
        <v>13</v>
      </c>
      <c r="K14" s="20">
        <v>372</v>
      </c>
      <c r="L14" s="20">
        <v>133</v>
      </c>
      <c r="M14" s="20">
        <v>96</v>
      </c>
      <c r="N14" s="20">
        <v>41</v>
      </c>
      <c r="O14" s="17">
        <f t="shared" si="0"/>
        <v>47</v>
      </c>
    </row>
    <row r="15" spans="1:15" x14ac:dyDescent="0.2">
      <c r="A15" s="37">
        <v>14</v>
      </c>
      <c r="B15" s="21">
        <v>3</v>
      </c>
      <c r="C15" s="20">
        <v>180</v>
      </c>
      <c r="D15" s="20">
        <v>103</v>
      </c>
      <c r="E15" s="20">
        <v>92</v>
      </c>
      <c r="F15" s="20">
        <v>44</v>
      </c>
      <c r="G15" s="51"/>
      <c r="J15" s="21">
        <v>4</v>
      </c>
      <c r="K15" s="20">
        <v>517</v>
      </c>
      <c r="L15" s="20">
        <v>133</v>
      </c>
      <c r="M15" s="20">
        <v>77</v>
      </c>
      <c r="N15" s="20">
        <v>79</v>
      </c>
      <c r="O15" s="17">
        <f t="shared" si="0"/>
        <v>145</v>
      </c>
    </row>
    <row r="16" spans="1:15" x14ac:dyDescent="0.2">
      <c r="A16" s="37">
        <v>15</v>
      </c>
      <c r="B16" s="21">
        <v>3</v>
      </c>
      <c r="C16" s="20">
        <v>180</v>
      </c>
      <c r="D16" s="20">
        <v>103</v>
      </c>
      <c r="E16" s="20">
        <v>92</v>
      </c>
      <c r="F16" s="20">
        <v>44</v>
      </c>
      <c r="G16" s="52"/>
      <c r="J16" s="21">
        <v>7</v>
      </c>
      <c r="K16" s="20">
        <v>590</v>
      </c>
      <c r="L16" s="20">
        <v>58</v>
      </c>
      <c r="M16" s="20">
        <v>87</v>
      </c>
      <c r="N16" s="20">
        <v>74</v>
      </c>
      <c r="O16" s="17">
        <f t="shared" si="0"/>
        <v>73</v>
      </c>
    </row>
    <row r="17" spans="1:7" x14ac:dyDescent="0.2">
      <c r="A17" s="37">
        <v>16</v>
      </c>
      <c r="B17" s="21">
        <v>9</v>
      </c>
      <c r="C17" s="20">
        <v>206</v>
      </c>
      <c r="D17" s="20">
        <v>133</v>
      </c>
      <c r="E17" s="20">
        <v>95</v>
      </c>
      <c r="F17" s="20">
        <v>49</v>
      </c>
      <c r="G17" s="50">
        <f t="shared" si="2"/>
        <v>26</v>
      </c>
    </row>
    <row r="18" spans="1:7" x14ac:dyDescent="0.2">
      <c r="A18" s="37">
        <v>17</v>
      </c>
      <c r="B18" s="21">
        <v>9</v>
      </c>
      <c r="C18" s="20">
        <v>206</v>
      </c>
      <c r="D18" s="20">
        <v>133</v>
      </c>
      <c r="E18" s="20">
        <v>95</v>
      </c>
      <c r="F18" s="20">
        <v>49</v>
      </c>
      <c r="G18" s="51"/>
    </row>
    <row r="19" spans="1:7" x14ac:dyDescent="0.2">
      <c r="A19" s="37">
        <v>18</v>
      </c>
      <c r="B19" s="21">
        <v>9</v>
      </c>
      <c r="C19" s="20">
        <v>206</v>
      </c>
      <c r="D19" s="20">
        <v>133</v>
      </c>
      <c r="E19" s="20">
        <v>95</v>
      </c>
      <c r="F19" s="20">
        <v>49</v>
      </c>
      <c r="G19" s="52"/>
    </row>
    <row r="20" spans="1:7" x14ac:dyDescent="0.2">
      <c r="A20" s="37">
        <v>19</v>
      </c>
      <c r="B20" s="21">
        <v>8</v>
      </c>
      <c r="C20" s="20">
        <v>252</v>
      </c>
      <c r="D20" s="20">
        <v>58</v>
      </c>
      <c r="E20" s="20">
        <v>75</v>
      </c>
      <c r="F20" s="20">
        <v>57</v>
      </c>
      <c r="G20" s="50">
        <f t="shared" si="2"/>
        <v>46</v>
      </c>
    </row>
    <row r="21" spans="1:7" x14ac:dyDescent="0.2">
      <c r="A21" s="37">
        <v>20</v>
      </c>
      <c r="B21" s="21">
        <v>8</v>
      </c>
      <c r="C21" s="20">
        <v>252</v>
      </c>
      <c r="D21" s="20">
        <v>58</v>
      </c>
      <c r="E21" s="20">
        <v>75</v>
      </c>
      <c r="F21" s="20">
        <v>57</v>
      </c>
      <c r="G21" s="51"/>
    </row>
    <row r="22" spans="1:7" x14ac:dyDescent="0.2">
      <c r="A22" s="37">
        <v>21</v>
      </c>
      <c r="B22" s="21">
        <v>8</v>
      </c>
      <c r="C22" s="20">
        <v>252</v>
      </c>
      <c r="D22" s="20">
        <v>58</v>
      </c>
      <c r="E22" s="20">
        <v>75</v>
      </c>
      <c r="F22" s="20">
        <v>57</v>
      </c>
      <c r="G22" s="52"/>
    </row>
    <row r="23" spans="1:7" x14ac:dyDescent="0.2">
      <c r="A23" s="37">
        <v>22</v>
      </c>
      <c r="B23" s="27">
        <v>1</v>
      </c>
      <c r="C23" s="20">
        <v>263</v>
      </c>
      <c r="D23" s="26">
        <v>103</v>
      </c>
      <c r="E23" s="26">
        <v>80</v>
      </c>
      <c r="F23" s="26">
        <v>75</v>
      </c>
      <c r="G23" s="50">
        <f>C23-C22</f>
        <v>11</v>
      </c>
    </row>
    <row r="24" spans="1:7" x14ac:dyDescent="0.2">
      <c r="A24" s="37">
        <v>23</v>
      </c>
      <c r="B24" s="27">
        <v>1</v>
      </c>
      <c r="C24" s="20">
        <v>263</v>
      </c>
      <c r="D24" s="26">
        <v>103</v>
      </c>
      <c r="E24" s="26">
        <v>80</v>
      </c>
      <c r="F24" s="26">
        <v>75</v>
      </c>
      <c r="G24" s="51"/>
    </row>
    <row r="25" spans="1:7" x14ac:dyDescent="0.2">
      <c r="A25" s="37">
        <v>24</v>
      </c>
      <c r="B25" s="27">
        <v>1</v>
      </c>
      <c r="C25" s="20">
        <v>263</v>
      </c>
      <c r="D25" s="26">
        <v>103</v>
      </c>
      <c r="E25" s="26">
        <v>80</v>
      </c>
      <c r="F25" s="26">
        <v>75</v>
      </c>
      <c r="G25" s="52"/>
    </row>
    <row r="26" spans="1:7" x14ac:dyDescent="0.2">
      <c r="A26" s="37">
        <v>25</v>
      </c>
      <c r="B26" s="21">
        <v>2</v>
      </c>
      <c r="C26" s="20">
        <v>268</v>
      </c>
      <c r="D26" s="20">
        <v>133</v>
      </c>
      <c r="E26" s="20">
        <v>83</v>
      </c>
      <c r="F26" s="20">
        <v>74</v>
      </c>
      <c r="G26" s="50">
        <f t="shared" si="2"/>
        <v>5</v>
      </c>
    </row>
    <row r="27" spans="1:7" x14ac:dyDescent="0.2">
      <c r="A27" s="37">
        <v>26</v>
      </c>
      <c r="B27" s="21">
        <v>2</v>
      </c>
      <c r="C27" s="20">
        <v>268</v>
      </c>
      <c r="D27" s="20">
        <v>133</v>
      </c>
      <c r="E27" s="20">
        <v>83</v>
      </c>
      <c r="F27" s="20">
        <v>74</v>
      </c>
      <c r="G27" s="51"/>
    </row>
    <row r="28" spans="1:7" x14ac:dyDescent="0.2">
      <c r="A28" s="37">
        <v>27</v>
      </c>
      <c r="B28" s="21">
        <v>2</v>
      </c>
      <c r="C28" s="20">
        <v>268</v>
      </c>
      <c r="D28" s="20">
        <v>133</v>
      </c>
      <c r="E28" s="20">
        <v>83</v>
      </c>
      <c r="F28" s="20">
        <v>74</v>
      </c>
      <c r="G28" s="52"/>
    </row>
    <row r="29" spans="1:7" x14ac:dyDescent="0.2">
      <c r="A29" s="37">
        <v>28</v>
      </c>
      <c r="B29" s="21">
        <v>14</v>
      </c>
      <c r="C29" s="20">
        <v>274</v>
      </c>
      <c r="D29" s="20">
        <v>133</v>
      </c>
      <c r="E29" s="20">
        <v>75</v>
      </c>
      <c r="F29" s="20">
        <v>52</v>
      </c>
      <c r="G29" s="50">
        <f>C29-C28</f>
        <v>6</v>
      </c>
    </row>
    <row r="30" spans="1:7" x14ac:dyDescent="0.2">
      <c r="A30" s="37">
        <v>29</v>
      </c>
      <c r="B30" s="21">
        <v>14</v>
      </c>
      <c r="C30" s="20">
        <v>274</v>
      </c>
      <c r="D30" s="20">
        <v>133</v>
      </c>
      <c r="E30" s="20">
        <v>75</v>
      </c>
      <c r="F30" s="20">
        <v>52</v>
      </c>
      <c r="G30" s="51"/>
    </row>
    <row r="31" spans="1:7" x14ac:dyDescent="0.2">
      <c r="A31" s="37">
        <v>30</v>
      </c>
      <c r="B31" s="21">
        <v>14</v>
      </c>
      <c r="C31" s="20">
        <v>274</v>
      </c>
      <c r="D31" s="20">
        <v>133</v>
      </c>
      <c r="E31" s="20">
        <v>75</v>
      </c>
      <c r="F31" s="20">
        <v>52</v>
      </c>
      <c r="G31" s="52"/>
    </row>
    <row r="32" spans="1:7" x14ac:dyDescent="0.2">
      <c r="A32" s="37">
        <v>31</v>
      </c>
      <c r="B32" s="21">
        <v>0</v>
      </c>
      <c r="C32" s="20">
        <v>315</v>
      </c>
      <c r="D32" s="20">
        <v>58</v>
      </c>
      <c r="E32" s="20">
        <v>87</v>
      </c>
      <c r="F32" s="20">
        <v>77</v>
      </c>
      <c r="G32" s="50">
        <f>C32-C31</f>
        <v>41</v>
      </c>
    </row>
    <row r="33" spans="1:7" x14ac:dyDescent="0.2">
      <c r="A33" s="37">
        <v>32</v>
      </c>
      <c r="B33" s="21">
        <v>0</v>
      </c>
      <c r="C33" s="20">
        <v>315</v>
      </c>
      <c r="D33" s="20">
        <v>58</v>
      </c>
      <c r="E33" s="20">
        <v>87</v>
      </c>
      <c r="F33" s="20">
        <v>77</v>
      </c>
      <c r="G33" s="51"/>
    </row>
    <row r="34" spans="1:7" x14ac:dyDescent="0.2">
      <c r="A34" s="37">
        <v>33</v>
      </c>
      <c r="B34" s="21">
        <v>0</v>
      </c>
      <c r="C34" s="20">
        <v>315</v>
      </c>
      <c r="D34" s="20">
        <v>58</v>
      </c>
      <c r="E34" s="20">
        <v>87</v>
      </c>
      <c r="F34" s="20">
        <v>77</v>
      </c>
      <c r="G34" s="52"/>
    </row>
    <row r="35" spans="1:7" x14ac:dyDescent="0.2">
      <c r="A35" s="37">
        <v>34</v>
      </c>
      <c r="B35" s="21">
        <v>11</v>
      </c>
      <c r="C35" s="20">
        <v>325</v>
      </c>
      <c r="D35" s="20">
        <v>103</v>
      </c>
      <c r="E35" s="20">
        <v>77</v>
      </c>
      <c r="F35" s="20">
        <v>59</v>
      </c>
      <c r="G35" s="50">
        <f t="shared" si="2"/>
        <v>10</v>
      </c>
    </row>
    <row r="36" spans="1:7" x14ac:dyDescent="0.2">
      <c r="A36" s="37">
        <v>35</v>
      </c>
      <c r="B36" s="21">
        <v>11</v>
      </c>
      <c r="C36" s="20">
        <v>325</v>
      </c>
      <c r="D36" s="20">
        <v>103</v>
      </c>
      <c r="E36" s="20">
        <v>77</v>
      </c>
      <c r="F36" s="20">
        <v>59</v>
      </c>
      <c r="G36" s="51"/>
    </row>
    <row r="37" spans="1:7" x14ac:dyDescent="0.2">
      <c r="A37" s="37">
        <v>36</v>
      </c>
      <c r="B37" s="21">
        <v>11</v>
      </c>
      <c r="C37" s="20">
        <v>325</v>
      </c>
      <c r="D37" s="20">
        <v>103</v>
      </c>
      <c r="E37" s="20">
        <v>77</v>
      </c>
      <c r="F37" s="20">
        <v>59</v>
      </c>
      <c r="G37" s="52"/>
    </row>
    <row r="38" spans="1:7" x14ac:dyDescent="0.2">
      <c r="A38" s="37">
        <v>37</v>
      </c>
      <c r="B38" s="21">
        <v>13</v>
      </c>
      <c r="C38" s="20">
        <v>372</v>
      </c>
      <c r="D38" s="20">
        <v>133</v>
      </c>
      <c r="E38" s="20">
        <v>96</v>
      </c>
      <c r="F38" s="20">
        <v>41</v>
      </c>
      <c r="G38" s="50">
        <f t="shared" si="2"/>
        <v>47</v>
      </c>
    </row>
    <row r="39" spans="1:7" x14ac:dyDescent="0.2">
      <c r="A39" s="37">
        <v>38</v>
      </c>
      <c r="B39" s="21">
        <v>13</v>
      </c>
      <c r="C39" s="20">
        <v>372</v>
      </c>
      <c r="D39" s="20">
        <v>133</v>
      </c>
      <c r="E39" s="20">
        <v>96</v>
      </c>
      <c r="F39" s="20">
        <v>41</v>
      </c>
      <c r="G39" s="51"/>
    </row>
    <row r="40" spans="1:7" x14ac:dyDescent="0.2">
      <c r="A40" s="37">
        <v>39</v>
      </c>
      <c r="B40" s="21">
        <v>13</v>
      </c>
      <c r="C40" s="20">
        <v>372</v>
      </c>
      <c r="D40" s="20">
        <v>133</v>
      </c>
      <c r="E40" s="20">
        <v>96</v>
      </c>
      <c r="F40" s="20">
        <v>41</v>
      </c>
      <c r="G40" s="52"/>
    </row>
    <row r="41" spans="1:7" x14ac:dyDescent="0.2">
      <c r="A41" s="37">
        <v>40</v>
      </c>
      <c r="B41" s="21">
        <v>4</v>
      </c>
      <c r="C41" s="20">
        <v>517</v>
      </c>
      <c r="D41" s="20">
        <v>133</v>
      </c>
      <c r="E41" s="20">
        <v>77</v>
      </c>
      <c r="F41" s="20">
        <v>79</v>
      </c>
      <c r="G41" s="50">
        <f t="shared" si="2"/>
        <v>145</v>
      </c>
    </row>
    <row r="42" spans="1:7" x14ac:dyDescent="0.2">
      <c r="A42" s="37">
        <v>41</v>
      </c>
      <c r="B42" s="21">
        <v>4</v>
      </c>
      <c r="C42" s="20">
        <v>517</v>
      </c>
      <c r="D42" s="20">
        <v>133</v>
      </c>
      <c r="E42" s="20">
        <v>77</v>
      </c>
      <c r="F42" s="20">
        <v>79</v>
      </c>
      <c r="G42" s="51"/>
    </row>
    <row r="43" spans="1:7" x14ac:dyDescent="0.2">
      <c r="A43" s="37">
        <v>42</v>
      </c>
      <c r="B43" s="21">
        <v>4</v>
      </c>
      <c r="C43" s="20">
        <v>517</v>
      </c>
      <c r="D43" s="20">
        <v>133</v>
      </c>
      <c r="E43" s="20">
        <v>77</v>
      </c>
      <c r="F43" s="20">
        <v>79</v>
      </c>
      <c r="G43" s="52"/>
    </row>
    <row r="44" spans="1:7" x14ac:dyDescent="0.2">
      <c r="A44" s="37">
        <v>43</v>
      </c>
      <c r="B44" s="21">
        <v>7</v>
      </c>
      <c r="C44" s="20">
        <v>590</v>
      </c>
      <c r="D44" s="20">
        <v>58</v>
      </c>
      <c r="E44" s="20">
        <v>87</v>
      </c>
      <c r="F44" s="20">
        <v>74</v>
      </c>
      <c r="G44" s="50">
        <f t="shared" si="2"/>
        <v>73</v>
      </c>
    </row>
    <row r="45" spans="1:7" x14ac:dyDescent="0.2">
      <c r="A45" s="37">
        <v>44</v>
      </c>
      <c r="B45" s="21">
        <v>7</v>
      </c>
      <c r="C45" s="20">
        <v>590</v>
      </c>
      <c r="D45" s="20">
        <v>58</v>
      </c>
      <c r="E45" s="20">
        <v>87</v>
      </c>
      <c r="F45" s="20">
        <v>74</v>
      </c>
      <c r="G45" s="51"/>
    </row>
    <row r="46" spans="1:7" x14ac:dyDescent="0.2">
      <c r="A46" s="37">
        <v>45</v>
      </c>
      <c r="B46" s="21">
        <v>7</v>
      </c>
      <c r="C46" s="20">
        <v>590</v>
      </c>
      <c r="D46" s="20">
        <v>58</v>
      </c>
      <c r="E46" s="20">
        <v>87</v>
      </c>
      <c r="F46" s="20">
        <v>74</v>
      </c>
      <c r="G46" s="52"/>
    </row>
    <row r="47" spans="1:7" x14ac:dyDescent="0.2">
      <c r="A47" s="37">
        <v>46</v>
      </c>
      <c r="B47" s="38" t="s">
        <v>17</v>
      </c>
      <c r="C47" s="39">
        <v>0</v>
      </c>
      <c r="D47" s="39">
        <v>0</v>
      </c>
      <c r="E47" s="39">
        <v>0</v>
      </c>
      <c r="F47" s="39">
        <v>0</v>
      </c>
      <c r="G47" s="50">
        <v>0</v>
      </c>
    </row>
    <row r="48" spans="1:7" x14ac:dyDescent="0.2">
      <c r="A48" s="37">
        <v>47</v>
      </c>
      <c r="B48" s="38" t="s">
        <v>17</v>
      </c>
      <c r="C48" s="39">
        <v>0</v>
      </c>
      <c r="D48" s="39">
        <v>0</v>
      </c>
      <c r="E48" s="39">
        <v>0</v>
      </c>
      <c r="F48" s="39">
        <v>0</v>
      </c>
      <c r="G48" s="51"/>
    </row>
    <row r="49" spans="1:7" x14ac:dyDescent="0.2">
      <c r="A49" s="37">
        <v>48</v>
      </c>
      <c r="B49" s="38" t="s">
        <v>17</v>
      </c>
      <c r="C49" s="39">
        <v>0</v>
      </c>
      <c r="D49" s="39">
        <v>0</v>
      </c>
      <c r="E49" s="39">
        <v>0</v>
      </c>
      <c r="F49" s="39">
        <v>0</v>
      </c>
      <c r="G49" s="52"/>
    </row>
  </sheetData>
  <mergeCells count="16">
    <mergeCell ref="G17:G19"/>
    <mergeCell ref="G2:G4"/>
    <mergeCell ref="G5:G7"/>
    <mergeCell ref="G8:G10"/>
    <mergeCell ref="G11:G13"/>
    <mergeCell ref="G14:G16"/>
    <mergeCell ref="G38:G40"/>
    <mergeCell ref="G41:G43"/>
    <mergeCell ref="G44:G46"/>
    <mergeCell ref="G47:G49"/>
    <mergeCell ref="G20:G22"/>
    <mergeCell ref="G23:G25"/>
    <mergeCell ref="G26:G28"/>
    <mergeCell ref="G29:G31"/>
    <mergeCell ref="G32:G34"/>
    <mergeCell ref="G35:G3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4DClust4D</vt:lpstr>
      <vt:lpstr>2307 - Test2B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Job, Heather M</dc:creator>
  <cp:lastModifiedBy>Clara Tamura</cp:lastModifiedBy>
  <dcterms:created xsi:type="dcterms:W3CDTF">2024-08-07T15:32:02Z</dcterms:created>
  <dcterms:modified xsi:type="dcterms:W3CDTF">2024-08-17T19:02:57Z</dcterms:modified>
</cp:coreProperties>
</file>