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uziy\Downloads\"/>
    </mc:Choice>
  </mc:AlternateContent>
  <xr:revisionPtr revIDLastSave="0" documentId="13_ncr:1_{F2AF80A8-F081-453E-81F6-ADD8E6DFCC84}" xr6:coauthVersionLast="47" xr6:coauthVersionMax="47" xr10:uidLastSave="{00000000-0000-0000-0000-000000000000}"/>
  <bookViews>
    <workbookView xWindow="-120" yWindow="-120" windowWidth="29040" windowHeight="15720" activeTab="1" xr2:uid="{AAB1ADF3-C915-4602-96A0-B5871FF59777}"/>
  </bookViews>
  <sheets>
    <sheet name="Raw Collected Data" sheetId="1" r:id="rId1"/>
    <sheet name="Dashboard" sheetId="4" r:id="rId2"/>
    <sheet name="Cleaning" sheetId="2" r:id="rId3"/>
    <sheet name="Seg 1" sheetId="3" r:id="rId4"/>
    <sheet name="Seg 2" sheetId="8" r:id="rId5"/>
  </sheets>
  <definedNames>
    <definedName name="_xlcn.WorksheetConnection_Q2B5C2051" hidden="1">'Seg 1'!$B$5:$C$205</definedName>
    <definedName name="_xlcn.WorksheetConnection_Q2B5K2061" hidden="1">'Seg 1'!$B$5:$K$206</definedName>
    <definedName name="_xlcn.WorksheetConnection_videogamecasestudy.xlsxTable41" hidden="1">Table4[]</definedName>
  </definedNames>
  <calcPr calcId="191029"/>
  <pivotCaches>
    <pivotCache cacheId="84" r:id="rId6"/>
    <pivotCache cacheId="87" r:id="rId7"/>
    <pivotCache cacheId="90" r:id="rId8"/>
    <pivotCache cacheId="93" r:id="rId9"/>
    <pivotCache cacheId="97" r:id="rId10"/>
    <pivotCache cacheId="101" r:id="rId11"/>
    <pivotCache cacheId="105" r:id="rId12"/>
    <pivotCache cacheId="108" r:id="rId13"/>
    <pivotCache cacheId="121" r:id="rId14"/>
    <pivotCache cacheId="119" r:id="rId15"/>
  </pivotCaches>
  <extLst>
    <ext xmlns:x15="http://schemas.microsoft.com/office/spreadsheetml/2010/11/main" uri="{FCE2AD5D-F65C-4FA6-A056-5C36A1767C68}">
      <x15:dataModel>
        <x15:modelTables>
          <x15:modelTable id="Table4" name="Table4" connection="WorksheetConnection_video game case study.xlsx!Table4"/>
          <x15:modelTable id="Range 1" name="Range 1" connection="WorksheetConnection_Q2!$B$5:$K$206"/>
          <x15:modelTable id="Range" name="Range" connection="WorksheetConnection_Q2!$B$5:$C$205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  <x16:modelTimeGrouping tableName="Table4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  <x16:modelTimeGrouping tableName="Table4" columnName="week_start" columnId="week_start">
                <x16:calculatedTimeColumn columnName="week_start (Month Index)" columnId="week_start (Month Index)" contentType="monthsindex" isSelected="1"/>
                <x16:calculatedTimeColumn columnName="week_start (Month)" columnId="week_start (Month)" contentType="months" isSelected="1"/>
              </x16:modelTimeGrouping>
              <x16:modelTimeGrouping tableName="Range 1" columnName="week_start" columnId="week_start">
                <x16:calculatedTimeColumn columnName="week_start (Month Index)" columnId="week_start (Month Index)" contentType="monthsindex" isSelected="1"/>
                <x16:calculatedTimeColumn columnName="week_start (Month)" columnId="week_start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8" l="1"/>
  <c r="O28" i="8"/>
  <c r="O27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J14" i="8" a="1"/>
  <c r="J14" i="8" s="1"/>
  <c r="J15" i="8" a="1"/>
  <c r="J15" i="8" s="1"/>
  <c r="J16" i="8" a="1"/>
  <c r="J16" i="8" s="1"/>
  <c r="J17" i="8" a="1"/>
  <c r="J17" i="8" s="1"/>
  <c r="J18" i="8" a="1"/>
  <c r="J18" i="8" s="1"/>
  <c r="J19" i="8" a="1"/>
  <c r="J19" i="8" s="1"/>
  <c r="J20" i="8" a="1"/>
  <c r="J20" i="8" s="1"/>
  <c r="J21" i="8" a="1"/>
  <c r="J21" i="8" s="1"/>
  <c r="J22" i="8" a="1"/>
  <c r="J22" i="8" s="1"/>
  <c r="J23" i="8" a="1"/>
  <c r="J23" i="8" s="1"/>
  <c r="J24" i="8" a="1"/>
  <c r="J24" i="8" s="1"/>
  <c r="J25" i="8" a="1"/>
  <c r="J25" i="8" s="1"/>
  <c r="J26" i="8" a="1"/>
  <c r="J26" i="8" s="1"/>
  <c r="J27" i="8" a="1"/>
  <c r="J27" i="8" s="1"/>
  <c r="J28" i="8" a="1"/>
  <c r="J28" i="8" s="1"/>
  <c r="J29" i="8" a="1"/>
  <c r="J29" i="8" s="1"/>
  <c r="J30" i="8" a="1"/>
  <c r="J30" i="8" s="1"/>
  <c r="J31" i="8" a="1"/>
  <c r="J31" i="8" s="1"/>
  <c r="J32" i="8" a="1"/>
  <c r="J32" i="8" s="1"/>
  <c r="J33" i="8" a="1"/>
  <c r="J33" i="8" s="1"/>
  <c r="J34" i="8" a="1"/>
  <c r="J34" i="8" s="1"/>
  <c r="J35" i="8" a="1"/>
  <c r="J35" i="8" s="1"/>
  <c r="J36" i="8" a="1"/>
  <c r="J36" i="8" s="1"/>
  <c r="J37" i="8" a="1"/>
  <c r="J37" i="8" s="1"/>
  <c r="J38" i="8" a="1"/>
  <c r="J38" i="8" s="1"/>
  <c r="J39" i="8" a="1"/>
  <c r="J39" i="8" s="1"/>
  <c r="J40" i="8" a="1"/>
  <c r="J40" i="8" s="1"/>
  <c r="J41" i="8" a="1"/>
  <c r="J41" i="8" s="1"/>
  <c r="J42" i="8" a="1"/>
  <c r="J42" i="8" s="1"/>
  <c r="J43" i="8" a="1"/>
  <c r="J43" i="8" s="1"/>
  <c r="J44" i="8" a="1"/>
  <c r="J44" i="8" s="1"/>
  <c r="J45" i="8" a="1"/>
  <c r="J45" i="8"/>
  <c r="J46" i="8" a="1"/>
  <c r="J46" i="8" s="1"/>
  <c r="J47" i="8" a="1"/>
  <c r="J47" i="8" s="1"/>
  <c r="J48" i="8" a="1"/>
  <c r="J48" i="8" s="1"/>
  <c r="J49" i="8" a="1"/>
  <c r="J49" i="8" s="1"/>
  <c r="J50" i="8" a="1"/>
  <c r="J50" i="8" s="1"/>
  <c r="J51" i="8" a="1"/>
  <c r="J51" i="8" s="1"/>
  <c r="J52" i="8" a="1"/>
  <c r="J52" i="8" s="1"/>
  <c r="J53" i="8" a="1"/>
  <c r="J53" i="8" s="1"/>
  <c r="J54" i="8" a="1"/>
  <c r="J54" i="8" s="1"/>
  <c r="J55" i="8" a="1"/>
  <c r="J55" i="8" s="1"/>
  <c r="J56" i="8" a="1"/>
  <c r="J56" i="8" s="1"/>
  <c r="J57" i="8" a="1"/>
  <c r="J57" i="8" s="1"/>
  <c r="J58" i="8" a="1"/>
  <c r="J58" i="8" s="1"/>
  <c r="J59" i="8" a="1"/>
  <c r="J59" i="8" s="1"/>
  <c r="J60" i="8" a="1"/>
  <c r="J60" i="8" s="1"/>
  <c r="J61" i="8" a="1"/>
  <c r="J61" i="8" s="1"/>
  <c r="J62" i="8" a="1"/>
  <c r="J62" i="8" s="1"/>
  <c r="J63" i="8" a="1"/>
  <c r="J63" i="8" s="1"/>
  <c r="J64" i="8" a="1"/>
  <c r="J64" i="8" s="1"/>
  <c r="J65" i="8" a="1"/>
  <c r="J65" i="8" s="1"/>
  <c r="J66" i="8" a="1"/>
  <c r="J66" i="8" s="1"/>
  <c r="J67" i="8" a="1"/>
  <c r="J67" i="8" s="1"/>
  <c r="J68" i="8" a="1"/>
  <c r="J68" i="8" s="1"/>
  <c r="J69" i="8" a="1"/>
  <c r="J69" i="8" s="1"/>
  <c r="J70" i="8" a="1"/>
  <c r="J70" i="8" s="1"/>
  <c r="J71" i="8" a="1"/>
  <c r="J71" i="8" s="1"/>
  <c r="J72" i="8" a="1"/>
  <c r="J72" i="8" s="1"/>
  <c r="J73" i="8" a="1"/>
  <c r="J73" i="8" s="1"/>
  <c r="J74" i="8" a="1"/>
  <c r="J74" i="8" s="1"/>
  <c r="J75" i="8" a="1"/>
  <c r="J75" i="8" s="1"/>
  <c r="J76" i="8" a="1"/>
  <c r="J76" i="8" s="1"/>
  <c r="J77" i="8" a="1"/>
  <c r="J77" i="8" s="1"/>
  <c r="J78" i="8" a="1"/>
  <c r="J78" i="8" s="1"/>
  <c r="J79" i="8" a="1"/>
  <c r="J79" i="8" s="1"/>
  <c r="J80" i="8" a="1"/>
  <c r="J80" i="8" s="1"/>
  <c r="J81" i="8" a="1"/>
  <c r="J81" i="8" s="1"/>
  <c r="J82" i="8" a="1"/>
  <c r="J82" i="8" s="1"/>
  <c r="J83" i="8" a="1"/>
  <c r="J83" i="8" s="1"/>
  <c r="J84" i="8" a="1"/>
  <c r="J84" i="8" s="1"/>
  <c r="J85" i="8" a="1"/>
  <c r="J85" i="8"/>
  <c r="J86" i="8" a="1"/>
  <c r="J86" i="8" s="1"/>
  <c r="J87" i="8" a="1"/>
  <c r="J87" i="8" s="1"/>
  <c r="J88" i="8" a="1"/>
  <c r="J88" i="8" s="1"/>
  <c r="J89" i="8" a="1"/>
  <c r="J89" i="8" s="1"/>
  <c r="J90" i="8" a="1"/>
  <c r="J90" i="8" s="1"/>
  <c r="J91" i="8" a="1"/>
  <c r="J91" i="8" s="1"/>
  <c r="J92" i="8" a="1"/>
  <c r="J92" i="8" s="1"/>
  <c r="J93" i="8" a="1"/>
  <c r="J93" i="8" s="1"/>
  <c r="J94" i="8" a="1"/>
  <c r="J94" i="8" s="1"/>
  <c r="J95" i="8" a="1"/>
  <c r="J95" i="8" s="1"/>
  <c r="J96" i="8" a="1"/>
  <c r="J96" i="8" s="1"/>
  <c r="J97" i="8" a="1"/>
  <c r="J97" i="8" s="1"/>
  <c r="J98" i="8" a="1"/>
  <c r="J98" i="8" s="1"/>
  <c r="J99" i="8" a="1"/>
  <c r="J99" i="8" s="1"/>
  <c r="J100" i="8" a="1"/>
  <c r="J100" i="8" s="1"/>
  <c r="J101" i="8" a="1"/>
  <c r="J101" i="8" s="1"/>
  <c r="J102" i="8" a="1"/>
  <c r="J102" i="8" s="1"/>
  <c r="J103" i="8" a="1"/>
  <c r="J103" i="8" s="1"/>
  <c r="J104" i="8" a="1"/>
  <c r="J104" i="8" s="1"/>
  <c r="J105" i="8" a="1"/>
  <c r="J105" i="8" s="1"/>
  <c r="J106" i="8" a="1"/>
  <c r="J106" i="8" s="1"/>
  <c r="J107" i="8" a="1"/>
  <c r="J107" i="8" s="1"/>
  <c r="J108" i="8" a="1"/>
  <c r="J108" i="8" s="1"/>
  <c r="J109" i="8" a="1"/>
  <c r="J109" i="8" s="1"/>
  <c r="J110" i="8" a="1"/>
  <c r="J110" i="8" s="1"/>
  <c r="J111" i="8" a="1"/>
  <c r="J111" i="8" s="1"/>
  <c r="J112" i="8" a="1"/>
  <c r="J112" i="8" s="1"/>
  <c r="J113" i="8" a="1"/>
  <c r="J113" i="8" s="1"/>
  <c r="J114" i="8" a="1"/>
  <c r="J114" i="8" s="1"/>
  <c r="J115" i="8" a="1"/>
  <c r="J115" i="8" s="1"/>
  <c r="J116" i="8" a="1"/>
  <c r="J116" i="8" s="1"/>
  <c r="J117" i="8" a="1"/>
  <c r="J117" i="8" s="1"/>
  <c r="J118" i="8" a="1"/>
  <c r="J118" i="8" s="1"/>
  <c r="J119" i="8" a="1"/>
  <c r="J119" i="8" s="1"/>
  <c r="J120" i="8" a="1"/>
  <c r="J120" i="8" s="1"/>
  <c r="J121" i="8" a="1"/>
  <c r="J121" i="8" s="1"/>
  <c r="J122" i="8" a="1"/>
  <c r="J122" i="8" s="1"/>
  <c r="J123" i="8" a="1"/>
  <c r="J123" i="8" s="1"/>
  <c r="J124" i="8" a="1"/>
  <c r="J124" i="8" s="1"/>
  <c r="J125" i="8" a="1"/>
  <c r="J125" i="8"/>
  <c r="J126" i="8" a="1"/>
  <c r="J126" i="8" s="1"/>
  <c r="J127" i="8" a="1"/>
  <c r="J127" i="8" s="1"/>
  <c r="J128" i="8" a="1"/>
  <c r="J128" i="8" s="1"/>
  <c r="J129" i="8" a="1"/>
  <c r="J129" i="8" s="1"/>
  <c r="J130" i="8" a="1"/>
  <c r="J130" i="8" s="1"/>
  <c r="J131" i="8" a="1"/>
  <c r="J131" i="8" s="1"/>
  <c r="J132" i="8" a="1"/>
  <c r="J132" i="8" s="1"/>
  <c r="J133" i="8" a="1"/>
  <c r="J133" i="8" s="1"/>
  <c r="J134" i="8" a="1"/>
  <c r="J134" i="8" s="1"/>
  <c r="J135" i="8" a="1"/>
  <c r="J135" i="8" s="1"/>
  <c r="J136" i="8" a="1"/>
  <c r="J136" i="8" s="1"/>
  <c r="J137" i="8" a="1"/>
  <c r="J137" i="8" s="1"/>
  <c r="J138" i="8" a="1"/>
  <c r="J138" i="8" s="1"/>
  <c r="J139" i="8" a="1"/>
  <c r="J139" i="8" s="1"/>
  <c r="J140" i="8" a="1"/>
  <c r="J140" i="8" s="1"/>
  <c r="J141" i="8" a="1"/>
  <c r="J141" i="8" s="1"/>
  <c r="J142" i="8" a="1"/>
  <c r="J142" i="8" s="1"/>
  <c r="J143" i="8" a="1"/>
  <c r="J143" i="8" s="1"/>
  <c r="J144" i="8" a="1"/>
  <c r="J144" i="8" s="1"/>
  <c r="J145" i="8" a="1"/>
  <c r="J145" i="8" s="1"/>
  <c r="J146" i="8" a="1"/>
  <c r="J146" i="8" s="1"/>
  <c r="J147" i="8" a="1"/>
  <c r="J147" i="8" s="1"/>
  <c r="J148" i="8" a="1"/>
  <c r="J148" i="8" s="1"/>
  <c r="J149" i="8" a="1"/>
  <c r="J149" i="8" s="1"/>
  <c r="J150" i="8" a="1"/>
  <c r="J150" i="8" s="1"/>
  <c r="J151" i="8" a="1"/>
  <c r="J151" i="8" s="1"/>
  <c r="J152" i="8" a="1"/>
  <c r="J152" i="8" s="1"/>
  <c r="J153" i="8" a="1"/>
  <c r="J153" i="8" s="1"/>
  <c r="J154" i="8" a="1"/>
  <c r="J154" i="8" s="1"/>
  <c r="J155" i="8" a="1"/>
  <c r="J155" i="8" s="1"/>
  <c r="J156" i="8" a="1"/>
  <c r="J156" i="8" s="1"/>
  <c r="J157" i="8" a="1"/>
  <c r="J157" i="8" s="1"/>
  <c r="J158" i="8" a="1"/>
  <c r="J158" i="8" s="1"/>
  <c r="J159" i="8" a="1"/>
  <c r="J159" i="8" s="1"/>
  <c r="J160" i="8" a="1"/>
  <c r="J160" i="8" s="1"/>
  <c r="J161" i="8" a="1"/>
  <c r="J161" i="8" s="1"/>
  <c r="J162" i="8" a="1"/>
  <c r="J162" i="8" s="1"/>
  <c r="J163" i="8" a="1"/>
  <c r="J163" i="8" s="1"/>
  <c r="J164" i="8" a="1"/>
  <c r="J164" i="8" s="1"/>
  <c r="J165" i="8" a="1"/>
  <c r="J165" i="8" s="1"/>
  <c r="J166" i="8" a="1"/>
  <c r="J166" i="8" s="1"/>
  <c r="J167" i="8" a="1"/>
  <c r="J167" i="8" s="1"/>
  <c r="J168" i="8" a="1"/>
  <c r="J168" i="8" s="1"/>
  <c r="J169" i="8" a="1"/>
  <c r="J169" i="8" s="1"/>
  <c r="J170" i="8" a="1"/>
  <c r="J170" i="8" s="1"/>
  <c r="J171" i="8" a="1"/>
  <c r="J171" i="8" s="1"/>
  <c r="J172" i="8" a="1"/>
  <c r="J172" i="8" s="1"/>
  <c r="J173" i="8" a="1"/>
  <c r="J173" i="8"/>
  <c r="J174" i="8" a="1"/>
  <c r="J174" i="8" s="1"/>
  <c r="J175" i="8" a="1"/>
  <c r="J175" i="8" s="1"/>
  <c r="J176" i="8" a="1"/>
  <c r="J176" i="8" s="1"/>
  <c r="J177" i="8" a="1"/>
  <c r="J177" i="8" s="1"/>
  <c r="J178" i="8" a="1"/>
  <c r="J178" i="8" s="1"/>
  <c r="J179" i="8" a="1"/>
  <c r="J179" i="8" s="1"/>
  <c r="J180" i="8" a="1"/>
  <c r="J180" i="8" s="1"/>
  <c r="J181" i="8" a="1"/>
  <c r="J181" i="8" s="1"/>
  <c r="J182" i="8" a="1"/>
  <c r="J182" i="8" s="1"/>
  <c r="J183" i="8" a="1"/>
  <c r="J183" i="8" s="1"/>
  <c r="J184" i="8" a="1"/>
  <c r="J184" i="8" s="1"/>
  <c r="J185" i="8" a="1"/>
  <c r="J185" i="8" s="1"/>
  <c r="J186" i="8" a="1"/>
  <c r="J186" i="8" s="1"/>
  <c r="J187" i="8" a="1"/>
  <c r="J187" i="8" s="1"/>
  <c r="J188" i="8" a="1"/>
  <c r="J188" i="8" s="1"/>
  <c r="J189" i="8" a="1"/>
  <c r="J189" i="8"/>
  <c r="J190" i="8" a="1"/>
  <c r="J190" i="8" s="1"/>
  <c r="J191" i="8" a="1"/>
  <c r="J191" i="8" s="1"/>
  <c r="J192" i="8" a="1"/>
  <c r="J192" i="8" s="1"/>
  <c r="J193" i="8" a="1"/>
  <c r="J193" i="8" s="1"/>
  <c r="J194" i="8" a="1"/>
  <c r="J194" i="8" s="1"/>
  <c r="J195" i="8" a="1"/>
  <c r="J195" i="8" s="1"/>
  <c r="J196" i="8" a="1"/>
  <c r="J196" i="8" s="1"/>
  <c r="J197" i="8" a="1"/>
  <c r="J197" i="8" s="1"/>
  <c r="J198" i="8" a="1"/>
  <c r="J198" i="8" s="1"/>
  <c r="J199" i="8" a="1"/>
  <c r="J199" i="8" s="1"/>
  <c r="J200" i="8" a="1"/>
  <c r="J200" i="8" s="1"/>
  <c r="J201" i="8" a="1"/>
  <c r="J201" i="8" s="1"/>
  <c r="J202" i="8" a="1"/>
  <c r="J202" i="8" s="1"/>
  <c r="J203" i="8" a="1"/>
  <c r="J203" i="8" s="1"/>
  <c r="J204" i="8" a="1"/>
  <c r="J204" i="8" s="1"/>
  <c r="J205" i="8" a="1"/>
  <c r="J205" i="8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D6" i="3"/>
  <c r="L6" i="3" s="1"/>
  <c r="D7" i="3"/>
  <c r="L7" i="3" s="1"/>
  <c r="D8" i="3"/>
  <c r="L8" i="3" s="1"/>
  <c r="D9" i="3"/>
  <c r="L9" i="3" s="1"/>
  <c r="D10" i="3"/>
  <c r="L10" i="3" s="1"/>
  <c r="D11" i="3"/>
  <c r="L11" i="3" s="1"/>
  <c r="D12" i="3"/>
  <c r="L12" i="3" s="1"/>
  <c r="D13" i="3"/>
  <c r="L13" i="3" s="1"/>
  <c r="D14" i="3"/>
  <c r="L14" i="3" s="1"/>
  <c r="D15" i="3"/>
  <c r="L15" i="3" s="1"/>
  <c r="D16" i="3"/>
  <c r="L16" i="3" s="1"/>
  <c r="D17" i="3"/>
  <c r="L17" i="3" s="1"/>
  <c r="D18" i="3"/>
  <c r="L18" i="3" s="1"/>
  <c r="D19" i="3"/>
  <c r="L19" i="3" s="1"/>
  <c r="D20" i="3"/>
  <c r="L20" i="3" s="1"/>
  <c r="D21" i="3"/>
  <c r="L21" i="3" s="1"/>
  <c r="D22" i="3"/>
  <c r="L22" i="3" s="1"/>
  <c r="D23" i="3"/>
  <c r="L23" i="3" s="1"/>
  <c r="D24" i="3"/>
  <c r="L24" i="3" s="1"/>
  <c r="D25" i="3"/>
  <c r="L25" i="3" s="1"/>
  <c r="D26" i="3"/>
  <c r="L26" i="3" s="1"/>
  <c r="D27" i="3"/>
  <c r="L27" i="3" s="1"/>
  <c r="D28" i="3"/>
  <c r="L28" i="3" s="1"/>
  <c r="D29" i="3"/>
  <c r="L29" i="3" s="1"/>
  <c r="D30" i="3"/>
  <c r="L30" i="3" s="1"/>
  <c r="D31" i="3"/>
  <c r="L31" i="3" s="1"/>
  <c r="D32" i="3"/>
  <c r="L32" i="3" s="1"/>
  <c r="D33" i="3"/>
  <c r="L33" i="3" s="1"/>
  <c r="D34" i="3"/>
  <c r="L34" i="3" s="1"/>
  <c r="D35" i="3"/>
  <c r="L35" i="3" s="1"/>
  <c r="D36" i="3"/>
  <c r="L36" i="3" s="1"/>
  <c r="D37" i="3"/>
  <c r="L37" i="3" s="1"/>
  <c r="D38" i="3"/>
  <c r="L38" i="3" s="1"/>
  <c r="D39" i="3"/>
  <c r="L39" i="3" s="1"/>
  <c r="D40" i="3"/>
  <c r="L40" i="3" s="1"/>
  <c r="D41" i="3"/>
  <c r="L41" i="3" s="1"/>
  <c r="D42" i="3"/>
  <c r="L42" i="3" s="1"/>
  <c r="D43" i="3"/>
  <c r="L43" i="3" s="1"/>
  <c r="D44" i="3"/>
  <c r="L44" i="3" s="1"/>
  <c r="D45" i="3"/>
  <c r="L45" i="3" s="1"/>
  <c r="D46" i="3"/>
  <c r="L46" i="3" s="1"/>
  <c r="D47" i="3"/>
  <c r="L47" i="3" s="1"/>
  <c r="D48" i="3"/>
  <c r="L48" i="3" s="1"/>
  <c r="D49" i="3"/>
  <c r="L49" i="3" s="1"/>
  <c r="D50" i="3"/>
  <c r="L50" i="3" s="1"/>
  <c r="D51" i="3"/>
  <c r="L51" i="3" s="1"/>
  <c r="D52" i="3"/>
  <c r="L52" i="3" s="1"/>
  <c r="D53" i="3"/>
  <c r="L53" i="3" s="1"/>
  <c r="D54" i="3"/>
  <c r="L54" i="3" s="1"/>
  <c r="D55" i="3"/>
  <c r="L55" i="3" s="1"/>
  <c r="D56" i="3"/>
  <c r="L56" i="3" s="1"/>
  <c r="D57" i="3"/>
  <c r="L57" i="3" s="1"/>
  <c r="D58" i="3"/>
  <c r="L58" i="3" s="1"/>
  <c r="D59" i="3"/>
  <c r="L59" i="3" s="1"/>
  <c r="D60" i="3"/>
  <c r="L60" i="3" s="1"/>
  <c r="D61" i="3"/>
  <c r="L61" i="3" s="1"/>
  <c r="D62" i="3"/>
  <c r="L62" i="3" s="1"/>
  <c r="D63" i="3"/>
  <c r="L63" i="3" s="1"/>
  <c r="D64" i="3"/>
  <c r="L64" i="3" s="1"/>
  <c r="D65" i="3"/>
  <c r="L65" i="3" s="1"/>
  <c r="D66" i="3"/>
  <c r="L66" i="3" s="1"/>
  <c r="D67" i="3"/>
  <c r="L67" i="3" s="1"/>
  <c r="D68" i="3"/>
  <c r="L68" i="3" s="1"/>
  <c r="D69" i="3"/>
  <c r="L69" i="3" s="1"/>
  <c r="D70" i="3"/>
  <c r="L70" i="3" s="1"/>
  <c r="D71" i="3"/>
  <c r="L71" i="3" s="1"/>
  <c r="D72" i="3"/>
  <c r="L72" i="3" s="1"/>
  <c r="D73" i="3"/>
  <c r="L73" i="3" s="1"/>
  <c r="D74" i="3"/>
  <c r="L74" i="3" s="1"/>
  <c r="D75" i="3"/>
  <c r="L75" i="3" s="1"/>
  <c r="D76" i="3"/>
  <c r="L76" i="3" s="1"/>
  <c r="D77" i="3"/>
  <c r="L77" i="3" s="1"/>
  <c r="D78" i="3"/>
  <c r="L78" i="3" s="1"/>
  <c r="D79" i="3"/>
  <c r="L79" i="3" s="1"/>
  <c r="D80" i="3"/>
  <c r="L80" i="3" s="1"/>
  <c r="D81" i="3"/>
  <c r="L81" i="3" s="1"/>
  <c r="D82" i="3"/>
  <c r="L82" i="3" s="1"/>
  <c r="D83" i="3"/>
  <c r="L83" i="3" s="1"/>
  <c r="D84" i="3"/>
  <c r="L84" i="3" s="1"/>
  <c r="D85" i="3"/>
  <c r="L85" i="3" s="1"/>
  <c r="D86" i="3"/>
  <c r="L86" i="3" s="1"/>
  <c r="D87" i="3"/>
  <c r="L87" i="3" s="1"/>
  <c r="D88" i="3"/>
  <c r="L88" i="3" s="1"/>
  <c r="D89" i="3"/>
  <c r="L89" i="3" s="1"/>
  <c r="D90" i="3"/>
  <c r="L90" i="3" s="1"/>
  <c r="D91" i="3"/>
  <c r="L91" i="3" s="1"/>
  <c r="D92" i="3"/>
  <c r="L92" i="3" s="1"/>
  <c r="D93" i="3"/>
  <c r="L93" i="3" s="1"/>
  <c r="D94" i="3"/>
  <c r="L94" i="3" s="1"/>
  <c r="D95" i="3"/>
  <c r="L95" i="3" s="1"/>
  <c r="D96" i="3"/>
  <c r="L96" i="3" s="1"/>
  <c r="D97" i="3"/>
  <c r="L97" i="3" s="1"/>
  <c r="D98" i="3"/>
  <c r="L98" i="3" s="1"/>
  <c r="D99" i="3"/>
  <c r="L99" i="3" s="1"/>
  <c r="D100" i="3"/>
  <c r="L100" i="3" s="1"/>
  <c r="D101" i="3"/>
  <c r="L101" i="3" s="1"/>
  <c r="D102" i="3"/>
  <c r="L102" i="3" s="1"/>
  <c r="D103" i="3"/>
  <c r="L103" i="3" s="1"/>
  <c r="D104" i="3"/>
  <c r="L104" i="3" s="1"/>
  <c r="D105" i="3"/>
  <c r="L105" i="3" s="1"/>
  <c r="D106" i="3"/>
  <c r="L106" i="3" s="1"/>
  <c r="D107" i="3"/>
  <c r="L107" i="3" s="1"/>
  <c r="D108" i="3"/>
  <c r="L108" i="3" s="1"/>
  <c r="D109" i="3"/>
  <c r="L109" i="3" s="1"/>
  <c r="D110" i="3"/>
  <c r="L110" i="3" s="1"/>
  <c r="D111" i="3"/>
  <c r="L111" i="3" s="1"/>
  <c r="D112" i="3"/>
  <c r="L112" i="3" s="1"/>
  <c r="D113" i="3"/>
  <c r="L113" i="3" s="1"/>
  <c r="D114" i="3"/>
  <c r="L114" i="3" s="1"/>
  <c r="D115" i="3"/>
  <c r="L115" i="3" s="1"/>
  <c r="D116" i="3"/>
  <c r="L116" i="3" s="1"/>
  <c r="D117" i="3"/>
  <c r="L117" i="3" s="1"/>
  <c r="D118" i="3"/>
  <c r="L118" i="3" s="1"/>
  <c r="D119" i="3"/>
  <c r="L119" i="3" s="1"/>
  <c r="D120" i="3"/>
  <c r="L120" i="3" s="1"/>
  <c r="D121" i="3"/>
  <c r="L121" i="3" s="1"/>
  <c r="D122" i="3"/>
  <c r="L122" i="3" s="1"/>
  <c r="D123" i="3"/>
  <c r="L123" i="3" s="1"/>
  <c r="D124" i="3"/>
  <c r="L124" i="3" s="1"/>
  <c r="D125" i="3"/>
  <c r="L125" i="3" s="1"/>
  <c r="D126" i="3"/>
  <c r="L126" i="3" s="1"/>
  <c r="D127" i="3"/>
  <c r="L127" i="3" s="1"/>
  <c r="D128" i="3"/>
  <c r="L128" i="3" s="1"/>
  <c r="D129" i="3"/>
  <c r="L129" i="3" s="1"/>
  <c r="D130" i="3"/>
  <c r="L130" i="3" s="1"/>
  <c r="D131" i="3"/>
  <c r="L131" i="3" s="1"/>
  <c r="D132" i="3"/>
  <c r="L132" i="3" s="1"/>
  <c r="D133" i="3"/>
  <c r="L133" i="3" s="1"/>
  <c r="D134" i="3"/>
  <c r="L134" i="3" s="1"/>
  <c r="D135" i="3"/>
  <c r="L135" i="3" s="1"/>
  <c r="D136" i="3"/>
  <c r="L136" i="3" s="1"/>
  <c r="D137" i="3"/>
  <c r="L137" i="3" s="1"/>
  <c r="D138" i="3"/>
  <c r="L138" i="3" s="1"/>
  <c r="D139" i="3"/>
  <c r="L139" i="3" s="1"/>
  <c r="D140" i="3"/>
  <c r="L140" i="3" s="1"/>
  <c r="D141" i="3"/>
  <c r="L141" i="3" s="1"/>
  <c r="D142" i="3"/>
  <c r="L142" i="3" s="1"/>
  <c r="D143" i="3"/>
  <c r="L143" i="3" s="1"/>
  <c r="D144" i="3"/>
  <c r="L144" i="3" s="1"/>
  <c r="D145" i="3"/>
  <c r="L145" i="3" s="1"/>
  <c r="D146" i="3"/>
  <c r="L146" i="3" s="1"/>
  <c r="D147" i="3"/>
  <c r="L147" i="3" s="1"/>
  <c r="D148" i="3"/>
  <c r="L148" i="3" s="1"/>
  <c r="D149" i="3"/>
  <c r="L149" i="3" s="1"/>
  <c r="D150" i="3"/>
  <c r="L150" i="3" s="1"/>
  <c r="D151" i="3"/>
  <c r="L151" i="3" s="1"/>
  <c r="D152" i="3"/>
  <c r="L152" i="3" s="1"/>
  <c r="D153" i="3"/>
  <c r="L153" i="3" s="1"/>
  <c r="D154" i="3"/>
  <c r="L154" i="3" s="1"/>
  <c r="D155" i="3"/>
  <c r="L155" i="3" s="1"/>
  <c r="D156" i="3"/>
  <c r="L156" i="3" s="1"/>
  <c r="D157" i="3"/>
  <c r="L157" i="3" s="1"/>
  <c r="D158" i="3"/>
  <c r="L158" i="3" s="1"/>
  <c r="D159" i="3"/>
  <c r="L159" i="3" s="1"/>
  <c r="D160" i="3"/>
  <c r="L160" i="3" s="1"/>
  <c r="D161" i="3"/>
  <c r="L161" i="3" s="1"/>
  <c r="D162" i="3"/>
  <c r="L162" i="3" s="1"/>
  <c r="D163" i="3"/>
  <c r="L163" i="3" s="1"/>
  <c r="D164" i="3"/>
  <c r="L164" i="3" s="1"/>
  <c r="D165" i="3"/>
  <c r="L165" i="3" s="1"/>
  <c r="D166" i="3"/>
  <c r="L166" i="3" s="1"/>
  <c r="D167" i="3"/>
  <c r="L167" i="3" s="1"/>
  <c r="D168" i="3"/>
  <c r="L168" i="3" s="1"/>
  <c r="D169" i="3"/>
  <c r="L169" i="3" s="1"/>
  <c r="D170" i="3"/>
  <c r="L170" i="3" s="1"/>
  <c r="D171" i="3"/>
  <c r="L171" i="3" s="1"/>
  <c r="D172" i="3"/>
  <c r="L172" i="3" s="1"/>
  <c r="D173" i="3"/>
  <c r="L173" i="3" s="1"/>
  <c r="D174" i="3"/>
  <c r="L174" i="3" s="1"/>
  <c r="D175" i="3"/>
  <c r="L175" i="3" s="1"/>
  <c r="D176" i="3"/>
  <c r="L176" i="3" s="1"/>
  <c r="D177" i="3"/>
  <c r="L177" i="3" s="1"/>
  <c r="D178" i="3"/>
  <c r="L178" i="3" s="1"/>
  <c r="D179" i="3"/>
  <c r="L179" i="3" s="1"/>
  <c r="D180" i="3"/>
  <c r="L180" i="3" s="1"/>
  <c r="D181" i="3"/>
  <c r="L181" i="3" s="1"/>
  <c r="D182" i="3"/>
  <c r="L182" i="3" s="1"/>
  <c r="D183" i="3"/>
  <c r="L183" i="3" s="1"/>
  <c r="D184" i="3"/>
  <c r="L184" i="3" s="1"/>
  <c r="D185" i="3"/>
  <c r="L185" i="3" s="1"/>
  <c r="D186" i="3"/>
  <c r="L186" i="3" s="1"/>
  <c r="D187" i="3"/>
  <c r="L187" i="3" s="1"/>
  <c r="D188" i="3"/>
  <c r="L188" i="3" s="1"/>
  <c r="D189" i="3"/>
  <c r="L189" i="3" s="1"/>
  <c r="D190" i="3"/>
  <c r="L190" i="3" s="1"/>
  <c r="D191" i="3"/>
  <c r="L191" i="3" s="1"/>
  <c r="D192" i="3"/>
  <c r="L192" i="3" s="1"/>
  <c r="D193" i="3"/>
  <c r="L193" i="3" s="1"/>
  <c r="D194" i="3"/>
  <c r="L194" i="3" s="1"/>
  <c r="D195" i="3"/>
  <c r="L195" i="3" s="1"/>
  <c r="D196" i="3"/>
  <c r="L196" i="3" s="1"/>
  <c r="D197" i="3"/>
  <c r="L197" i="3" s="1"/>
  <c r="D198" i="3"/>
  <c r="L198" i="3" s="1"/>
  <c r="D199" i="3"/>
  <c r="L199" i="3" s="1"/>
  <c r="D200" i="3"/>
  <c r="L200" i="3" s="1"/>
  <c r="D201" i="3"/>
  <c r="L201" i="3" s="1"/>
  <c r="D202" i="3"/>
  <c r="L202" i="3" s="1"/>
  <c r="D203" i="3"/>
  <c r="L203" i="3" s="1"/>
  <c r="D204" i="3"/>
  <c r="L204" i="3" s="1"/>
  <c r="D205" i="3"/>
  <c r="L205" i="3" s="1"/>
  <c r="N6" i="2"/>
  <c r="N8" i="2"/>
  <c r="N7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6" i="2"/>
  <c r="N9" i="2" s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6" i="2"/>
  <c r="G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6" i="2"/>
  <c r="Q39" i="3"/>
  <c r="P53" i="3"/>
  <c r="P62" i="3"/>
  <c r="P26" i="3"/>
  <c r="P27" i="3"/>
  <c r="P28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A7DA0E-B408-41F1-9225-CFD1182A268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4C04520-DEAC-47A6-9365-038D90C8ECB0}" name="WorksheetConnection_Q2!$B$5:$C$205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Q2B5C2051"/>
        </x15:connection>
      </ext>
    </extLst>
  </connection>
  <connection id="3" xr16:uid="{C60DEB01-0118-4CC3-BEFC-517BFEF47228}" name="WorksheetConnection_Q2!$B$5:$K$206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Q2B5K2061"/>
        </x15:connection>
      </ext>
    </extLst>
  </connection>
  <connection id="4" xr16:uid="{93A17F3C-C939-4D5B-AEF0-E88AA32BC1D2}" name="WorksheetConnection_video game case study.xlsx!Table4" type="102" refreshedVersion="8" minRefreshableVersion="5">
    <extLst>
      <ext xmlns:x15="http://schemas.microsoft.com/office/spreadsheetml/2010/11/main" uri="{DE250136-89BD-433C-8126-D09CA5730AF9}">
        <x15:connection id="Table4" autoDelete="1">
          <x15:rangePr sourceName="_xlcn.WorksheetConnection_videogamecasestudy.xlsxTable4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<sst xmlns="http://schemas.openxmlformats.org/spreadsheetml/2006/main" count="3780" uniqueCount="456">
  <si>
    <t>date</t>
  </si>
  <si>
    <t>user_id</t>
  </si>
  <si>
    <t>session_id</t>
  </si>
  <si>
    <t>platform</t>
  </si>
  <si>
    <t>region</t>
  </si>
  <si>
    <t>acquisition_channel</t>
  </si>
  <si>
    <t>game_mode</t>
  </si>
  <si>
    <t>session_minutes</t>
  </si>
  <si>
    <t>matches_played</t>
  </si>
  <si>
    <t>wins</t>
  </si>
  <si>
    <t>latency_ms</t>
  </si>
  <si>
    <t>crashes</t>
  </si>
  <si>
    <t>spend_usd</t>
  </si>
  <si>
    <t>items_bought</t>
  </si>
  <si>
    <t>level</t>
  </si>
  <si>
    <t>first_seen_date</t>
  </si>
  <si>
    <t>is_new_user_session</t>
  </si>
  <si>
    <t>is_payer_session</t>
  </si>
  <si>
    <t>session_week</t>
  </si>
  <si>
    <t>U1028</t>
  </si>
  <si>
    <t>S57659</t>
  </si>
  <si>
    <t>Console</t>
  </si>
  <si>
    <t>NA</t>
  </si>
  <si>
    <t>Organic</t>
  </si>
  <si>
    <t>PvE</t>
  </si>
  <si>
    <t>2025-07-28/2025-08-03</t>
  </si>
  <si>
    <t>U1157</t>
  </si>
  <si>
    <t>S55533</t>
  </si>
  <si>
    <t>PC</t>
  </si>
  <si>
    <t>2025-07-07/2025-07-13</t>
  </si>
  <si>
    <t>U1154</t>
  </si>
  <si>
    <t>S72966</t>
  </si>
  <si>
    <t>Co-op</t>
  </si>
  <si>
    <t>2025-08-25/2025-08-31</t>
  </si>
  <si>
    <t>U1123</t>
  </si>
  <si>
    <t>S31160</t>
  </si>
  <si>
    <t>PvP</t>
  </si>
  <si>
    <t>2025-08-11/2025-08-17</t>
  </si>
  <si>
    <t>U1132</t>
  </si>
  <si>
    <t>S13544</t>
  </si>
  <si>
    <t>APAC</t>
  </si>
  <si>
    <t>U1194</t>
  </si>
  <si>
    <t>S77947</t>
  </si>
  <si>
    <t>EU</t>
  </si>
  <si>
    <t>U1093</t>
  </si>
  <si>
    <t>S93419</t>
  </si>
  <si>
    <t>U1057</t>
  </si>
  <si>
    <t>S62518</t>
  </si>
  <si>
    <t>Mobile</t>
  </si>
  <si>
    <t>Ads</t>
  </si>
  <si>
    <t>U1189</t>
  </si>
  <si>
    <t>S46623</t>
  </si>
  <si>
    <t>2025-08-18/2025-08-24</t>
  </si>
  <si>
    <t>U1120</t>
  </si>
  <si>
    <t>S55812</t>
  </si>
  <si>
    <t>2025-08-04/2025-08-10</t>
  </si>
  <si>
    <t>U1244</t>
  </si>
  <si>
    <t>S73262</t>
  </si>
  <si>
    <t>2025-07-21/2025-07-27</t>
  </si>
  <si>
    <t>U1159</t>
  </si>
  <si>
    <t>S21112</t>
  </si>
  <si>
    <t>U1213</t>
  </si>
  <si>
    <t>S33399</t>
  </si>
  <si>
    <t>U1111</t>
  </si>
  <si>
    <t>S21130</t>
  </si>
  <si>
    <t>U1185</t>
  </si>
  <si>
    <t>S95964</t>
  </si>
  <si>
    <t>U1037</t>
  </si>
  <si>
    <t>S81913</t>
  </si>
  <si>
    <t>U1140</t>
  </si>
  <si>
    <t>S28251</t>
  </si>
  <si>
    <t>S41527</t>
  </si>
  <si>
    <t>U1195</t>
  </si>
  <si>
    <t>S56371</t>
  </si>
  <si>
    <t>U1229</t>
  </si>
  <si>
    <t>S75752</t>
  </si>
  <si>
    <t>U1033</t>
  </si>
  <si>
    <t>S89764</t>
  </si>
  <si>
    <t>U1001</t>
  </si>
  <si>
    <t>S52727</t>
  </si>
  <si>
    <t>U1174</t>
  </si>
  <si>
    <t>S17447</t>
  </si>
  <si>
    <t>U1063</t>
  </si>
  <si>
    <t>S18305</t>
  </si>
  <si>
    <t>U1113</t>
  </si>
  <si>
    <t>S69289</t>
  </si>
  <si>
    <t>U1130</t>
  </si>
  <si>
    <t>S44025</t>
  </si>
  <si>
    <t>U1236</t>
  </si>
  <si>
    <t>S61427</t>
  </si>
  <si>
    <t>S26036</t>
  </si>
  <si>
    <t>S27990</t>
  </si>
  <si>
    <t>U1247</t>
  </si>
  <si>
    <t>S97534</t>
  </si>
  <si>
    <t>S35656</t>
  </si>
  <si>
    <t>U1091</t>
  </si>
  <si>
    <t>S12370</t>
  </si>
  <si>
    <t>U1098</t>
  </si>
  <si>
    <t>S39957</t>
  </si>
  <si>
    <t>Influencer</t>
  </si>
  <si>
    <t>U1248</t>
  </si>
  <si>
    <t>S26981</t>
  </si>
  <si>
    <t>U1209</t>
  </si>
  <si>
    <t>S80333</t>
  </si>
  <si>
    <t>U1235</t>
  </si>
  <si>
    <t>S34031</t>
  </si>
  <si>
    <t>U1108</t>
  </si>
  <si>
    <t>S20976</t>
  </si>
  <si>
    <t>U1155</t>
  </si>
  <si>
    <t>S82491</t>
  </si>
  <si>
    <t>U1106</t>
  </si>
  <si>
    <t>S31161</t>
  </si>
  <si>
    <t>U1067</t>
  </si>
  <si>
    <t>S36983</t>
  </si>
  <si>
    <t>U1074</t>
  </si>
  <si>
    <t>S42826</t>
  </si>
  <si>
    <t>U1009</t>
  </si>
  <si>
    <t>S42201</t>
  </si>
  <si>
    <t>U1239</t>
  </si>
  <si>
    <t>S61522</t>
  </si>
  <si>
    <t>S93358</t>
  </si>
  <si>
    <t>U1035</t>
  </si>
  <si>
    <t>S91978</t>
  </si>
  <si>
    <t>S76314</t>
  </si>
  <si>
    <t>U1171</t>
  </si>
  <si>
    <t>S45263</t>
  </si>
  <si>
    <t>U1114</t>
  </si>
  <si>
    <t>S42040</t>
  </si>
  <si>
    <t>U1008</t>
  </si>
  <si>
    <t>S46559</t>
  </si>
  <si>
    <t>U1128</t>
  </si>
  <si>
    <t>S28856</t>
  </si>
  <si>
    <t>U1102</t>
  </si>
  <si>
    <t>S79361</t>
  </si>
  <si>
    <t>U1218</t>
  </si>
  <si>
    <t>S52747</t>
  </si>
  <si>
    <t>U1184</t>
  </si>
  <si>
    <t>S77237</t>
  </si>
  <si>
    <t>U1160</t>
  </si>
  <si>
    <t>S76108</t>
  </si>
  <si>
    <t>U1145</t>
  </si>
  <si>
    <t>S94264</t>
  </si>
  <si>
    <t>U1058</t>
  </si>
  <si>
    <t>S69164</t>
  </si>
  <si>
    <t>U1142</t>
  </si>
  <si>
    <t>S10434</t>
  </si>
  <si>
    <t>U1116</t>
  </si>
  <si>
    <t>S78942</t>
  </si>
  <si>
    <t>U1016</t>
  </si>
  <si>
    <t>S36898</t>
  </si>
  <si>
    <t>U1059</t>
  </si>
  <si>
    <t>S99613</t>
  </si>
  <si>
    <t>U1073</t>
  </si>
  <si>
    <t>S43284</t>
  </si>
  <si>
    <t>U1166</t>
  </si>
  <si>
    <t>S73674</t>
  </si>
  <si>
    <t>U1068</t>
  </si>
  <si>
    <t>S47426</t>
  </si>
  <si>
    <t>U1118</t>
  </si>
  <si>
    <t>S21253</t>
  </si>
  <si>
    <t>S68910</t>
  </si>
  <si>
    <t>S28578</t>
  </si>
  <si>
    <t>U1191</t>
  </si>
  <si>
    <t>S46643</t>
  </si>
  <si>
    <t>U1227</t>
  </si>
  <si>
    <t>S13255</t>
  </si>
  <si>
    <t>U1040</t>
  </si>
  <si>
    <t>S64549</t>
  </si>
  <si>
    <t>2025-07-14/2025-07-20</t>
  </si>
  <si>
    <t>U1088</t>
  </si>
  <si>
    <t>S62200</t>
  </si>
  <si>
    <t>U1030</t>
  </si>
  <si>
    <t>S61498</t>
  </si>
  <si>
    <t>U1099</t>
  </si>
  <si>
    <t>S16326</t>
  </si>
  <si>
    <t>U1071</t>
  </si>
  <si>
    <t>S44829</t>
  </si>
  <si>
    <t>S92692</t>
  </si>
  <si>
    <t>S69095</t>
  </si>
  <si>
    <t>S82103</t>
  </si>
  <si>
    <t>U1032</t>
  </si>
  <si>
    <t>S95566</t>
  </si>
  <si>
    <t>U1066</t>
  </si>
  <si>
    <t>S31932</t>
  </si>
  <si>
    <t>U1164</t>
  </si>
  <si>
    <t>S69373</t>
  </si>
  <si>
    <t>U1232</t>
  </si>
  <si>
    <t>S21890</t>
  </si>
  <si>
    <t>U1044</t>
  </si>
  <si>
    <t>S36495</t>
  </si>
  <si>
    <t>S59396</t>
  </si>
  <si>
    <t>U1069</t>
  </si>
  <si>
    <t>S75981</t>
  </si>
  <si>
    <t>U1135</t>
  </si>
  <si>
    <t>S66601</t>
  </si>
  <si>
    <t>S72032</t>
  </si>
  <si>
    <t>S79187</t>
  </si>
  <si>
    <t>S78467</t>
  </si>
  <si>
    <t>S69942</t>
  </si>
  <si>
    <t>U1021</t>
  </si>
  <si>
    <t>S14927</t>
  </si>
  <si>
    <t>U1165</t>
  </si>
  <si>
    <t>S24697</t>
  </si>
  <si>
    <t>U1025</t>
  </si>
  <si>
    <t>S88782</t>
  </si>
  <si>
    <t>U1000</t>
  </si>
  <si>
    <t>S41766</t>
  </si>
  <si>
    <t>U1121</t>
  </si>
  <si>
    <t>S50291</t>
  </si>
  <si>
    <t>U1014</t>
  </si>
  <si>
    <t>S39863</t>
  </si>
  <si>
    <t>U1170</t>
  </si>
  <si>
    <t>S65123</t>
  </si>
  <si>
    <t>U1092</t>
  </si>
  <si>
    <t>S18838</t>
  </si>
  <si>
    <t>U1052</t>
  </si>
  <si>
    <t>S39024</t>
  </si>
  <si>
    <t>S39271</t>
  </si>
  <si>
    <t>U1124</t>
  </si>
  <si>
    <t>S17124</t>
  </si>
  <si>
    <t>U1054</t>
  </si>
  <si>
    <t>S61553</t>
  </si>
  <si>
    <t>U1115</t>
  </si>
  <si>
    <t>S53154</t>
  </si>
  <si>
    <t>U1048</t>
  </si>
  <si>
    <t>S59626</t>
  </si>
  <si>
    <t>U1214</t>
  </si>
  <si>
    <t>S20585</t>
  </si>
  <si>
    <t>U1089</t>
  </si>
  <si>
    <t>S56744</t>
  </si>
  <si>
    <t>U1196</t>
  </si>
  <si>
    <t>S58852</t>
  </si>
  <si>
    <t>U1138</t>
  </si>
  <si>
    <t>S92793</t>
  </si>
  <si>
    <t>U1105</t>
  </si>
  <si>
    <t>S18202</t>
  </si>
  <si>
    <t>U1205</t>
  </si>
  <si>
    <t>S45692</t>
  </si>
  <si>
    <t>U1085</t>
  </si>
  <si>
    <t>S10494</t>
  </si>
  <si>
    <t>S40653</t>
  </si>
  <si>
    <t>U1027</t>
  </si>
  <si>
    <t>S66352</t>
  </si>
  <si>
    <t>U1208</t>
  </si>
  <si>
    <t>S49756</t>
  </si>
  <si>
    <t>U1210</t>
  </si>
  <si>
    <t>S88081</t>
  </si>
  <si>
    <t>U1020</t>
  </si>
  <si>
    <t>S14438</t>
  </si>
  <si>
    <t>S19458</t>
  </si>
  <si>
    <t>S68584</t>
  </si>
  <si>
    <t>S80590</t>
  </si>
  <si>
    <t>U1216</t>
  </si>
  <si>
    <t>S43299</t>
  </si>
  <si>
    <t>U1188</t>
  </si>
  <si>
    <t>S85796</t>
  </si>
  <si>
    <t>S95149</t>
  </si>
  <si>
    <t>U1206</t>
  </si>
  <si>
    <t>S40292</t>
  </si>
  <si>
    <t>U1215</t>
  </si>
  <si>
    <t>S34847</t>
  </si>
  <si>
    <t>U1153</t>
  </si>
  <si>
    <t>S68866</t>
  </si>
  <si>
    <t>S91257</t>
  </si>
  <si>
    <t>S15011</t>
  </si>
  <si>
    <t>S98908</t>
  </si>
  <si>
    <t>U1095</t>
  </si>
  <si>
    <t>S73374</t>
  </si>
  <si>
    <t>S21947</t>
  </si>
  <si>
    <t>U1167</t>
  </si>
  <si>
    <t>S64767</t>
  </si>
  <si>
    <t>S57681</t>
  </si>
  <si>
    <t>S30521</t>
  </si>
  <si>
    <t>S31305</t>
  </si>
  <si>
    <t>S85086</t>
  </si>
  <si>
    <t>S32516</t>
  </si>
  <si>
    <t>S35865</t>
  </si>
  <si>
    <t>U1077</t>
  </si>
  <si>
    <t>S89645</t>
  </si>
  <si>
    <t>U1237</t>
  </si>
  <si>
    <t>S93928</t>
  </si>
  <si>
    <t>U1201</t>
  </si>
  <si>
    <t>S33981</t>
  </si>
  <si>
    <t>U1144</t>
  </si>
  <si>
    <t>S29590</t>
  </si>
  <si>
    <t>S98113</t>
  </si>
  <si>
    <t>S92187</t>
  </si>
  <si>
    <t>U1199</t>
  </si>
  <si>
    <t>S58162</t>
  </si>
  <si>
    <t>S40834</t>
  </si>
  <si>
    <t>S62473</t>
  </si>
  <si>
    <t>S76867</t>
  </si>
  <si>
    <t>U1168</t>
  </si>
  <si>
    <t>S77040</t>
  </si>
  <si>
    <t>S13389</t>
  </si>
  <si>
    <t>U1219</t>
  </si>
  <si>
    <t>S74470</t>
  </si>
  <si>
    <t>S90012</t>
  </si>
  <si>
    <t>U1193</t>
  </si>
  <si>
    <t>S28818</t>
  </si>
  <si>
    <t>U1065</t>
  </si>
  <si>
    <t>S41116</t>
  </si>
  <si>
    <t>U1081</t>
  </si>
  <si>
    <t>S99087</t>
  </si>
  <si>
    <t>U1083</t>
  </si>
  <si>
    <t>S93403</t>
  </si>
  <si>
    <t>S23711</t>
  </si>
  <si>
    <t>U1064</t>
  </si>
  <si>
    <t>S29162</t>
  </si>
  <si>
    <t>S16329</t>
  </si>
  <si>
    <t>U1075</t>
  </si>
  <si>
    <t>S96992</t>
  </si>
  <si>
    <t>S92001</t>
  </si>
  <si>
    <t>U1110</t>
  </si>
  <si>
    <t>S95604</t>
  </si>
  <si>
    <t>U1011</t>
  </si>
  <si>
    <t>S80007</t>
  </si>
  <si>
    <t>S72246</t>
  </si>
  <si>
    <t>S18345</t>
  </si>
  <si>
    <t>U1163</t>
  </si>
  <si>
    <t>S11506</t>
  </si>
  <si>
    <t>S88889</t>
  </si>
  <si>
    <t>S79668</t>
  </si>
  <si>
    <t>U1006</t>
  </si>
  <si>
    <t>S90299</t>
  </si>
  <si>
    <t>U1141</t>
  </si>
  <si>
    <t>S76446</t>
  </si>
  <si>
    <t>S92046</t>
  </si>
  <si>
    <t>U1012</t>
  </si>
  <si>
    <t>S67232</t>
  </si>
  <si>
    <t>U1190</t>
  </si>
  <si>
    <t>S44265</t>
  </si>
  <si>
    <t>S44511</t>
  </si>
  <si>
    <t>U1182</t>
  </si>
  <si>
    <t>S78582</t>
  </si>
  <si>
    <t>S76509</t>
  </si>
  <si>
    <t>U1003</t>
  </si>
  <si>
    <t>S52843</t>
  </si>
  <si>
    <t>U1049</t>
  </si>
  <si>
    <t>S97193</t>
  </si>
  <si>
    <t>S67306</t>
  </si>
  <si>
    <t>S86720</t>
  </si>
  <si>
    <t>U1019</t>
  </si>
  <si>
    <t>S55201</t>
  </si>
  <si>
    <t>U1036</t>
  </si>
  <si>
    <t>S18890</t>
  </si>
  <si>
    <t>S79978</t>
  </si>
  <si>
    <t>U1228</t>
  </si>
  <si>
    <t>S42319</t>
  </si>
  <si>
    <t>S93122</t>
  </si>
  <si>
    <t>U1022</t>
  </si>
  <si>
    <t>S94714</t>
  </si>
  <si>
    <t>S47040</t>
  </si>
  <si>
    <t>S72401</t>
  </si>
  <si>
    <t>U1217</t>
  </si>
  <si>
    <t>S22884</t>
  </si>
  <si>
    <t>S21913</t>
  </si>
  <si>
    <t>U1147</t>
  </si>
  <si>
    <t>S17073</t>
  </si>
  <si>
    <t>S74825</t>
  </si>
  <si>
    <t>U1151</t>
  </si>
  <si>
    <t>S38143</t>
  </si>
  <si>
    <t>U1240</t>
  </si>
  <si>
    <t>S74263</t>
  </si>
  <si>
    <t>S61720</t>
  </si>
  <si>
    <t>S66106</t>
  </si>
  <si>
    <t>U1230</t>
  </si>
  <si>
    <t>S70412</t>
  </si>
  <si>
    <t>S86228</t>
  </si>
  <si>
    <t>S32223</t>
  </si>
  <si>
    <t>S94240</t>
  </si>
  <si>
    <t>U1226</t>
  </si>
  <si>
    <t>S90914</t>
  </si>
  <si>
    <t>U1039</t>
  </si>
  <si>
    <t>S31092</t>
  </si>
  <si>
    <t>U1060</t>
  </si>
  <si>
    <t>S31574</t>
  </si>
  <si>
    <t>Question 1</t>
  </si>
  <si>
    <t>Data Hygiene</t>
  </si>
  <si>
    <t>impossible date?</t>
  </si>
  <si>
    <t>User_Id Check</t>
  </si>
  <si>
    <t>Session_Id check</t>
  </si>
  <si>
    <t>first_seen_date check</t>
  </si>
  <si>
    <t>Columns</t>
  </si>
  <si>
    <t>Count</t>
  </si>
  <si>
    <t>Question 2</t>
  </si>
  <si>
    <t>Grand Total</t>
  </si>
  <si>
    <t>Jul</t>
  </si>
  <si>
    <t>Aug</t>
  </si>
  <si>
    <t>Daily Active Users</t>
  </si>
  <si>
    <t>Note:</t>
  </si>
  <si>
    <t>This was accomplished by creating a pivot table counting the DISTINCT number of user ID's to the date</t>
  </si>
  <si>
    <t>This is done by checking the "Add this data to the Data Model" option within the pivot table options</t>
  </si>
  <si>
    <t>Without this option checked DISTINCT COUNT will not show up as an option.</t>
  </si>
  <si>
    <t>week_start</t>
  </si>
  <si>
    <t>Weekly Active Users</t>
  </si>
  <si>
    <t>what this formula is doing is grabbing the date in A2 and subtracting it by WEEKDAY(date,2)</t>
  </si>
  <si>
    <t>WEEKDAY(date,2) will take A2's date and convert it into a number 1-7. the 2 following date is establishing MONDAY as 1 instead of Sunday</t>
  </si>
  <si>
    <t>So, this formula reads out as such:</t>
  </si>
  <si>
    <t>say in this case DATE is Monday</t>
  </si>
  <si>
    <t>This is accomplished by using the formula =date-WEEKDAY(date,2)+1</t>
  </si>
  <si>
    <t>#=MONDAY-MONDAY+1 ; returns a value of 1 which is Monday</t>
  </si>
  <si>
    <t>say in another case the date is SUNDAY</t>
  </si>
  <si>
    <t>#=SUNDAY-SUNDAY+1 ; returns value of 1 which is Monday</t>
  </si>
  <si>
    <t>DAU/WAU</t>
  </si>
  <si>
    <t>Average</t>
  </si>
  <si>
    <t>Average of session_minutes</t>
  </si>
  <si>
    <t>Average of crashes</t>
  </si>
  <si>
    <t>Average of wins</t>
  </si>
  <si>
    <t>Sum of spend_usd</t>
  </si>
  <si>
    <t>Free/Paid</t>
  </si>
  <si>
    <t>Free User</t>
  </si>
  <si>
    <t>Paid User</t>
  </si>
  <si>
    <t>Conversion Rate Pivot Table</t>
  </si>
  <si>
    <t>Conversion Rate</t>
  </si>
  <si>
    <t xml:space="preserve">Sum of Spending </t>
  </si>
  <si>
    <t>Average Spending</t>
  </si>
  <si>
    <t>Average Spending/Paid User</t>
  </si>
  <si>
    <t>Free/Paid Spending Table</t>
  </si>
  <si>
    <t>Paying Share Per Platform</t>
  </si>
  <si>
    <t>DAU AVG $ Spent Table</t>
  </si>
  <si>
    <t>Retention Proxy</t>
  </si>
  <si>
    <t>DNR</t>
  </si>
  <si>
    <t>R</t>
  </si>
  <si>
    <t>Retention Proxy Table</t>
  </si>
  <si>
    <t>KPIS</t>
  </si>
  <si>
    <t>Month</t>
  </si>
  <si>
    <t>User Type</t>
  </si>
  <si>
    <t>DAU</t>
  </si>
  <si>
    <t>DAU AVG Spent</t>
  </si>
  <si>
    <t>Platform</t>
  </si>
  <si>
    <t>Spent</t>
  </si>
  <si>
    <t>Activity</t>
  </si>
  <si>
    <t>Sum of Field1</t>
  </si>
  <si>
    <t>Question 3</t>
  </si>
  <si>
    <t>Segments to Compare</t>
  </si>
  <si>
    <t>Platform x Region X Game Mode Data:</t>
  </si>
  <si>
    <t>Row Labels</t>
  </si>
  <si>
    <t>Platform:</t>
  </si>
  <si>
    <t>Region:</t>
  </si>
  <si>
    <t>Game Mode:</t>
  </si>
  <si>
    <t>Region</t>
  </si>
  <si>
    <t>Game Mode</t>
  </si>
  <si>
    <t>Region_F</t>
  </si>
  <si>
    <t>Europe</t>
  </si>
  <si>
    <t>North America</t>
  </si>
  <si>
    <t>Acquisition_channel cohorts:</t>
  </si>
  <si>
    <t>Channel</t>
  </si>
  <si>
    <t>Returning Users:</t>
  </si>
  <si>
    <t>User_type</t>
  </si>
  <si>
    <t>New</t>
  </si>
  <si>
    <t>Returning</t>
  </si>
  <si>
    <t>NU %:</t>
  </si>
  <si>
    <t>RU %:</t>
  </si>
  <si>
    <t>NU/RU %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</si>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</sst>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theme="4" tint="0.79998168889431442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34" borderId="0" xfId="0" applyFill="1"/>
    <xf numFmtId="0" fontId="13" fillId="34" borderId="0" xfId="0" applyFont="1" applyFill="1" applyAlignment="1">
      <alignment horizontal="center"/>
    </xf>
    <xf numFmtId="0" fontId="13" fillId="33" borderId="0" xfId="0" applyFont="1" applyFill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/>
    <xf numFmtId="0" fontId="16" fillId="36" borderId="0" xfId="0" applyFont="1" applyFill="1"/>
    <xf numFmtId="0" fontId="13" fillId="33" borderId="10" xfId="0" applyFont="1" applyFill="1" applyBorder="1" applyAlignment="1">
      <alignment horizontal="left"/>
    </xf>
    <xf numFmtId="0" fontId="19" fillId="35" borderId="10" xfId="0" applyFont="1" applyFill="1" applyBorder="1"/>
    <xf numFmtId="9" fontId="0" fillId="0" borderId="0" xfId="42" applyFont="1"/>
    <xf numFmtId="0" fontId="0" fillId="0" borderId="0" xfId="0" applyNumberFormat="1"/>
    <xf numFmtId="0" fontId="17" fillId="0" borderId="0" xfId="0" applyNumberFormat="1" applyFont="1"/>
    <xf numFmtId="10" fontId="0" fillId="0" borderId="0" xfId="0" applyNumberFormat="1"/>
    <xf numFmtId="164" fontId="0" fillId="0" borderId="0" xfId="0" applyNumberFormat="1"/>
    <xf numFmtId="164" fontId="0" fillId="0" borderId="0" xfId="42" applyNumberFormat="1" applyFont="1"/>
    <xf numFmtId="9" fontId="19" fillId="35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4" formatCode="0.00%"/>
    </dxf>
    <dxf>
      <numFmt numFmtId="0" formatCode="General"/>
    </dxf>
    <dxf>
      <numFmt numFmtId="19" formatCode="m/d/yyyy"/>
    </dxf>
    <dxf>
      <numFmt numFmtId="19" formatCode="m/d/yyyy"/>
    </dxf>
    <dxf>
      <font>
        <color theme="0"/>
      </font>
    </dxf>
    <dxf>
      <font>
        <color theme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0.xml"/><Relationship Id="rId10" Type="http://schemas.openxmlformats.org/officeDocument/2006/relationships/pivotCacheDefinition" Target="pivotCache/pivotCacheDefinition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case study.xlsx]Seg 1!PivotTable2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33F1085-D442-4DA3-BC8D-6C3269EC2A51}" type="VALUE">
                  <a:rPr lang="en-US">
                    <a:solidFill>
                      <a:schemeClr val="bg1"/>
                    </a:solidFill>
                  </a:rPr>
                  <a:pPr>
                    <a:defRPr sz="1200"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'Seg 1'!$P$7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68-4CEC-B2F0-2D374C0C8C50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68-4CEC-B2F0-2D374C0C8C5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33F1085-D442-4DA3-BC8D-6C3269EC2A51}" type="VALUE">
                      <a:rPr lang="en-US">
                        <a:solidFill>
                          <a:schemeClr val="bg1"/>
                        </a:solidFill>
                      </a:rPr>
                      <a:pPr>
                        <a:defRPr sz="1200"/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68-4CEC-B2F0-2D374C0C8C50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D68-4CEC-B2F0-2D374C0C8C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'Seg 1'!$O$8:$O$10</c:f>
              <c:strCache>
                <c:ptCount val="2"/>
                <c:pt idx="0">
                  <c:v>Jul</c:v>
                </c:pt>
                <c:pt idx="1">
                  <c:v>Aug</c:v>
                </c:pt>
              </c:strCache>
            </c:strRef>
          </c:cat>
          <c:val>
            <c:numRef>
              <c:f>'Seg 1'!$P$8:$P$10</c:f>
              <c:numCache>
                <c:formatCode>General</c:formatCode>
                <c:ptCount val="2"/>
                <c:pt idx="0">
                  <c:v>34</c:v>
                </c:pt>
                <c:pt idx="1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68-4CEC-B2F0-2D374C0C8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71794871794868"/>
          <c:y val="0.3326509186351706"/>
          <c:w val="0.27564102564102566"/>
          <c:h val="0.475438320209973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case study.xlsx]Seg 1!PivotTable4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D0AEAA71-4DA5-48AA-A5CE-999FA0F88DCF}" type="VALUE">
                  <a:rPr lang="en-US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4CA22D53-FCE6-4C7C-A98C-CD40D52DCA70}" type="VALUE">
                  <a:rPr lang="en-US">
                    <a:solidFill>
                      <a:schemeClr val="tx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'Seg 1'!$P$14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C9-4AFF-82C7-1973C218BF51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C9-4AFF-82C7-1973C218BF5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0AEAA71-4DA5-48AA-A5CE-999FA0F88DCF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DC9-4AFF-82C7-1973C218BF5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CA22D53-FCE6-4C7C-A98C-CD40D52DCA70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DC9-4AFF-82C7-1973C218BF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'Seg 1'!$O$15:$O$17</c:f>
              <c:strCache>
                <c:ptCount val="2"/>
                <c:pt idx="0">
                  <c:v>Jul</c:v>
                </c:pt>
                <c:pt idx="1">
                  <c:v>Aug</c:v>
                </c:pt>
              </c:strCache>
            </c:strRef>
          </c:cat>
          <c:val>
            <c:numRef>
              <c:f>'Seg 1'!$P$15:$P$17</c:f>
              <c:numCache>
                <c:formatCode>General</c:formatCode>
                <c:ptCount val="2"/>
                <c:pt idx="0">
                  <c:v>38</c:v>
                </c:pt>
                <c:pt idx="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9-4AFF-82C7-1973C218B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'Seg 1'!$P$25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C79-4626-A846-3B2E195C43B6}"/>
              </c:ext>
            </c:extLst>
          </c:dPt>
          <c:cat>
            <c:strRef>
              <c:f>'Seg 1'!$O$26:$O$28</c:f>
              <c:strCache>
                <c:ptCount val="3"/>
                <c:pt idx="0">
                  <c:v>Jul</c:v>
                </c:pt>
                <c:pt idx="1">
                  <c:v>Aug</c:v>
                </c:pt>
                <c:pt idx="2">
                  <c:v>Average</c:v>
                </c:pt>
              </c:strCache>
            </c:strRef>
          </c:cat>
          <c:val>
            <c:numRef>
              <c:f>'Seg 1'!$P$26:$P$28</c:f>
              <c:numCache>
                <c:formatCode>General</c:formatCode>
                <c:ptCount val="3"/>
                <c:pt idx="0">
                  <c:v>0.89473684210526316</c:v>
                </c:pt>
                <c:pt idx="1">
                  <c:v>1.0263157894736843</c:v>
                </c:pt>
                <c:pt idx="2">
                  <c:v>0.96052631578947367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79-4626-A846-3B2E195C4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8229888"/>
        <c:axId val="458228448"/>
      </c:barChart>
      <c:catAx>
        <c:axId val="458229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28448"/>
        <c:crosses val="autoZero"/>
        <c:auto val="1"/>
        <c:lblAlgn val="ctr"/>
        <c:lblOffset val="100"/>
        <c:noMultiLvlLbl val="0"/>
      </c:catAx>
      <c:valAx>
        <c:axId val="45822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29888"/>
        <c:crosses val="autoZero"/>
        <c:crossBetween val="between"/>
      </c:valAx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case study.xlsx]Seg 2!PivotTable9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 2'!$R$6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 2'!$Q$7:$Q$10</c:f>
              <c:strCache>
                <c:ptCount val="3"/>
                <c:pt idx="0">
                  <c:v>Console</c:v>
                </c:pt>
                <c:pt idx="1">
                  <c:v>Mobile</c:v>
                </c:pt>
                <c:pt idx="2">
                  <c:v>PC</c:v>
                </c:pt>
              </c:strCache>
            </c:strRef>
          </c:cat>
          <c:val>
            <c:numRef>
              <c:f>'Seg 2'!$R$7:$R$10</c:f>
              <c:numCache>
                <c:formatCode>General</c:formatCode>
                <c:ptCount val="3"/>
                <c:pt idx="0">
                  <c:v>42</c:v>
                </c:pt>
                <c:pt idx="1">
                  <c:v>59</c:v>
                </c:pt>
                <c:pt idx="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2-416F-9244-C7E56F5CC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630640"/>
        <c:axId val="269631120"/>
      </c:barChart>
      <c:catAx>
        <c:axId val="26963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631120"/>
        <c:crosses val="autoZero"/>
        <c:auto val="1"/>
        <c:lblAlgn val="ctr"/>
        <c:lblOffset val="100"/>
        <c:noMultiLvlLbl val="0"/>
      </c:catAx>
      <c:valAx>
        <c:axId val="269631120"/>
        <c:scaling>
          <c:orientation val="minMax"/>
          <c:max val="1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63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case study.xlsx]Seg 2!PivotTable14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 2'!$U$6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 2'!$T$7:$T$9</c:f>
              <c:strCache>
                <c:ptCount val="2"/>
                <c:pt idx="0">
                  <c:v>Europe</c:v>
                </c:pt>
                <c:pt idx="1">
                  <c:v>North America</c:v>
                </c:pt>
              </c:strCache>
            </c:strRef>
          </c:cat>
          <c:val>
            <c:numRef>
              <c:f>'Seg 2'!$U$7:$U$9</c:f>
              <c:numCache>
                <c:formatCode>General</c:formatCode>
                <c:ptCount val="2"/>
                <c:pt idx="0">
                  <c:v>44</c:v>
                </c:pt>
                <c:pt idx="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5-4908-A28F-6AFC6A10E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7887664"/>
        <c:axId val="2137897264"/>
      </c:barChart>
      <c:catAx>
        <c:axId val="213788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97264"/>
        <c:crosses val="autoZero"/>
        <c:auto val="1"/>
        <c:lblAlgn val="ctr"/>
        <c:lblOffset val="100"/>
        <c:noMultiLvlLbl val="0"/>
      </c:catAx>
      <c:valAx>
        <c:axId val="213789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8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case study.xlsx]Seg 2!PivotTable11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 2'!$X$6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 2'!$W$7:$W$10</c:f>
              <c:strCache>
                <c:ptCount val="3"/>
                <c:pt idx="0">
                  <c:v>Co-op</c:v>
                </c:pt>
                <c:pt idx="1">
                  <c:v>PvE</c:v>
                </c:pt>
                <c:pt idx="2">
                  <c:v>PvP</c:v>
                </c:pt>
              </c:strCache>
            </c:strRef>
          </c:cat>
          <c:val>
            <c:numRef>
              <c:f>'Seg 2'!$X$7:$X$10</c:f>
              <c:numCache>
                <c:formatCode>General</c:formatCode>
                <c:ptCount val="3"/>
                <c:pt idx="0">
                  <c:v>23</c:v>
                </c:pt>
                <c:pt idx="1">
                  <c:v>73</c:v>
                </c:pt>
                <c:pt idx="2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0-4373-9495-A401C4C0F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801616"/>
        <c:axId val="280714512"/>
      </c:barChart>
      <c:catAx>
        <c:axId val="189180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714512"/>
        <c:crosses val="autoZero"/>
        <c:auto val="1"/>
        <c:lblAlgn val="ctr"/>
        <c:lblOffset val="100"/>
        <c:noMultiLvlLbl val="0"/>
      </c:catAx>
      <c:valAx>
        <c:axId val="280714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80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[video game case study.xlsx]Seg 2!PivotTable18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'Seg 2'!$O$14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BD-4C65-82F3-C9C189D40815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BD-4C65-82F3-C9C189D40815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BD-4C65-82F3-C9C189D40815}"/>
              </c:ext>
            </c:extLst>
          </c:dPt>
          <c:cat>
            <c:strRef>
              <c:f>'Seg 2'!$N$15:$N$18</c:f>
              <c:strCache>
                <c:ptCount val="3"/>
                <c:pt idx="0">
                  <c:v>Ads</c:v>
                </c:pt>
                <c:pt idx="1">
                  <c:v>Influencer</c:v>
                </c:pt>
                <c:pt idx="2">
                  <c:v>Organic</c:v>
                </c:pt>
              </c:strCache>
            </c:strRef>
          </c:cat>
          <c:val>
            <c:numRef>
              <c:f>'Seg 2'!$O$15:$O$18</c:f>
              <c:numCache>
                <c:formatCode>General</c:formatCode>
                <c:ptCount val="3"/>
                <c:pt idx="0">
                  <c:v>61</c:v>
                </c:pt>
                <c:pt idx="1">
                  <c:v>21</c:v>
                </c:pt>
                <c:pt idx="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BD-4C65-82F3-C9C189D40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hyperlink" Target="#'Q2'!A1"/><Relationship Id="rId7" Type="http://schemas.openxmlformats.org/officeDocument/2006/relationships/chart" Target="../charts/chart2.xml"/><Relationship Id="rId12" Type="http://schemas.openxmlformats.org/officeDocument/2006/relationships/chart" Target="../charts/chart7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11" Type="http://schemas.openxmlformats.org/officeDocument/2006/relationships/chart" Target="../charts/chart6.xml"/><Relationship Id="rId5" Type="http://schemas.openxmlformats.org/officeDocument/2006/relationships/image" Target="../media/image4.svg"/><Relationship Id="rId10" Type="http://schemas.openxmlformats.org/officeDocument/2006/relationships/chart" Target="../charts/chart5.xml"/><Relationship Id="rId4" Type="http://schemas.openxmlformats.org/officeDocument/2006/relationships/image" Target="../media/image3.png"/><Relationship Id="rId9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5" Type="http://schemas.openxmlformats.org/officeDocument/2006/relationships/image" Target="../media/image8.sv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5" Type="http://schemas.openxmlformats.org/officeDocument/2006/relationships/image" Target="../media/image8.sv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0</xdr:rowOff>
    </xdr:from>
    <xdr:to>
      <xdr:col>78</xdr:col>
      <xdr:colOff>142875</xdr:colOff>
      <xdr:row>154</xdr:row>
      <xdr:rowOff>152400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F9ACA61-F779-C146-5C26-BC2E45E668BE}"/>
            </a:ext>
          </a:extLst>
        </xdr:cNvPr>
        <xdr:cNvSpPr/>
      </xdr:nvSpPr>
      <xdr:spPr>
        <a:xfrm>
          <a:off x="1638300" y="0"/>
          <a:ext cx="50977800" cy="294894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276225</xdr:colOff>
      <xdr:row>0</xdr:row>
      <xdr:rowOff>47625</xdr:rowOff>
    </xdr:from>
    <xdr:to>
      <xdr:col>0</xdr:col>
      <xdr:colOff>1190625</xdr:colOff>
      <xdr:row>5</xdr:row>
      <xdr:rowOff>9525</xdr:rowOff>
    </xdr:to>
    <xdr:pic>
      <xdr:nvPicPr>
        <xdr:cNvPr id="2" name="Graphic 1" descr="Game controller with solid fill">
          <a:extLst>
            <a:ext uri="{FF2B5EF4-FFF2-40B4-BE49-F238E27FC236}">
              <a16:creationId xmlns:a16="http://schemas.microsoft.com/office/drawing/2014/main" id="{2E528D7A-96E2-4BDA-BB83-A83097268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225" y="47625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0</xdr:row>
      <xdr:rowOff>85725</xdr:rowOff>
    </xdr:from>
    <xdr:to>
      <xdr:col>5</xdr:col>
      <xdr:colOff>876300</xdr:colOff>
      <xdr:row>10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FE59EB2-6055-C0C3-C0B0-60FCAFB00C1B}"/>
            </a:ext>
          </a:extLst>
        </xdr:cNvPr>
        <xdr:cNvSpPr/>
      </xdr:nvSpPr>
      <xdr:spPr>
        <a:xfrm>
          <a:off x="1714500" y="85725"/>
          <a:ext cx="4019550" cy="1857375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chemeClr val="tx2"/>
              </a:solidFill>
            </a:rPr>
            <a:t>Daily</a:t>
          </a:r>
          <a:r>
            <a:rPr lang="en-US" sz="2000" b="1" baseline="0">
              <a:solidFill>
                <a:schemeClr val="tx2"/>
              </a:solidFill>
            </a:rPr>
            <a:t> Active Users</a:t>
          </a:r>
          <a:endParaRPr lang="en-US" sz="2000" b="1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0</xdr:col>
      <xdr:colOff>276225</xdr:colOff>
      <xdr:row>7</xdr:row>
      <xdr:rowOff>0</xdr:rowOff>
    </xdr:from>
    <xdr:to>
      <xdr:col>0</xdr:col>
      <xdr:colOff>1190625</xdr:colOff>
      <xdr:row>11</xdr:row>
      <xdr:rowOff>152400</xdr:rowOff>
    </xdr:to>
    <xdr:pic>
      <xdr:nvPicPr>
        <xdr:cNvPr id="6" name="Graphic 5" descr="Abacus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247B02-84BE-3882-79DB-85A0F2DA4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76225" y="1333500"/>
          <a:ext cx="914400" cy="914400"/>
        </a:xfrm>
        <a:prstGeom prst="rect">
          <a:avLst/>
        </a:prstGeom>
      </xdr:spPr>
    </xdr:pic>
    <xdr:clientData/>
  </xdr:twoCellAnchor>
  <xdr:twoCellAnchor>
    <xdr:from>
      <xdr:col>5</xdr:col>
      <xdr:colOff>904875</xdr:colOff>
      <xdr:row>0</xdr:row>
      <xdr:rowOff>114300</xdr:rowOff>
    </xdr:from>
    <xdr:to>
      <xdr:col>8</xdr:col>
      <xdr:colOff>1381125</xdr:colOff>
      <xdr:row>10</xdr:row>
      <xdr:rowOff>66675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5753902A-4571-4647-A2A2-B240CB88D1C3}"/>
            </a:ext>
          </a:extLst>
        </xdr:cNvPr>
        <xdr:cNvSpPr/>
      </xdr:nvSpPr>
      <xdr:spPr>
        <a:xfrm>
          <a:off x="5762625" y="114300"/>
          <a:ext cx="4019550" cy="1857375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chemeClr val="tx2"/>
              </a:solidFill>
            </a:rPr>
            <a:t>Weekly</a:t>
          </a:r>
          <a:r>
            <a:rPr lang="en-US" sz="2000" b="1" baseline="0">
              <a:solidFill>
                <a:schemeClr val="tx2"/>
              </a:solidFill>
            </a:rPr>
            <a:t> Active Users</a:t>
          </a:r>
          <a:endParaRPr lang="en-US" sz="2000" b="1">
            <a:solidFill>
              <a:schemeClr val="tx2"/>
            </a:solidFill>
          </a:endParaRPr>
        </a:p>
      </xdr:txBody>
    </xdr:sp>
    <xdr:clientData/>
  </xdr:twoCellAnchor>
  <xdr:twoCellAnchor>
    <xdr:from>
      <xdr:col>1</xdr:col>
      <xdr:colOff>390525</xdr:colOff>
      <xdr:row>2</xdr:row>
      <xdr:rowOff>152399</xdr:rowOff>
    </xdr:from>
    <xdr:to>
      <xdr:col>5</xdr:col>
      <xdr:colOff>200024</xdr:colOff>
      <xdr:row>10</xdr:row>
      <xdr:rowOff>28574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A2323A4-1254-4D57-BB0A-3007B0D76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152400</xdr:colOff>
      <xdr:row>2</xdr:row>
      <xdr:rowOff>57151</xdr:rowOff>
    </xdr:from>
    <xdr:to>
      <xdr:col>8</xdr:col>
      <xdr:colOff>895350</xdr:colOff>
      <xdr:row>9</xdr:row>
      <xdr:rowOff>114301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C6A815A-AB0F-4061-8F94-60CB47EE3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1409700</xdr:colOff>
      <xdr:row>0</xdr:row>
      <xdr:rowOff>104775</xdr:rowOff>
    </xdr:from>
    <xdr:to>
      <xdr:col>14</xdr:col>
      <xdr:colOff>371475</xdr:colOff>
      <xdr:row>10</xdr:row>
      <xdr:rowOff>57150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D475200-943E-4D0A-B566-194564207638}"/>
            </a:ext>
          </a:extLst>
        </xdr:cNvPr>
        <xdr:cNvSpPr/>
      </xdr:nvSpPr>
      <xdr:spPr>
        <a:xfrm>
          <a:off x="9810750" y="104775"/>
          <a:ext cx="4019550" cy="1857375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chemeClr val="tx2"/>
              </a:solidFill>
            </a:rPr>
            <a:t>DAU/WAU</a:t>
          </a:r>
        </a:p>
      </xdr:txBody>
    </xdr:sp>
    <xdr:clientData/>
  </xdr:twoCellAnchor>
  <xdr:twoCellAnchor>
    <xdr:from>
      <xdr:col>9</xdr:col>
      <xdr:colOff>123824</xdr:colOff>
      <xdr:row>2</xdr:row>
      <xdr:rowOff>57150</xdr:rowOff>
    </xdr:from>
    <xdr:to>
      <xdr:col>14</xdr:col>
      <xdr:colOff>76199</xdr:colOff>
      <xdr:row>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2ECC7E-93B4-4382-9248-718BAFC3C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123824</xdr:colOff>
      <xdr:row>10</xdr:row>
      <xdr:rowOff>95250</xdr:rowOff>
    </xdr:from>
    <xdr:to>
      <xdr:col>5</xdr:col>
      <xdr:colOff>876299</xdr:colOff>
      <xdr:row>14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9288968-5E81-5687-8F13-6FC1430BBC11}"/>
            </a:ext>
          </a:extLst>
        </xdr:cNvPr>
        <xdr:cNvSpPr/>
      </xdr:nvSpPr>
      <xdr:spPr>
        <a:xfrm>
          <a:off x="1724024" y="2000250"/>
          <a:ext cx="4010025" cy="695325"/>
        </a:xfrm>
        <a:prstGeom prst="roundRect">
          <a:avLst/>
        </a:prstGeom>
        <a:solidFill>
          <a:schemeClr val="lt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2"/>
              </a:solidFill>
            </a:rPr>
            <a:t>AVG</a:t>
          </a:r>
          <a:r>
            <a:rPr lang="en-US" sz="1600" b="1" baseline="0">
              <a:solidFill>
                <a:schemeClr val="tx2"/>
              </a:solidFill>
            </a:rPr>
            <a:t> Session Minutes </a:t>
          </a:r>
          <a:endParaRPr lang="en-US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5</xdr:col>
      <xdr:colOff>914400</xdr:colOff>
      <xdr:row>10</xdr:row>
      <xdr:rowOff>95250</xdr:rowOff>
    </xdr:from>
    <xdr:to>
      <xdr:col>8</xdr:col>
      <xdr:colOff>1390650</xdr:colOff>
      <xdr:row>14</xdr:row>
      <xdr:rowOff>28575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C0E7252-0ECE-45DA-A02D-814280EE772F}"/>
            </a:ext>
          </a:extLst>
        </xdr:cNvPr>
        <xdr:cNvSpPr/>
      </xdr:nvSpPr>
      <xdr:spPr>
        <a:xfrm>
          <a:off x="5772150" y="2000250"/>
          <a:ext cx="4019550" cy="695325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2"/>
              </a:solidFill>
            </a:rPr>
            <a:t>Average Crashes</a:t>
          </a:r>
        </a:p>
      </xdr:txBody>
    </xdr:sp>
    <xdr:clientData/>
  </xdr:twoCellAnchor>
  <xdr:twoCellAnchor>
    <xdr:from>
      <xdr:col>8</xdr:col>
      <xdr:colOff>1447799</xdr:colOff>
      <xdr:row>10</xdr:row>
      <xdr:rowOff>104775</xdr:rowOff>
    </xdr:from>
    <xdr:to>
      <xdr:col>14</xdr:col>
      <xdr:colOff>352425</xdr:colOff>
      <xdr:row>14</xdr:row>
      <xdr:rowOff>38100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44044-BDB7-421F-8CE4-E3A3BB4C4C2C}"/>
            </a:ext>
          </a:extLst>
        </xdr:cNvPr>
        <xdr:cNvSpPr/>
      </xdr:nvSpPr>
      <xdr:spPr>
        <a:xfrm>
          <a:off x="9848849" y="2009775"/>
          <a:ext cx="3962401" cy="695325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2"/>
              </a:solidFill>
            </a:rPr>
            <a:t>Average Session</a:t>
          </a:r>
          <a:r>
            <a:rPr lang="en-US" sz="1600" b="1" baseline="0">
              <a:solidFill>
                <a:schemeClr val="tx2"/>
              </a:solidFill>
            </a:rPr>
            <a:t> Wins</a:t>
          </a:r>
          <a:endParaRPr lang="en-US" sz="1600" b="1">
            <a:solidFill>
              <a:schemeClr val="tx2"/>
            </a:solidFill>
          </a:endParaRPr>
        </a:p>
      </xdr:txBody>
    </xdr:sp>
    <xdr:clientData/>
  </xdr:twoCellAnchor>
  <xdr:oneCellAnchor>
    <xdr:from>
      <xdr:col>17</xdr:col>
      <xdr:colOff>419100</xdr:colOff>
      <xdr:row>10</xdr:row>
      <xdr:rowOff>47625</xdr:rowOff>
    </xdr:from>
    <xdr:ext cx="1466850" cy="14859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5A16BCF-E173-EAB5-FF84-0E89216D5D81}"/>
            </a:ext>
          </a:extLst>
        </xdr:cNvPr>
        <xdr:cNvSpPr txBox="1"/>
      </xdr:nvSpPr>
      <xdr:spPr>
        <a:xfrm>
          <a:off x="15706725" y="1952625"/>
          <a:ext cx="1466850" cy="148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409575</xdr:colOff>
      <xdr:row>11</xdr:row>
      <xdr:rowOff>0</xdr:rowOff>
    </xdr:from>
    <xdr:to>
      <xdr:col>5</xdr:col>
      <xdr:colOff>638175</xdr:colOff>
      <xdr:row>13</xdr:row>
      <xdr:rowOff>114300</xdr:rowOff>
    </xdr:to>
    <xdr:sp macro="" textlink="'Seg 1'!Q32">
      <xdr:nvSpPr>
        <xdr:cNvPr id="18" name="TextBox 17">
          <a:extLst>
            <a:ext uri="{FF2B5EF4-FFF2-40B4-BE49-F238E27FC236}">
              <a16:creationId xmlns:a16="http://schemas.microsoft.com/office/drawing/2014/main" id="{9682AF54-696D-5B3B-2B15-6BC8236902F5}"/>
            </a:ext>
          </a:extLst>
        </xdr:cNvPr>
        <xdr:cNvSpPr txBox="1"/>
      </xdr:nvSpPr>
      <xdr:spPr>
        <a:xfrm>
          <a:off x="4133850" y="2095500"/>
          <a:ext cx="1362075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06F4575-CA4E-49B6-8D25-B72C7B2600B7}" type="TxLink">
            <a:rPr lang="en-US" sz="2400" b="0" i="0" u="none" strike="noStrike">
              <a:solidFill>
                <a:schemeClr val="tx2"/>
              </a:solidFill>
              <a:latin typeface="Aptos Narrow"/>
            </a:rPr>
            <a:pPr/>
            <a:t>40.945</a:t>
          </a:fld>
          <a:endParaRPr lang="en-US" sz="2400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857250</xdr:colOff>
      <xdr:row>11</xdr:row>
      <xdr:rowOff>9525</xdr:rowOff>
    </xdr:from>
    <xdr:to>
      <xdr:col>8</xdr:col>
      <xdr:colOff>981075</xdr:colOff>
      <xdr:row>13</xdr:row>
      <xdr:rowOff>123825</xdr:rowOff>
    </xdr:to>
    <xdr:sp macro="" textlink="'Seg 1'!Q36">
      <xdr:nvSpPr>
        <xdr:cNvPr id="19" name="TextBox 18">
          <a:extLst>
            <a:ext uri="{FF2B5EF4-FFF2-40B4-BE49-F238E27FC236}">
              <a16:creationId xmlns:a16="http://schemas.microsoft.com/office/drawing/2014/main" id="{9EB3DADD-C2C6-4803-AC89-DFC4244A4B20}"/>
            </a:ext>
          </a:extLst>
        </xdr:cNvPr>
        <xdr:cNvSpPr txBox="1"/>
      </xdr:nvSpPr>
      <xdr:spPr>
        <a:xfrm>
          <a:off x="8020050" y="2105025"/>
          <a:ext cx="1362075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1FCA340-ADCA-4B21-9CAE-48B8274B75D6}" type="TxLink">
            <a:rPr lang="en-US" sz="2400" b="0" i="0" u="none" strike="noStrike">
              <a:solidFill>
                <a:schemeClr val="tx2"/>
              </a:solidFill>
              <a:latin typeface="Aptos Narrow"/>
              <a:ea typeface="+mn-ea"/>
              <a:cs typeface="+mn-cs"/>
            </a:rPr>
            <a:pPr marL="0" indent="0"/>
            <a:t>3%</a:t>
          </a:fld>
          <a:endParaRPr lang="en-US" sz="2400" b="0" i="0" u="none" strike="noStrike">
            <a:solidFill>
              <a:schemeClr val="tx2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552450</xdr:colOff>
      <xdr:row>11</xdr:row>
      <xdr:rowOff>19050</xdr:rowOff>
    </xdr:from>
    <xdr:to>
      <xdr:col>14</xdr:col>
      <xdr:colOff>200025</xdr:colOff>
      <xdr:row>13</xdr:row>
      <xdr:rowOff>133350</xdr:rowOff>
    </xdr:to>
    <xdr:sp macro="" textlink="'Seg 1'!Q39">
      <xdr:nvSpPr>
        <xdr:cNvPr id="20" name="TextBox 19">
          <a:extLst>
            <a:ext uri="{FF2B5EF4-FFF2-40B4-BE49-F238E27FC236}">
              <a16:creationId xmlns:a16="http://schemas.microsoft.com/office/drawing/2014/main" id="{7C2AB248-EC4C-46FB-B9E9-C80830BD6B7E}"/>
            </a:ext>
          </a:extLst>
        </xdr:cNvPr>
        <xdr:cNvSpPr txBox="1"/>
      </xdr:nvSpPr>
      <xdr:spPr>
        <a:xfrm>
          <a:off x="12296775" y="2114550"/>
          <a:ext cx="1362075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5DE957D-DFA8-4543-85F1-704E88ECCC7E}" type="TxLink">
            <a:rPr lang="en-US" sz="2400" b="0" i="0" u="none" strike="noStrike">
              <a:solidFill>
                <a:schemeClr val="tx2"/>
              </a:solidFill>
              <a:latin typeface="Aptos Narrow"/>
              <a:ea typeface="+mn-ea"/>
              <a:cs typeface="+mn-cs"/>
            </a:rPr>
            <a:pPr marL="0" indent="0"/>
            <a:t>50.5%</a:t>
          </a:fld>
          <a:endParaRPr lang="en-US" sz="2400" b="0" i="0" u="none" strike="noStrike">
            <a:solidFill>
              <a:schemeClr val="tx2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438149</xdr:colOff>
      <xdr:row>0</xdr:row>
      <xdr:rowOff>104775</xdr:rowOff>
    </xdr:from>
    <xdr:to>
      <xdr:col>18</xdr:col>
      <xdr:colOff>409574</xdr:colOff>
      <xdr:row>14</xdr:row>
      <xdr:rowOff>19050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E11E25B0-7C23-4B3B-A3FA-5D3982BDF085}"/>
            </a:ext>
          </a:extLst>
        </xdr:cNvPr>
        <xdr:cNvSpPr/>
      </xdr:nvSpPr>
      <xdr:spPr>
        <a:xfrm>
          <a:off x="13896974" y="104775"/>
          <a:ext cx="2409825" cy="2581275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chemeClr val="tx2"/>
              </a:solidFill>
            </a:rPr>
            <a:t>Conversion</a:t>
          </a:r>
          <a:r>
            <a:rPr lang="en-US" sz="2000" b="1" baseline="0">
              <a:solidFill>
                <a:schemeClr val="tx2"/>
              </a:solidFill>
            </a:rPr>
            <a:t> Rate</a:t>
          </a:r>
        </a:p>
        <a:p>
          <a:pPr algn="ctr"/>
          <a:r>
            <a:rPr lang="en-US" sz="2000" b="1" baseline="0">
              <a:solidFill>
                <a:schemeClr val="tx2"/>
              </a:solidFill>
            </a:rPr>
            <a:t>Free to Paid User</a:t>
          </a:r>
          <a:endParaRPr lang="en-US" sz="2000" b="1">
            <a:solidFill>
              <a:schemeClr val="tx2"/>
            </a:solidFill>
          </a:endParaRPr>
        </a:p>
      </xdr:txBody>
    </xdr:sp>
    <xdr:clientData/>
  </xdr:twoCellAnchor>
  <xdr:twoCellAnchor>
    <xdr:from>
      <xdr:col>15</xdr:col>
      <xdr:colOff>476250</xdr:colOff>
      <xdr:row>4</xdr:row>
      <xdr:rowOff>171450</xdr:rowOff>
    </xdr:from>
    <xdr:to>
      <xdr:col>18</xdr:col>
      <xdr:colOff>9525</xdr:colOff>
      <xdr:row>10</xdr:row>
      <xdr:rowOff>95250</xdr:rowOff>
    </xdr:to>
    <xdr:sp macro="" textlink="'Seg 1'!P53">
      <xdr:nvSpPr>
        <xdr:cNvPr id="22" name="TextBox 21">
          <a:extLst>
            <a:ext uri="{FF2B5EF4-FFF2-40B4-BE49-F238E27FC236}">
              <a16:creationId xmlns:a16="http://schemas.microsoft.com/office/drawing/2014/main" id="{84758D54-4019-4F8B-9FF8-ED2985B4D317}"/>
            </a:ext>
          </a:extLst>
        </xdr:cNvPr>
        <xdr:cNvSpPr txBox="1"/>
      </xdr:nvSpPr>
      <xdr:spPr>
        <a:xfrm>
          <a:off x="14544675" y="933450"/>
          <a:ext cx="1362075" cy="1066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923C371-D2BD-4449-8B59-AB0EBA2BA707}" type="TxLink">
            <a:rPr lang="en-US" sz="4800" b="0" i="0" u="none" strike="noStrike">
              <a:solidFill>
                <a:schemeClr val="tx2"/>
              </a:solidFill>
              <a:latin typeface="Aptos Narrow"/>
              <a:ea typeface="+mn-ea"/>
              <a:cs typeface="+mn-cs"/>
            </a:rPr>
            <a:pPr marL="0" indent="0"/>
            <a:t>15%</a:t>
          </a:fld>
          <a:endParaRPr lang="en-US" sz="4800" b="0" i="0" u="none" strike="noStrike">
            <a:solidFill>
              <a:schemeClr val="tx2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14</xdr:row>
      <xdr:rowOff>180975</xdr:rowOff>
    </xdr:from>
    <xdr:to>
      <xdr:col>5</xdr:col>
      <xdr:colOff>895350</xdr:colOff>
      <xdr:row>24</xdr:row>
      <xdr:rowOff>133350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E8A941A-9744-453D-AC0A-0FD8B3DC652C}"/>
            </a:ext>
          </a:extLst>
        </xdr:cNvPr>
        <xdr:cNvSpPr/>
      </xdr:nvSpPr>
      <xdr:spPr>
        <a:xfrm>
          <a:off x="1733550" y="2847975"/>
          <a:ext cx="4019550" cy="1857375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chemeClr val="tx2"/>
              </a:solidFill>
            </a:rPr>
            <a:t>Platform</a:t>
          </a:r>
        </a:p>
      </xdr:txBody>
    </xdr:sp>
    <xdr:clientData/>
  </xdr:twoCellAnchor>
  <xdr:twoCellAnchor>
    <xdr:from>
      <xdr:col>5</xdr:col>
      <xdr:colOff>914400</xdr:colOff>
      <xdr:row>15</xdr:row>
      <xdr:rowOff>19050</xdr:rowOff>
    </xdr:from>
    <xdr:to>
      <xdr:col>8</xdr:col>
      <xdr:colOff>1390650</xdr:colOff>
      <xdr:row>24</xdr:row>
      <xdr:rowOff>161925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7EE80B49-E076-45AE-BCB2-41D43AD268D8}"/>
            </a:ext>
          </a:extLst>
        </xdr:cNvPr>
        <xdr:cNvSpPr/>
      </xdr:nvSpPr>
      <xdr:spPr>
        <a:xfrm>
          <a:off x="5772150" y="2876550"/>
          <a:ext cx="4019550" cy="1857375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chemeClr val="tx2"/>
              </a:solidFill>
            </a:rPr>
            <a:t>Region</a:t>
          </a:r>
        </a:p>
      </xdr:txBody>
    </xdr:sp>
    <xdr:clientData/>
  </xdr:twoCellAnchor>
  <xdr:twoCellAnchor>
    <xdr:from>
      <xdr:col>8</xdr:col>
      <xdr:colOff>1419225</xdr:colOff>
      <xdr:row>15</xdr:row>
      <xdr:rowOff>47625</xdr:rowOff>
    </xdr:from>
    <xdr:to>
      <xdr:col>14</xdr:col>
      <xdr:colOff>381000</xdr:colOff>
      <xdr:row>25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2FD903A0-2D9D-484D-A2D3-5691A47163A6}"/>
            </a:ext>
          </a:extLst>
        </xdr:cNvPr>
        <xdr:cNvSpPr/>
      </xdr:nvSpPr>
      <xdr:spPr>
        <a:xfrm>
          <a:off x="9820275" y="2905125"/>
          <a:ext cx="4019550" cy="1857375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chemeClr val="tx2"/>
              </a:solidFill>
            </a:rPr>
            <a:t>Game Mode</a:t>
          </a:r>
        </a:p>
      </xdr:txBody>
    </xdr:sp>
    <xdr:clientData/>
  </xdr:twoCellAnchor>
  <xdr:twoCellAnchor>
    <xdr:from>
      <xdr:col>1</xdr:col>
      <xdr:colOff>457201</xdr:colOff>
      <xdr:row>15</xdr:row>
      <xdr:rowOff>47624</xdr:rowOff>
    </xdr:from>
    <xdr:to>
      <xdr:col>5</xdr:col>
      <xdr:colOff>476250</xdr:colOff>
      <xdr:row>24</xdr:row>
      <xdr:rowOff>171449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22F4BE0-F2ED-42E3-8F84-CA39532DB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1171575</xdr:colOff>
      <xdr:row>15</xdr:row>
      <xdr:rowOff>104774</xdr:rowOff>
    </xdr:from>
    <xdr:to>
      <xdr:col>8</xdr:col>
      <xdr:colOff>1104900</xdr:colOff>
      <xdr:row>24</xdr:row>
      <xdr:rowOff>133349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097B106-3C5C-4DFA-BFA7-578B5DE189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371475</xdr:colOff>
      <xdr:row>16</xdr:row>
      <xdr:rowOff>85725</xdr:rowOff>
    </xdr:from>
    <xdr:to>
      <xdr:col>13</xdr:col>
      <xdr:colOff>381000</xdr:colOff>
      <xdr:row>24</xdr:row>
      <xdr:rowOff>180975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0EFF6E3-6536-4A25-9B88-411A884A4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438149</xdr:colOff>
      <xdr:row>14</xdr:row>
      <xdr:rowOff>76200</xdr:rowOff>
    </xdr:from>
    <xdr:to>
      <xdr:col>18</xdr:col>
      <xdr:colOff>409574</xdr:colOff>
      <xdr:row>27</xdr:row>
      <xdr:rowOff>180975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FF922D5F-714E-4828-8B1C-BF64B480805D}"/>
            </a:ext>
          </a:extLst>
        </xdr:cNvPr>
        <xdr:cNvSpPr/>
      </xdr:nvSpPr>
      <xdr:spPr>
        <a:xfrm>
          <a:off x="13896974" y="2743200"/>
          <a:ext cx="2409825" cy="2581275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chemeClr val="tx2"/>
              </a:solidFill>
            </a:rPr>
            <a:t>Acquisition</a:t>
          </a:r>
        </a:p>
      </xdr:txBody>
    </xdr:sp>
    <xdr:clientData/>
  </xdr:twoCellAnchor>
  <xdr:twoCellAnchor>
    <xdr:from>
      <xdr:col>14</xdr:col>
      <xdr:colOff>476250</xdr:colOff>
      <xdr:row>15</xdr:row>
      <xdr:rowOff>9526</xdr:rowOff>
    </xdr:from>
    <xdr:to>
      <xdr:col>18</xdr:col>
      <xdr:colOff>485775</xdr:colOff>
      <xdr:row>28</xdr:row>
      <xdr:rowOff>47626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85E9020-8B90-47F9-8F86-F8FEEEC93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142875</xdr:colOff>
      <xdr:row>25</xdr:row>
      <xdr:rowOff>28575</xdr:rowOff>
    </xdr:from>
    <xdr:to>
      <xdr:col>14</xdr:col>
      <xdr:colOff>361950</xdr:colOff>
      <xdr:row>28</xdr:row>
      <xdr:rowOff>19050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F498D66D-1B16-4F54-88EB-FBA51AA42705}"/>
            </a:ext>
          </a:extLst>
        </xdr:cNvPr>
        <xdr:cNvSpPr/>
      </xdr:nvSpPr>
      <xdr:spPr>
        <a:xfrm>
          <a:off x="1743075" y="4791075"/>
          <a:ext cx="12077700" cy="561975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chemeClr val="tx2"/>
              </a:solidFill>
            </a:rPr>
            <a:t>RU</a:t>
          </a:r>
          <a:r>
            <a:rPr lang="en-US" sz="2000" b="1" baseline="0">
              <a:solidFill>
                <a:schemeClr val="tx2"/>
              </a:solidFill>
            </a:rPr>
            <a:t> Percentage: </a:t>
          </a:r>
        </a:p>
        <a:p>
          <a:pPr algn="ctr"/>
          <a:endParaRPr lang="en-US" sz="2000" b="1">
            <a:solidFill>
              <a:schemeClr val="tx2"/>
            </a:solidFill>
          </a:endParaRPr>
        </a:p>
      </xdr:txBody>
    </xdr:sp>
    <xdr:clientData/>
  </xdr:twoCellAnchor>
  <xdr:twoCellAnchor>
    <xdr:from>
      <xdr:col>8</xdr:col>
      <xdr:colOff>190499</xdr:colOff>
      <xdr:row>25</xdr:row>
      <xdr:rowOff>66675</xdr:rowOff>
    </xdr:from>
    <xdr:to>
      <xdr:col>8</xdr:col>
      <xdr:colOff>1085850</xdr:colOff>
      <xdr:row>27</xdr:row>
      <xdr:rowOff>123825</xdr:rowOff>
    </xdr:to>
    <xdr:sp macro="" textlink="'Seg 2'!O28">
      <xdr:nvSpPr>
        <xdr:cNvPr id="32" name="TextBox 31">
          <a:extLst>
            <a:ext uri="{FF2B5EF4-FFF2-40B4-BE49-F238E27FC236}">
              <a16:creationId xmlns:a16="http://schemas.microsoft.com/office/drawing/2014/main" id="{B4F2198D-2D28-BFFF-FB0D-DD948AB97D2D}"/>
            </a:ext>
          </a:extLst>
        </xdr:cNvPr>
        <xdr:cNvSpPr txBox="1"/>
      </xdr:nvSpPr>
      <xdr:spPr>
        <a:xfrm>
          <a:off x="8591549" y="4829175"/>
          <a:ext cx="895351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D4F45D2-D768-4202-B327-A28AC51A0D9D}" type="TxLink">
            <a:rPr lang="en-US" sz="2000" b="1" i="0" u="none" strike="noStrike">
              <a:solidFill>
                <a:schemeClr val="tx2"/>
              </a:solidFill>
              <a:latin typeface="Aptos Narrow"/>
            </a:rPr>
            <a:t>91.5%</a:t>
          </a:fld>
          <a:endParaRPr lang="en-US" sz="2000" b="1">
            <a:solidFill>
              <a:schemeClr val="tx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47625</xdr:rowOff>
    </xdr:from>
    <xdr:to>
      <xdr:col>0</xdr:col>
      <xdr:colOff>1190625</xdr:colOff>
      <xdr:row>5</xdr:row>
      <xdr:rowOff>9525</xdr:rowOff>
    </xdr:to>
    <xdr:pic>
      <xdr:nvPicPr>
        <xdr:cNvPr id="3" name="Graphic 2" descr="Game controller with solid fill">
          <a:extLst>
            <a:ext uri="{FF2B5EF4-FFF2-40B4-BE49-F238E27FC236}">
              <a16:creationId xmlns:a16="http://schemas.microsoft.com/office/drawing/2014/main" id="{D8EBB7A3-B982-2FB1-6E8C-D0CE22CD3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225" y="47625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0</xdr:row>
      <xdr:rowOff>9525</xdr:rowOff>
    </xdr:from>
    <xdr:to>
      <xdr:col>27</xdr:col>
      <xdr:colOff>19050</xdr:colOff>
      <xdr:row>4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A3C80C7-E1F5-7F0D-CBB6-76BDE3425159}"/>
            </a:ext>
          </a:extLst>
        </xdr:cNvPr>
        <xdr:cNvSpPr/>
      </xdr:nvSpPr>
      <xdr:spPr>
        <a:xfrm>
          <a:off x="1609725" y="9525"/>
          <a:ext cx="15878175" cy="752475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800" b="1"/>
            <a:t>Are there nulls, impossible values, or duplicates by (date,user_id,session_id)?</a:t>
          </a:r>
        </a:p>
        <a:p>
          <a:r>
            <a:rPr lang="en-US" sz="1800" b="1"/>
            <a:t>Are dates within 2025-07-01 to 2025-08-31? Any users with first_seen_date after their session date?</a:t>
          </a:r>
        </a:p>
        <a:p>
          <a:pPr algn="l"/>
          <a:endParaRPr lang="en-US" sz="18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95250</xdr:rowOff>
    </xdr:from>
    <xdr:to>
      <xdr:col>0</xdr:col>
      <xdr:colOff>1190625</xdr:colOff>
      <xdr:row>5</xdr:row>
      <xdr:rowOff>57150</xdr:rowOff>
    </xdr:to>
    <xdr:pic>
      <xdr:nvPicPr>
        <xdr:cNvPr id="3" name="Graphic 2" descr="Game controller with solid fill">
          <a:extLst>
            <a:ext uri="{FF2B5EF4-FFF2-40B4-BE49-F238E27FC236}">
              <a16:creationId xmlns:a16="http://schemas.microsoft.com/office/drawing/2014/main" id="{37E9B04D-E2D0-4695-9B40-B41649E7C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225" y="95250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1571625</xdr:colOff>
      <xdr:row>0</xdr:row>
      <xdr:rowOff>0</xdr:rowOff>
    </xdr:from>
    <xdr:to>
      <xdr:col>33</xdr:col>
      <xdr:colOff>257175</xdr:colOff>
      <xdr:row>3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650F50-71FB-4E54-A985-B25091D340D9}"/>
            </a:ext>
          </a:extLst>
        </xdr:cNvPr>
        <xdr:cNvSpPr/>
      </xdr:nvSpPr>
      <xdr:spPr>
        <a:xfrm>
          <a:off x="1571625" y="0"/>
          <a:ext cx="26965275" cy="752475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400" b="1"/>
            <a:t>Daily</a:t>
          </a:r>
          <a:r>
            <a:rPr lang="en-US" sz="1400" b="1" baseline="0"/>
            <a:t> Active Users</a:t>
          </a:r>
          <a:r>
            <a:rPr lang="en-US" sz="1400" b="1"/>
            <a:t>/Weekly</a:t>
          </a:r>
          <a:r>
            <a:rPr lang="en-US" sz="1400" b="1" baseline="0"/>
            <a:t> Active Users</a:t>
          </a:r>
          <a:r>
            <a:rPr lang="en-US" sz="1400" b="1"/>
            <a:t>, Avg session minutes, Crash rate, Win rate, Conversion rate to pay (sessions with spend &gt; 0 / total).</a:t>
          </a:r>
        </a:p>
        <a:p>
          <a:r>
            <a:rPr lang="en-US" sz="1400" b="1"/>
            <a:t>Average Revenue</a:t>
          </a:r>
          <a:r>
            <a:rPr lang="en-US" sz="1400" b="1" baseline="0"/>
            <a:t> Per Paying User</a:t>
          </a:r>
          <a:r>
            <a:rPr lang="en-US" sz="1400" b="1"/>
            <a:t>, Average Revenue Per Daily</a:t>
          </a:r>
          <a:r>
            <a:rPr lang="en-US" sz="1400" b="1" baseline="0"/>
            <a:t> Active User</a:t>
          </a:r>
          <a:r>
            <a:rPr lang="en-US" sz="1400" b="1"/>
            <a:t>, Paying share by platform and mode.</a:t>
          </a:r>
        </a:p>
        <a:p>
          <a:r>
            <a:rPr lang="en-US" sz="1400" b="1"/>
            <a:t>Retention proxy: users with activity in a week who return 7 days later.</a:t>
          </a:r>
        </a:p>
      </xdr:txBody>
    </xdr:sp>
    <xdr:clientData/>
  </xdr:twoCellAnchor>
  <xdr:twoCellAnchor editAs="oneCell">
    <xdr:from>
      <xdr:col>0</xdr:col>
      <xdr:colOff>304800</xdr:colOff>
      <xdr:row>6</xdr:row>
      <xdr:rowOff>161925</xdr:rowOff>
    </xdr:from>
    <xdr:to>
      <xdr:col>0</xdr:col>
      <xdr:colOff>1219200</xdr:colOff>
      <xdr:row>11</xdr:row>
      <xdr:rowOff>123825</xdr:rowOff>
    </xdr:to>
    <xdr:pic>
      <xdr:nvPicPr>
        <xdr:cNvPr id="5" name="Graphic 4" descr="Table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10E565-4EC7-45B8-C8D8-47926060D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04800" y="1304925"/>
          <a:ext cx="914400" cy="914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47625</xdr:rowOff>
    </xdr:from>
    <xdr:to>
      <xdr:col>0</xdr:col>
      <xdr:colOff>1190625</xdr:colOff>
      <xdr:row>5</xdr:row>
      <xdr:rowOff>9525</xdr:rowOff>
    </xdr:to>
    <xdr:pic>
      <xdr:nvPicPr>
        <xdr:cNvPr id="2" name="Graphic 1" descr="Game controller with solid fill">
          <a:extLst>
            <a:ext uri="{FF2B5EF4-FFF2-40B4-BE49-F238E27FC236}">
              <a16:creationId xmlns:a16="http://schemas.microsoft.com/office/drawing/2014/main" id="{185B192A-614A-4227-8E6A-40D2156DF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225" y="47625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0</xdr:row>
      <xdr:rowOff>9525</xdr:rowOff>
    </xdr:from>
    <xdr:to>
      <xdr:col>27</xdr:col>
      <xdr:colOff>19050</xdr:colOff>
      <xdr:row>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D31311-2F9C-4CAF-B877-0B39475A967C}"/>
            </a:ext>
          </a:extLst>
        </xdr:cNvPr>
        <xdr:cNvSpPr/>
      </xdr:nvSpPr>
      <xdr:spPr>
        <a:xfrm>
          <a:off x="1609725" y="9525"/>
          <a:ext cx="19792950" cy="752475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400" b="1"/>
            <a:t>Platform × Region × Game mode.</a:t>
          </a:r>
        </a:p>
        <a:p>
          <a:r>
            <a:rPr lang="en-US" sz="1400" b="1"/>
            <a:t>Acquisition_channel cohorts: Organic vs Ads vs Influencer.</a:t>
          </a:r>
        </a:p>
        <a:p>
          <a:r>
            <a:rPr lang="en-US" sz="1400" b="1"/>
            <a:t>New vs returning sessions (is_new_user_session).</a:t>
          </a:r>
        </a:p>
      </xdr:txBody>
    </xdr:sp>
    <xdr:clientData/>
  </xdr:twoCellAnchor>
  <xdr:twoCellAnchor editAs="oneCell">
    <xdr:from>
      <xdr:col>0</xdr:col>
      <xdr:colOff>285750</xdr:colOff>
      <xdr:row>9</xdr:row>
      <xdr:rowOff>133350</xdr:rowOff>
    </xdr:from>
    <xdr:to>
      <xdr:col>0</xdr:col>
      <xdr:colOff>1200150</xdr:colOff>
      <xdr:row>14</xdr:row>
      <xdr:rowOff>95250</xdr:rowOff>
    </xdr:to>
    <xdr:pic>
      <xdr:nvPicPr>
        <xdr:cNvPr id="4" name="Graphic 3" descr="Table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EF57A0-5DD5-4002-9D79-1D1411771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85750" y="1847850"/>
          <a:ext cx="914400" cy="914400"/>
        </a:xfrm>
        <a:prstGeom prst="rect">
          <a:avLst/>
        </a:prstGeom>
      </xdr:spPr>
    </xdr:pic>
    <xdr:clientData/>
  </xdr:twoCellAnchor>
</xdr:wsDr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nnis Uy" refreshedDate="45929.637909722223" backgroundQuery="1" createdVersion="8" refreshedVersion="8" minRefreshableVersion="3" recordCount="0" supportSubquery="1" supportAdvancedDrill="1" xr:uid="{43EA3576-E915-4336-9E98-D9FCA823B363}">
  <cacheSource type="external" connectionId="1"/>
  <cacheFields count="3">
    <cacheField name="[Table4].[week_start].[week_start]" caption="week_start" numFmtId="0" hierarchy="16" level="1">
      <sharedItems containsSemiMixedTypes="0" containsNonDate="0" containsDate="1" containsString="0" minDate="2025-07-07T00:00:00" maxDate="2025-07-29T00:00:00" count="4">
        <d v="2025-07-07T00:00:00"/>
        <d v="2025-07-14T00:00:00"/>
        <d v="2025-07-21T00:00:00"/>
        <d v="2025-07-28T00:00:00"/>
      </sharedItems>
    </cacheField>
    <cacheField name="[Table4].[week_start (Month)].[week_start (Month)]" caption="week_start (Month)" numFmtId="0" hierarchy="18" level="1">
      <sharedItems count="2">
        <s v="Jul"/>
        <s v="Aug"/>
      </sharedItems>
    </cacheField>
    <cacheField name="[Measures].[Distinct Count of user_id 2]" caption="Distinct Count of user_id 2" numFmtId="0" hierarchy="39" level="32767"/>
  </cacheFields>
  <cacheHierarchies count="44">
    <cacheHierarchy uniqueName="[Range].[date]" caption="date" attribute="1" time="1" defaultMemberUniqueName="[Range].[date].[All]" allUniqueName="[Range].[date].[All]" dimensionUniqueName="[Range]" displayFolder="" count="0" memberValueDatatype="7" unbalanced="0"/>
    <cacheHierarchy uniqueName="[Range].[user_id]" caption="user_id" attribute="1" defaultMemberUniqueName="[Range].[user_id].[All]" allUniqueName="[Range].[user_id].[All]" dimensionUniqueName="[Range]" displayFolder="" count="0" memberValueDatatype="130" unbalanced="0"/>
    <cacheHierarchy uniqueName="[Range].[date (Month)]" caption="date (Month)" attribute="1" defaultMemberUniqueName="[Range].[date (Month)].[All]" allUniqueName="[Range].[date (Month)].[All]" dimensionUniqueName="[Range]" displayFolder="" count="0" memberValueDatatype="130" unbalanced="0"/>
    <cacheHierarchy uniqueName="[Range 1].[date]" caption="date" attribute="1" time="1" defaultMemberUniqueName="[Range 1].[date].[All]" allUniqueName="[Range 1].[date].[All]" dimensionUniqueName="[Range 1]" displayFolder="" count="0" memberValueDatatype="7" unbalanced="0"/>
    <cacheHierarchy uniqueName="[Range 1].[user_id]" caption="user_id" attribute="1" defaultMemberUniqueName="[Range 1].[user_id].[All]" allUniqueName="[Range 1].[user_id].[All]" dimensionUniqueName="[Range 1]" displayFolder="" count="0" memberValueDatatype="130" unbalanced="0"/>
    <cacheHierarchy uniqueName="[Range 1].[week_start]" caption="week_start" attribute="1" time="1" defaultMemberUniqueName="[Range 1].[week_start].[All]" allUniqueName="[Range 1].[week_start].[All]" dimensionUniqueName="[Range 1]" displayFolder="" count="0" memberValueDatatype="7" unbalanced="0"/>
    <cacheHierarchy uniqueName="[Range 1].[session_minutes]" caption="session_minutes" attribute="1" defaultMemberUniqueName="[Range 1].[session_minutes].[All]" allUniqueName="[Range 1].[session_minutes].[All]" dimensionUniqueName="[Range 1]" displayFolder="" count="0" memberValueDatatype="20" unbalanced="0"/>
    <cacheHierarchy uniqueName="[Range 1].[crashes]" caption="crashes" attribute="1" defaultMemberUniqueName="[Range 1].[crashes].[All]" allUniqueName="[Range 1].[crashes].[All]" dimensionUniqueName="[Range 1]" displayFolder="" count="0" memberValueDatatype="20" unbalanced="0"/>
    <cacheHierarchy uniqueName="[Range 1].[wins]" caption="wins" attribute="1" defaultMemberUniqueName="[Range 1].[wins].[All]" allUniqueName="[Range 1].[wins].[All]" dimensionUniqueName="[Range 1]" displayFolder="" count="0" memberValueDatatype="20" unbalanced="0"/>
    <cacheHierarchy uniqueName="[Range 1].[spend_usd]" caption="spend_usd" attribute="1" defaultMemberUniqueName="[Range 1].[spend_usd].[All]" allUniqueName="[Range 1].[spend_usd].[All]" dimensionUniqueName="[Range 1]" displayFolder="" count="0" memberValueDatatype="5" unbalanced="0"/>
    <cacheHierarchy uniqueName="[Range 1].[session_id]" caption="session_id" attribute="1" defaultMemberUniqueName="[Range 1].[session_id].[All]" allUniqueName="[Range 1].[session_id].[All]" dimensionUniqueName="[Range 1]" displayFolder="" count="0" memberValueDatatype="130" unbalanced="0"/>
    <cacheHierarchy uniqueName="[Range 1].[Free/Paid]" caption="Free/Paid" attribute="1" defaultMemberUniqueName="[Range 1].[Free/Paid].[All]" allUniqueName="[Range 1].[Free/Paid].[All]" dimensionUniqueName="[Range 1]" displayFolder="" count="0" memberValueDatatype="130" unbalanced="0"/>
    <cacheHierarchy uniqueName="[Range 1].[platform]" caption="platform" attribute="1" defaultMemberUniqueName="[Range 1].[platform].[All]" allUniqueName="[Range 1].[platform].[All]" dimensionUniqueName="[Range 1]" displayFolder="" count="0" memberValueDatatype="130" unbalanced="0"/>
    <cacheHierarchy uniqueName="[Range 1].[week_start (Month)]" caption="week_start (Month)" attribute="1" defaultMemberUniqueName="[Range 1].[week_start (Month)].[All]" allUniqueName="[Range 1].[week_start (Month)].[All]" dimensionUniqueName="[Range 1]" displayFolder="" count="0" memberValueDatatype="130" unbalanced="0"/>
    <cacheHierarchy uniqueName="[Table4].[date]" caption="date" attribute="1" time="1" defaultMemberUniqueName="[Table4].[date].[All]" allUniqueName="[Table4].[date].[All]" dimensionUniqueName="[Table4]" displayFolder="" count="0" memberValueDatatype="7" unbalanced="0"/>
    <cacheHierarchy uniqueName="[Table4].[user_id]" caption="user_id" attribute="1" defaultMemberUniqueName="[Table4].[user_id].[All]" allUniqueName="[Table4].[user_id].[All]" dimensionUniqueName="[Table4]" displayFolder="" count="0" memberValueDatatype="130" unbalanced="0"/>
    <cacheHierarchy uniqueName="[Table4].[week_start]" caption="week_start" attribute="1" time="1" defaultMemberUniqueName="[Table4].[week_start].[All]" allUniqueName="[Table4].[week_start].[All]" dimensionUniqueName="[Table4]" displayFolder="" count="2" memberValueDatatype="7" unbalanced="0">
      <fieldsUsage count="2">
        <fieldUsage x="-1"/>
        <fieldUsage x="0"/>
      </fieldsUsage>
    </cacheHierarchy>
    <cacheHierarchy uniqueName="[Table4].[date (Month)]" caption="date (Month)" attribute="1" defaultMemberUniqueName="[Table4].[date (Month)].[All]" allUniqueName="[Table4].[date (Month)].[All]" dimensionUniqueName="[Table4]" displayFolder="" count="0" memberValueDatatype="130" unbalanced="0"/>
    <cacheHierarchy uniqueName="[Table4].[week_start (Month)]" caption="week_start (Month)" attribute="1" defaultMemberUniqueName="[Table4].[week_start (Month)].[All]" allUniqueName="[Table4].[week_start (Month)].[All]" dimensionUniqueName="[Table4]" displayFolder="" count="2" memberValueDatatype="130" unbalanced="0">
      <fieldsUsage count="2">
        <fieldUsage x="-1"/>
        <fieldUsage x="1"/>
      </fieldsUsage>
    </cacheHierarchy>
    <cacheHierarchy uniqueName="[Table4].[session_minutes]" caption="session_minutes" attribute="1" defaultMemberUniqueName="[Table4].[session_minutes].[All]" allUniqueName="[Table4].[session_minutes].[All]" dimensionUniqueName="[Table4]" displayFolder="" count="0" memberValueDatatype="20" unbalanced="0"/>
    <cacheHierarchy uniqueName="[Table4].[crashes]" caption="crashes" attribute="1" defaultMemberUniqueName="[Table4].[crashes].[All]" allUniqueName="[Table4].[crashes].[All]" dimensionUniqueName="[Table4]" displayFolder="" count="0" memberValueDatatype="20" unbalanced="0"/>
    <cacheHierarchy uniqueName="[Table4].[wins]" caption="wins" attribute="1" defaultMemberUniqueName="[Table4].[wins].[All]" allUniqueName="[Table4].[wins].[All]" dimensionUniqueName="[Table4]" displayFolder="" count="0" memberValueDatatype="20" unbalanced="0"/>
    <cacheHierarchy uniqueName="[Table4].[spend_usd]" caption="spend_usd" attribute="1" defaultMemberUniqueName="[Table4].[spend_usd].[All]" allUniqueName="[Table4].[spend_usd].[All]" dimensionUniqueName="[Table4]" displayFolder="" count="0" memberValueDatatype="5" unbalanced="0"/>
    <cacheHierarchy uniqueName="[Table4].[session_id]" caption="session_id" attribute="1" defaultMemberUniqueName="[Table4].[session_id].[All]" allUniqueName="[Table4].[session_id].[All]" dimensionUniqueName="[Table4]" displayFolder="" count="0" memberValueDatatype="130" unbalanced="0"/>
    <cacheHierarchy uniqueName="[Table4].[Free/Paid]" caption="Free/Paid" attribute="1" defaultMemberUniqueName="[Table4].[Free/Paid].[All]" allUniqueName="[Table4].[Free/Paid].[All]" dimensionUniqueName="[Table4]" displayFolder="" count="0" memberValueDatatype="130" unbalanced="0"/>
    <cacheHierarchy uniqueName="[Table4].[platform]" caption="platform" attribute="1" defaultMemberUniqueName="[Table4].[platform].[All]" allUniqueName="[Table4].[platform].[All]" dimensionUniqueName="[Table4]" displayFolder="" count="0" memberValueDatatype="130" unbalanced="0"/>
    <cacheHierarchy uniqueName="[Table4].[Retention Proxy]" caption="Retention Proxy" attribute="1" defaultMemberUniqueName="[Table4].[Retention Proxy].[All]" allUniqueName="[Table4].[Retention Proxy].[All]" dimensionUniqueName="[Table4]" displayFolder="" count="0" memberValueDatatype="130" unbalanced="0"/>
    <cacheHierarchy uniqueName="[Table4].[matches_played]" caption="matches_played" attribute="1" defaultMemberUniqueName="[Table4].[matches_played].[All]" allUniqueName="[Table4].[matches_played].[All]" dimensionUniqueName="[Table4]" displayFolder="" count="0" memberValueDatatype="20" unbalanced="0"/>
    <cacheHierarchy uniqueName="[Range].[date (Month Index)]" caption="date (Month Index)" attribute="1" defaultMemberUniqueName="[Range].[date (Month Index)].[All]" allUniqueName="[Range].[date (Month Index)].[All]" dimensionUniqueName="[Range]" displayFolder="" count="0" memberValueDatatype="20" unbalanced="0" hidden="1"/>
    <cacheHierarchy uniqueName="[Range 1].[week_start (Month Index)]" caption="week_start (Month Index)" attribute="1" defaultMemberUniqueName="[Range 1].[week_start (Month Index)].[All]" allUniqueName="[Range 1].[week_start (Month Index)].[All]" dimensionUniqueName="[Range 1]" displayFolder="" count="0" memberValueDatatype="20" unbalanced="0" hidden="1"/>
    <cacheHierarchy uniqueName="[Table4].[date (Month Index)]" caption="date (Month Index)" attribute="1" defaultMemberUniqueName="[Table4].[date (Month Index)].[All]" allUniqueName="[Table4].[date (Month Index)].[All]" dimensionUniqueName="[Table4]" displayFolder="" count="0" memberValueDatatype="20" unbalanced="0" hidden="1"/>
    <cacheHierarchy uniqueName="[Table4].[week_start (Month Index)]" caption="week_start (Month Index)" attribute="1" defaultMemberUniqueName="[Table4].[week_start (Month Index)].[All]" allUniqueName="[Table4].[week_start (Month Index)].[All]" dimensionUniqueName="[Table4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Table4]" caption="__XL_Count Table4" measure="1" displayFolder="" measureGroup="Table4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user_id]" caption="Count of user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_id]" caption="Distinct Count of user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user_id 2]" caption="Count of user_id 2" measure="1" displayFolder="" measureGroup="Table4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Distinct Count of user_id 2]" caption="Distinct Count of user_id 2" measure="1" displayFolder="" measureGroup="Table4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user_id 3]" caption="Count of user_id 3" measure="1" displayFolder="" measureGroup="Range 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Distinct Count of user_id 3]" caption="Distinct Count of user_id 3" measure="1" displayFolder="" measureGroup="Range 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pend_usd]" caption="Sum of spend_usd" measure="1" displayFolder="" measureGroup="Range 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platform]" caption="Count of platform" measure="1" displayFolder="" measureGroup="Range 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Table4" uniqueName="[Table4]" caption="Table4"/>
  </dimensions>
  <measureGroups count="3">
    <measureGroup name="Range" caption="Range"/>
    <measureGroup name="Range 1" caption="Range 1"/>
    <measureGroup name="Table4" caption="Table4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nnis Uy" refreshedDate="45929.637911342594" backgroundQuery="1" createdVersion="8" refreshedVersion="8" minRefreshableVersion="3" recordCount="0" supportSubquery="1" supportAdvancedDrill="1" xr:uid="{88F306D5-DD82-4ED1-A005-434621CC38DF}">
  <cacheSource type="external" connectionId="1"/>
  <cacheFields count="4">
    <cacheField name="[Range 1].[week_start].[week_start]" caption="week_start" numFmtId="0" hierarchy="5" level="1">
      <sharedItems containsNonDate="0" containsDate="1" containsString="0" containsBlank="1" minDate="2025-07-07T00:00:00" maxDate="2025-08-26T00:00:00" count="9">
        <m/>
        <d v="2025-07-07T00:00:00"/>
        <d v="2025-07-14T00:00:00"/>
        <d v="2025-07-21T00:00:00"/>
        <d v="2025-07-28T00:00:00"/>
        <d v="2025-08-04T00:00:00"/>
        <d v="2025-08-11T00:00:00"/>
        <d v="2025-08-18T00:00:00"/>
        <d v="2025-08-25T00:00:00"/>
      </sharedItems>
    </cacheField>
    <cacheField name="[Range 1].[week_start (Month)].[week_start (Month)]" caption="week_start (Month)" numFmtId="0" hierarchy="13" level="1">
      <sharedItems count="2">
        <s v="Jul"/>
        <s v="Aug"/>
      </sharedItems>
    </cacheField>
    <cacheField name="[Measures].[Distinct Count of user_id 3]" caption="Distinct Count of user_id 3" numFmtId="0" hierarchy="41" level="32767"/>
    <cacheField name="[Measures].[Sum of spend_usd]" caption="Sum of spend_usd" numFmtId="0" hierarchy="42" level="32767"/>
  </cacheFields>
  <cacheHierarchies count="44">
    <cacheHierarchy uniqueName="[Range].[date]" caption="date" attribute="1" time="1" defaultMemberUniqueName="[Range].[date].[All]" allUniqueName="[Range].[date].[All]" dimensionUniqueName="[Range]" displayFolder="" count="0" memberValueDatatype="7" unbalanced="0"/>
    <cacheHierarchy uniqueName="[Range].[user_id]" caption="user_id" attribute="1" defaultMemberUniqueName="[Range].[user_id].[All]" allUniqueName="[Range].[user_id].[All]" dimensionUniqueName="[Range]" displayFolder="" count="0" memberValueDatatype="130" unbalanced="0"/>
    <cacheHierarchy uniqueName="[Range].[date (Month)]" caption="date (Month)" attribute="1" defaultMemberUniqueName="[Range].[date (Month)].[All]" allUniqueName="[Range].[date (Month)].[All]" dimensionUniqueName="[Range]" displayFolder="" count="0" memberValueDatatype="130" unbalanced="0"/>
    <cacheHierarchy uniqueName="[Range 1].[date]" caption="date" attribute="1" time="1" defaultMemberUniqueName="[Range 1].[date].[All]" allUniqueName="[Range 1].[date].[All]" dimensionUniqueName="[Range 1]" displayFolder="" count="0" memberValueDatatype="7" unbalanced="0"/>
    <cacheHierarchy uniqueName="[Range 1].[user_id]" caption="user_id" attribute="1" defaultMemberUniqueName="[Range 1].[user_id].[All]" allUniqueName="[Range 1].[user_id].[All]" dimensionUniqueName="[Range 1]" displayFolder="" count="0" memberValueDatatype="130" unbalanced="0"/>
    <cacheHierarchy uniqueName="[Range 1].[week_start]" caption="week_start" attribute="1" time="1" defaultMemberUniqueName="[Range 1].[week_start].[All]" allUniqueName="[Range 1].[week_start].[All]" dimensionUniqueName="[Range 1]" displayFolder="" count="2" memberValueDatatype="7" unbalanced="0">
      <fieldsUsage count="2">
        <fieldUsage x="-1"/>
        <fieldUsage x="0"/>
      </fieldsUsage>
    </cacheHierarchy>
    <cacheHierarchy uniqueName="[Range 1].[session_minutes]" caption="session_minutes" attribute="1" defaultMemberUniqueName="[Range 1].[session_minutes].[All]" allUniqueName="[Range 1].[session_minutes].[All]" dimensionUniqueName="[Range 1]" displayFolder="" count="0" memberValueDatatype="20" unbalanced="0"/>
    <cacheHierarchy uniqueName="[Range 1].[crashes]" caption="crashes" attribute="1" defaultMemberUniqueName="[Range 1].[crashes].[All]" allUniqueName="[Range 1].[crashes].[All]" dimensionUniqueName="[Range 1]" displayFolder="" count="0" memberValueDatatype="20" unbalanced="0"/>
    <cacheHierarchy uniqueName="[Range 1].[wins]" caption="wins" attribute="1" defaultMemberUniqueName="[Range 1].[wins].[All]" allUniqueName="[Range 1].[wins].[All]" dimensionUniqueName="[Range 1]" displayFolder="" count="0" memberValueDatatype="20" unbalanced="0"/>
    <cacheHierarchy uniqueName="[Range 1].[spend_usd]" caption="spend_usd" attribute="1" defaultMemberUniqueName="[Range 1].[spend_usd].[All]" allUniqueName="[Range 1].[spend_usd].[All]" dimensionUniqueName="[Range 1]" displayFolder="" count="0" memberValueDatatype="5" unbalanced="0"/>
    <cacheHierarchy uniqueName="[Range 1].[session_id]" caption="session_id" attribute="1" defaultMemberUniqueName="[Range 1].[session_id].[All]" allUniqueName="[Range 1].[session_id].[All]" dimensionUniqueName="[Range 1]" displayFolder="" count="0" memberValueDatatype="130" unbalanced="0"/>
    <cacheHierarchy uniqueName="[Range 1].[Free/Paid]" caption="Free/Paid" attribute="1" defaultMemberUniqueName="[Range 1].[Free/Paid].[All]" allUniqueName="[Range 1].[Free/Paid].[All]" dimensionUniqueName="[Range 1]" displayFolder="" count="0" memberValueDatatype="130" unbalanced="0"/>
    <cacheHierarchy uniqueName="[Range 1].[platform]" caption="platform" attribute="1" defaultMemberUniqueName="[Range 1].[platform].[All]" allUniqueName="[Range 1].[platform].[All]" dimensionUniqueName="[Range 1]" displayFolder="" count="0" memberValueDatatype="130" unbalanced="0"/>
    <cacheHierarchy uniqueName="[Range 1].[week_start (Month)]" caption="week_start (Month)" attribute="1" defaultMemberUniqueName="[Range 1].[week_start (Month)].[All]" allUniqueName="[Range 1].[week_start (Month)].[All]" dimensionUniqueName="[Range 1]" displayFolder="" count="2" memberValueDatatype="130" unbalanced="0">
      <fieldsUsage count="2">
        <fieldUsage x="-1"/>
        <fieldUsage x="1"/>
      </fieldsUsage>
    </cacheHierarchy>
    <cacheHierarchy uniqueName="[Table4].[date]" caption="date" attribute="1" time="1" defaultMemberUniqueName="[Table4].[date].[All]" allUniqueName="[Table4].[date].[All]" dimensionUniqueName="[Table4]" displayFolder="" count="0" memberValueDatatype="7" unbalanced="0"/>
    <cacheHierarchy uniqueName="[Table4].[user_id]" caption="user_id" attribute="1" defaultMemberUniqueName="[Table4].[user_id].[All]" allUniqueName="[Table4].[user_id].[All]" dimensionUniqueName="[Table4]" displayFolder="" count="0" memberValueDatatype="130" unbalanced="0"/>
    <cacheHierarchy uniqueName="[Table4].[week_start]" caption="week_start" attribute="1" time="1" defaultMemberUniqueName="[Table4].[week_start].[All]" allUniqueName="[Table4].[week_start].[All]" dimensionUniqueName="[Table4]" displayFolder="" count="0" memberValueDatatype="7" unbalanced="0"/>
    <cacheHierarchy uniqueName="[Table4].[date (Month)]" caption="date (Month)" attribute="1" defaultMemberUniqueName="[Table4].[date (Month)].[All]" allUniqueName="[Table4].[date (Month)].[All]" dimensionUniqueName="[Table4]" displayFolder="" count="0" memberValueDatatype="130" unbalanced="0"/>
    <cacheHierarchy uniqueName="[Table4].[week_start (Month)]" caption="week_start (Month)" attribute="1" defaultMemberUniqueName="[Table4].[week_start (Month)].[All]" allUniqueName="[Table4].[week_start (Month)].[All]" dimensionUniqueName="[Table4]" displayFolder="" count="0" memberValueDatatype="130" unbalanced="0"/>
    <cacheHierarchy uniqueName="[Table4].[session_minutes]" caption="session_minutes" attribute="1" defaultMemberUniqueName="[Table4].[session_minutes].[All]" allUniqueName="[Table4].[session_minutes].[All]" dimensionUniqueName="[Table4]" displayFolder="" count="0" memberValueDatatype="20" unbalanced="0"/>
    <cacheHierarchy uniqueName="[Table4].[crashes]" caption="crashes" attribute="1" defaultMemberUniqueName="[Table4].[crashes].[All]" allUniqueName="[Table4].[crashes].[All]" dimensionUniqueName="[Table4]" displayFolder="" count="0" memberValueDatatype="20" unbalanced="0"/>
    <cacheHierarchy uniqueName="[Table4].[wins]" caption="wins" attribute="1" defaultMemberUniqueName="[Table4].[wins].[All]" allUniqueName="[Table4].[wins].[All]" dimensionUniqueName="[Table4]" displayFolder="" count="0" memberValueDatatype="20" unbalanced="0"/>
    <cacheHierarchy uniqueName="[Table4].[spend_usd]" caption="spend_usd" attribute="1" defaultMemberUniqueName="[Table4].[spend_usd].[All]" allUniqueName="[Table4].[spend_usd].[All]" dimensionUniqueName="[Table4]" displayFolder="" count="0" memberValueDatatype="5" unbalanced="0"/>
    <cacheHierarchy uniqueName="[Table4].[session_id]" caption="session_id" attribute="1" defaultMemberUniqueName="[Table4].[session_id].[All]" allUniqueName="[Table4].[session_id].[All]" dimensionUniqueName="[Table4]" displayFolder="" count="0" memberValueDatatype="130" unbalanced="0"/>
    <cacheHierarchy uniqueName="[Table4].[Free/Paid]" caption="Free/Paid" attribute="1" defaultMemberUniqueName="[Table4].[Free/Paid].[All]" allUniqueName="[Table4].[Free/Paid].[All]" dimensionUniqueName="[Table4]" displayFolder="" count="0" memberValueDatatype="130" unbalanced="0"/>
    <cacheHierarchy uniqueName="[Table4].[platform]" caption="platform" attribute="1" defaultMemberUniqueName="[Table4].[platform].[All]" allUniqueName="[Table4].[platform].[All]" dimensionUniqueName="[Table4]" displayFolder="" count="0" memberValueDatatype="130" unbalanced="0"/>
    <cacheHierarchy uniqueName="[Table4].[Retention Proxy]" caption="Retention Proxy" attribute="1" defaultMemberUniqueName="[Table4].[Retention Proxy].[All]" allUniqueName="[Table4].[Retention Proxy].[All]" dimensionUniqueName="[Table4]" displayFolder="" count="0" memberValueDatatype="130" unbalanced="0"/>
    <cacheHierarchy uniqueName="[Table4].[matches_played]" caption="matches_played" attribute="1" defaultMemberUniqueName="[Table4].[matches_played].[All]" allUniqueName="[Table4].[matches_played].[All]" dimensionUniqueName="[Table4]" displayFolder="" count="0" memberValueDatatype="20" unbalanced="0"/>
    <cacheHierarchy uniqueName="[Range].[date (Month Index)]" caption="date (Month Index)" attribute="1" defaultMemberUniqueName="[Range].[date (Month Index)].[All]" allUniqueName="[Range].[date (Month Index)].[All]" dimensionUniqueName="[Range]" displayFolder="" count="0" memberValueDatatype="20" unbalanced="0" hidden="1"/>
    <cacheHierarchy uniqueName="[Range 1].[week_start (Month Index)]" caption="week_start (Month Index)" attribute="1" defaultMemberUniqueName="[Range 1].[week_start (Month Index)].[All]" allUniqueName="[Range 1].[week_start (Month Index)].[All]" dimensionUniqueName="[Range 1]" displayFolder="" count="0" memberValueDatatype="20" unbalanced="0" hidden="1"/>
    <cacheHierarchy uniqueName="[Table4].[date (Month Index)]" caption="date (Month Index)" attribute="1" defaultMemberUniqueName="[Table4].[date (Month Index)].[All]" allUniqueName="[Table4].[date (Month Index)].[All]" dimensionUniqueName="[Table4]" displayFolder="" count="0" memberValueDatatype="20" unbalanced="0" hidden="1"/>
    <cacheHierarchy uniqueName="[Table4].[week_start (Month Index)]" caption="week_start (Month Index)" attribute="1" defaultMemberUniqueName="[Table4].[week_start (Month Index)].[All]" allUniqueName="[Table4].[week_start (Month Index)].[All]" dimensionUniqueName="[Table4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Table4]" caption="__XL_Count Table4" measure="1" displayFolder="" measureGroup="Table4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user_id]" caption="Count of user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_id]" caption="Distinct Count of user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user_id 2]" caption="Count of user_id 2" measure="1" displayFolder="" measureGroup="Table4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Distinct Count of user_id 2]" caption="Distinct Count of user_id 2" measure="1" displayFolder="" measureGroup="Table4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user_id 3]" caption="Count of user_id 3" measure="1" displayFolder="" measureGroup="Range 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Distinct Count of user_id 3]" caption="Distinct Count of user_id 3" measure="1" displayFolder="" measureGroup="Range 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pend_usd]" caption="Sum of spend_usd" measure="1" displayFolder="" measureGroup="Range 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platform]" caption="Count of platform" measure="1" displayFolder="" measureGroup="Range 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Table4" uniqueName="[Table4]" caption="Table4"/>
  </dimensions>
  <measureGroups count="3">
    <measureGroup name="Range" caption="Range"/>
    <measureGroup name="Range 1" caption="Range 1"/>
    <measureGroup name="Table4" caption="Table4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nnis Uy" refreshedDate="45929.637912962964" backgroundQuery="1" createdVersion="8" refreshedVersion="8" minRefreshableVersion="3" recordCount="0" supportSubquery="1" supportAdvancedDrill="1" xr:uid="{94791D1A-7E64-4471-B60E-3B2ACECBF9ED}">
  <cacheSource type="external" connectionId="1"/>
  <cacheFields count="3">
    <cacheField name="[Range].[date].[date]" caption="date" numFmtId="0" level="1">
      <sharedItems containsSemiMixedTypes="0" containsNonDate="0" containsDate="1" containsString="0" minDate="2025-07-07T00:00:00" maxDate="2025-08-01T00:00:00" count="13">
        <d v="2025-07-07T00:00:00"/>
        <d v="2025-07-08T00:00:00"/>
        <d v="2025-07-12T00:00:00"/>
        <d v="2025-07-15T00:00:00"/>
        <d v="2025-07-21T00:00:00"/>
        <d v="2025-07-23T00:00:00"/>
        <d v="2025-07-25T00:00:00"/>
        <d v="2025-07-26T00:00:00"/>
        <d v="2025-07-27T00:00:00"/>
        <d v="2025-07-28T00:00:00"/>
        <d v="2025-07-29T00:00:00"/>
        <d v="2025-07-30T00:00:00"/>
        <d v="2025-07-31T00:00:00"/>
      </sharedItems>
    </cacheField>
    <cacheField name="[Range].[date (Month)].[date (Month)]" caption="date (Month)" numFmtId="0" hierarchy="2" level="1">
      <sharedItems count="2">
        <s v="Jul"/>
        <s v="Aug"/>
      </sharedItems>
    </cacheField>
    <cacheField name="[Measures].[Distinct Count of user_id]" caption="Distinct Count of user_id" numFmtId="0" hierarchy="37" level="32767"/>
  </cacheFields>
  <cacheHierarchies count="44">
    <cacheHierarchy uniqueName="[Range].[date]" caption="date" attribute="1" time="1" defaultMemberUniqueName="[Range].[date].[All]" allUniqueName="[Range].[date].[All]" dimensionUniqueName="[Range]" displayFolder="" count="2" memberValueDatatype="7" unbalanced="0">
      <fieldsUsage count="2">
        <fieldUsage x="-1"/>
        <fieldUsage x="0"/>
      </fieldsUsage>
    </cacheHierarchy>
    <cacheHierarchy uniqueName="[Range].[user_id]" caption="user_id" attribute="1" defaultMemberUniqueName="[Range].[user_id].[All]" allUniqueName="[Range].[user_id].[All]" dimensionUniqueName="[Range]" displayFolder="" count="0" memberValueDatatype="130" unbalanced="0"/>
    <cacheHierarchy uniqueName="[Range].[date (Month)]" caption="date (Month)" attribute="1" defaultMemberUniqueName="[Range].[date (Month)].[All]" allUniqueName="[Range].[date (Month)].[All]" dimensionUniqueName="[Range]" displayFolder="" count="2" memberValueDatatype="130" unbalanced="0">
      <fieldsUsage count="2">
        <fieldUsage x="-1"/>
        <fieldUsage x="1"/>
      </fieldsUsage>
    </cacheHierarchy>
    <cacheHierarchy uniqueName="[Range 1].[date]" caption="date" attribute="1" time="1" defaultMemberUniqueName="[Range 1].[date].[All]" allUniqueName="[Range 1].[date].[All]" dimensionUniqueName="[Range 1]" displayFolder="" count="0" memberValueDatatype="7" unbalanced="0"/>
    <cacheHierarchy uniqueName="[Range 1].[user_id]" caption="user_id" attribute="1" defaultMemberUniqueName="[Range 1].[user_id].[All]" allUniqueName="[Range 1].[user_id].[All]" dimensionUniqueName="[Range 1]" displayFolder="" count="0" memberValueDatatype="130" unbalanced="0"/>
    <cacheHierarchy uniqueName="[Range 1].[week_start]" caption="week_start" attribute="1" time="1" defaultMemberUniqueName="[Range 1].[week_start].[All]" allUniqueName="[Range 1].[week_start].[All]" dimensionUniqueName="[Range 1]" displayFolder="" count="0" memberValueDatatype="7" unbalanced="0"/>
    <cacheHierarchy uniqueName="[Range 1].[session_minutes]" caption="session_minutes" attribute="1" defaultMemberUniqueName="[Range 1].[session_minutes].[All]" allUniqueName="[Range 1].[session_minutes].[All]" dimensionUniqueName="[Range 1]" displayFolder="" count="0" memberValueDatatype="20" unbalanced="0"/>
    <cacheHierarchy uniqueName="[Range 1].[crashes]" caption="crashes" attribute="1" defaultMemberUniqueName="[Range 1].[crashes].[All]" allUniqueName="[Range 1].[crashes].[All]" dimensionUniqueName="[Range 1]" displayFolder="" count="0" memberValueDatatype="20" unbalanced="0"/>
    <cacheHierarchy uniqueName="[Range 1].[wins]" caption="wins" attribute="1" defaultMemberUniqueName="[Range 1].[wins].[All]" allUniqueName="[Range 1].[wins].[All]" dimensionUniqueName="[Range 1]" displayFolder="" count="0" memberValueDatatype="20" unbalanced="0"/>
    <cacheHierarchy uniqueName="[Range 1].[spend_usd]" caption="spend_usd" attribute="1" defaultMemberUniqueName="[Range 1].[spend_usd].[All]" allUniqueName="[Range 1].[spend_usd].[All]" dimensionUniqueName="[Range 1]" displayFolder="" count="0" memberValueDatatype="5" unbalanced="0"/>
    <cacheHierarchy uniqueName="[Range 1].[session_id]" caption="session_id" attribute="1" defaultMemberUniqueName="[Range 1].[session_id].[All]" allUniqueName="[Range 1].[session_id].[All]" dimensionUniqueName="[Range 1]" displayFolder="" count="0" memberValueDatatype="130" unbalanced="0"/>
    <cacheHierarchy uniqueName="[Range 1].[Free/Paid]" caption="Free/Paid" attribute="1" defaultMemberUniqueName="[Range 1].[Free/Paid].[All]" allUniqueName="[Range 1].[Free/Paid].[All]" dimensionUniqueName="[Range 1]" displayFolder="" count="0" memberValueDatatype="130" unbalanced="0"/>
    <cacheHierarchy uniqueName="[Range 1].[platform]" caption="platform" attribute="1" defaultMemberUniqueName="[Range 1].[platform].[All]" allUniqueName="[Range 1].[platform].[All]" dimensionUniqueName="[Range 1]" displayFolder="" count="0" memberValueDatatype="130" unbalanced="0"/>
    <cacheHierarchy uniqueName="[Range 1].[week_start (Month)]" caption="week_start (Month)" attribute="1" defaultMemberUniqueName="[Range 1].[week_start (Month)].[All]" allUniqueName="[Range 1].[week_start (Month)].[All]" dimensionUniqueName="[Range 1]" displayFolder="" count="0" memberValueDatatype="130" unbalanced="0"/>
    <cacheHierarchy uniqueName="[Table4].[date]" caption="date" attribute="1" time="1" defaultMemberUniqueName="[Table4].[date].[All]" allUniqueName="[Table4].[date].[All]" dimensionUniqueName="[Table4]" displayFolder="" count="0" memberValueDatatype="7" unbalanced="0"/>
    <cacheHierarchy uniqueName="[Table4].[user_id]" caption="user_id" attribute="1" defaultMemberUniqueName="[Table4].[user_id].[All]" allUniqueName="[Table4].[user_id].[All]" dimensionUniqueName="[Table4]" displayFolder="" count="0" memberValueDatatype="130" unbalanced="0"/>
    <cacheHierarchy uniqueName="[Table4].[week_start]" caption="week_start" attribute="1" time="1" defaultMemberUniqueName="[Table4].[week_start].[All]" allUniqueName="[Table4].[week_start].[All]" dimensionUniqueName="[Table4]" displayFolder="" count="0" memberValueDatatype="7" unbalanced="0"/>
    <cacheHierarchy uniqueName="[Table4].[date (Month)]" caption="date (Month)" attribute="1" defaultMemberUniqueName="[Table4].[date (Month)].[All]" allUniqueName="[Table4].[date (Month)].[All]" dimensionUniqueName="[Table4]" displayFolder="" count="0" memberValueDatatype="130" unbalanced="0"/>
    <cacheHierarchy uniqueName="[Table4].[week_start (Month)]" caption="week_start (Month)" attribute="1" defaultMemberUniqueName="[Table4].[week_start (Month)].[All]" allUniqueName="[Table4].[week_start (Month)].[All]" dimensionUniqueName="[Table4]" displayFolder="" count="0" memberValueDatatype="130" unbalanced="0"/>
    <cacheHierarchy uniqueName="[Table4].[session_minutes]" caption="session_minutes" attribute="1" defaultMemberUniqueName="[Table4].[session_minutes].[All]" allUniqueName="[Table4].[session_minutes].[All]" dimensionUniqueName="[Table4]" displayFolder="" count="0" memberValueDatatype="20" unbalanced="0"/>
    <cacheHierarchy uniqueName="[Table4].[crashes]" caption="crashes" attribute="1" defaultMemberUniqueName="[Table4].[crashes].[All]" allUniqueName="[Table4].[crashes].[All]" dimensionUniqueName="[Table4]" displayFolder="" count="0" memberValueDatatype="20" unbalanced="0"/>
    <cacheHierarchy uniqueName="[Table4].[wins]" caption="wins" attribute="1" defaultMemberUniqueName="[Table4].[wins].[All]" allUniqueName="[Table4].[wins].[All]" dimensionUniqueName="[Table4]" displayFolder="" count="0" memberValueDatatype="20" unbalanced="0"/>
    <cacheHierarchy uniqueName="[Table4].[spend_usd]" caption="spend_usd" attribute="1" defaultMemberUniqueName="[Table4].[spend_usd].[All]" allUniqueName="[Table4].[spend_usd].[All]" dimensionUniqueName="[Table4]" displayFolder="" count="0" memberValueDatatype="5" unbalanced="0"/>
    <cacheHierarchy uniqueName="[Table4].[session_id]" caption="session_id" attribute="1" defaultMemberUniqueName="[Table4].[session_id].[All]" allUniqueName="[Table4].[session_id].[All]" dimensionUniqueName="[Table4]" displayFolder="" count="0" memberValueDatatype="130" unbalanced="0"/>
    <cacheHierarchy uniqueName="[Table4].[Free/Paid]" caption="Free/Paid" attribute="1" defaultMemberUniqueName="[Table4].[Free/Paid].[All]" allUniqueName="[Table4].[Free/Paid].[All]" dimensionUniqueName="[Table4]" displayFolder="" count="0" memberValueDatatype="130" unbalanced="0"/>
    <cacheHierarchy uniqueName="[Table4].[platform]" caption="platform" attribute="1" defaultMemberUniqueName="[Table4].[platform].[All]" allUniqueName="[Table4].[platform].[All]" dimensionUniqueName="[Table4]" displayFolder="" count="0" memberValueDatatype="130" unbalanced="0"/>
    <cacheHierarchy uniqueName="[Table4].[Retention Proxy]" caption="Retention Proxy" attribute="1" defaultMemberUniqueName="[Table4].[Retention Proxy].[All]" allUniqueName="[Table4].[Retention Proxy].[All]" dimensionUniqueName="[Table4]" displayFolder="" count="0" memberValueDatatype="130" unbalanced="0"/>
    <cacheHierarchy uniqueName="[Table4].[matches_played]" caption="matches_played" attribute="1" defaultMemberUniqueName="[Table4].[matches_played].[All]" allUniqueName="[Table4].[matches_played].[All]" dimensionUniqueName="[Table4]" displayFolder="" count="0" memberValueDatatype="20" unbalanced="0"/>
    <cacheHierarchy uniqueName="[Range].[date (Month Index)]" caption="date (Month Index)" attribute="1" defaultMemberUniqueName="[Range].[date (Month Index)].[All]" allUniqueName="[Range].[date (Month Index)].[All]" dimensionUniqueName="[Range]" displayFolder="" count="0" memberValueDatatype="20" unbalanced="0" hidden="1"/>
    <cacheHierarchy uniqueName="[Range 1].[week_start (Month Index)]" caption="week_start (Month Index)" attribute="1" defaultMemberUniqueName="[Range 1].[week_start (Month Index)].[All]" allUniqueName="[Range 1].[week_start (Month Index)].[All]" dimensionUniqueName="[Range 1]" displayFolder="" count="0" memberValueDatatype="20" unbalanced="0" hidden="1"/>
    <cacheHierarchy uniqueName="[Table4].[date (Month Index)]" caption="date (Month Index)" attribute="1" defaultMemberUniqueName="[Table4].[date (Month Index)].[All]" allUniqueName="[Table4].[date (Month Index)].[All]" dimensionUniqueName="[Table4]" displayFolder="" count="0" memberValueDatatype="20" unbalanced="0" hidden="1"/>
    <cacheHierarchy uniqueName="[Table4].[week_start (Month Index)]" caption="week_start (Month Index)" attribute="1" defaultMemberUniqueName="[Table4].[week_start (Month Index)].[All]" allUniqueName="[Table4].[week_start (Month Index)].[All]" dimensionUniqueName="[Table4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Table4]" caption="__XL_Count Table4" measure="1" displayFolder="" measureGroup="Table4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user_id]" caption="Count of user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_id]" caption="Distinct Count of user_id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user_id 2]" caption="Count of user_id 2" measure="1" displayFolder="" measureGroup="Table4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Distinct Count of user_id 2]" caption="Distinct Count of user_id 2" measure="1" displayFolder="" measureGroup="Table4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user_id 3]" caption="Count of user_id 3" measure="1" displayFolder="" measureGroup="Range 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Distinct Count of user_id 3]" caption="Distinct Count of user_id 3" measure="1" displayFolder="" measureGroup="Range 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pend_usd]" caption="Sum of spend_usd" measure="1" displayFolder="" measureGroup="Range 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platform]" caption="Count of platform" measure="1" displayFolder="" measureGroup="Range 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Table4" uniqueName="[Table4]" caption="Table4"/>
  </dimensions>
  <measureGroups count="3">
    <measureGroup name="Range" caption="Range"/>
    <measureGroup name="Range 1" caption="Range 1"/>
    <measureGroup name="Table4" caption="Table4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nis Uy" refreshedDate="45929.637912962964" createdVersion="8" refreshedVersion="8" minRefreshableVersion="3" recordCount="200" xr:uid="{6146E4E0-E2DE-4132-BD7F-9EB09A06B101}">
  <cacheSource type="worksheet">
    <worksheetSource name="Table4"/>
  </cacheSource>
  <cacheFields count="13">
    <cacheField name="date" numFmtId="14">
      <sharedItems containsSemiMixedTypes="0" containsNonDate="0" containsDate="1" containsString="0" minDate="2025-07-07T00:00:00" maxDate="2025-09-01T00:00:00"/>
    </cacheField>
    <cacheField name="user_id" numFmtId="0">
      <sharedItems/>
    </cacheField>
    <cacheField name="week_start" numFmtId="14">
      <sharedItems containsSemiMixedTypes="0" containsNonDate="0" containsDate="1" containsString="0" minDate="2025-07-07T00:00:00" maxDate="2025-08-26T00:00:00"/>
    </cacheField>
    <cacheField name="session_minutes" numFmtId="0">
      <sharedItems containsSemiMixedTypes="0" containsString="0" containsNumber="1" containsInteger="1" minValue="3" maxValue="95"/>
    </cacheField>
    <cacheField name="crashes" numFmtId="0">
      <sharedItems containsSemiMixedTypes="0" containsString="0" containsNumber="1" containsInteger="1" minValue="0" maxValue="1"/>
    </cacheField>
    <cacheField name="wins" numFmtId="0">
      <sharedItems containsSemiMixedTypes="0" containsString="0" containsNumber="1" containsInteger="1" minValue="0" maxValue="7"/>
    </cacheField>
    <cacheField name="spend_usd" numFmtId="0">
      <sharedItems containsSemiMixedTypes="0" containsString="0" containsNumber="1" minValue="0" maxValue="19.989999999999998"/>
    </cacheField>
    <cacheField name="session_id" numFmtId="0">
      <sharedItems/>
    </cacheField>
    <cacheField name="Free/Paid" numFmtId="0">
      <sharedItems/>
    </cacheField>
    <cacheField name="platform" numFmtId="0">
      <sharedItems/>
    </cacheField>
    <cacheField name="Retention Proxy" numFmtId="0">
      <sharedItems/>
    </cacheField>
    <cacheField name="matches_played" numFmtId="0">
      <sharedItems containsSemiMixedTypes="0" containsString="0" containsNumber="1" containsInteger="1" minValue="1" maxValue="9"/>
    </cacheField>
    <cacheField name="Field1" numFmtId="0" formula="wins/SUM(wins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nis Uy" refreshedDate="45929.637913078703" createdVersion="8" refreshedVersion="8" minRefreshableVersion="3" recordCount="200" xr:uid="{214D4359-936A-45F6-9D7E-484FFA948448}">
  <cacheSource type="worksheet">
    <worksheetSource name="Table4[[spend_usd]:[Free/Paid]]"/>
  </cacheSource>
  <cacheFields count="3">
    <cacheField name="spend_usd" numFmtId="0">
      <sharedItems containsSemiMixedTypes="0" containsString="0" containsNumber="1" minValue="0" maxValue="19.989999999999998"/>
    </cacheField>
    <cacheField name="session_id" numFmtId="0">
      <sharedItems/>
    </cacheField>
    <cacheField name="Free/Paid" numFmtId="0">
      <sharedItems count="2">
        <s v="Free User"/>
        <s v="Paid 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nis Uy" refreshedDate="45929.637913194441" createdVersion="8" refreshedVersion="8" minRefreshableVersion="3" recordCount="201" xr:uid="{63E1AE91-7343-41C4-B216-A575802CF938}">
  <cacheSource type="worksheet">
    <worksheetSource ref="B5:K206" sheet="Seg 1"/>
  </cacheSource>
  <cacheFields count="10">
    <cacheField name="date" numFmtId="0">
      <sharedItems containsNonDate="0" containsDate="1" containsString="0" containsBlank="1" minDate="2025-07-07T00:00:00" maxDate="2025-09-01T00:00:00"/>
    </cacheField>
    <cacheField name="user_id" numFmtId="0">
      <sharedItems containsBlank="1"/>
    </cacheField>
    <cacheField name="week_start" numFmtId="0">
      <sharedItems containsNonDate="0" containsDate="1" containsString="0" containsBlank="1" minDate="2025-07-07T00:00:00" maxDate="2025-08-26T00:00:00"/>
    </cacheField>
    <cacheField name="session_minutes" numFmtId="0">
      <sharedItems containsString="0" containsBlank="1" containsNumber="1" containsInteger="1" minValue="3" maxValue="95"/>
    </cacheField>
    <cacheField name="crashes" numFmtId="0">
      <sharedItems containsString="0" containsBlank="1" containsNumber="1" containsInteger="1" minValue="0" maxValue="1"/>
    </cacheField>
    <cacheField name="wins" numFmtId="0">
      <sharedItems containsString="0" containsBlank="1" containsNumber="1" containsInteger="1" minValue="0" maxValue="7"/>
    </cacheField>
    <cacheField name="spend_usd" numFmtId="0">
      <sharedItems containsString="0" containsBlank="1" containsNumber="1" minValue="0" maxValue="19.989999999999998"/>
    </cacheField>
    <cacheField name="session_id" numFmtId="0">
      <sharedItems containsBlank="1"/>
    </cacheField>
    <cacheField name="Free/Paid" numFmtId="0">
      <sharedItems containsBlank="1"/>
    </cacheField>
    <cacheField name="platform" numFmtId="0">
      <sharedItems containsBlank="1" count="4">
        <s v="Console"/>
        <s v="PC"/>
        <s v="Mobi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nis Uy" refreshedDate="45929.637913194441" createdVersion="8" refreshedVersion="8" minRefreshableVersion="3" recordCount="201" xr:uid="{648F6093-2DBC-4B52-B3A0-1D895FC5746A}">
  <cacheSource type="worksheet">
    <worksheetSource ref="B5:L1048576" sheet="Seg 1"/>
  </cacheSource>
  <cacheFields count="11">
    <cacheField name="date" numFmtId="0">
      <sharedItems containsNonDate="0" containsDate="1" containsString="0" containsBlank="1" minDate="2025-07-07T00:00:00" maxDate="2025-09-01T00:00:00"/>
    </cacheField>
    <cacheField name="user_id" numFmtId="0">
      <sharedItems containsBlank="1"/>
    </cacheField>
    <cacheField name="week_start" numFmtId="0">
      <sharedItems containsNonDate="0" containsDate="1" containsString="0" containsBlank="1" minDate="2025-07-07T00:00:00" maxDate="2025-08-26T00:00:00"/>
    </cacheField>
    <cacheField name="session_minutes" numFmtId="0">
      <sharedItems containsString="0" containsBlank="1" containsNumber="1" containsInteger="1" minValue="3" maxValue="95"/>
    </cacheField>
    <cacheField name="crashes" numFmtId="0">
      <sharedItems containsString="0" containsBlank="1" containsNumber="1" containsInteger="1" minValue="0" maxValue="1"/>
    </cacheField>
    <cacheField name="wins" numFmtId="0">
      <sharedItems containsString="0" containsBlank="1" containsNumber="1" containsInteger="1" minValue="0" maxValue="7"/>
    </cacheField>
    <cacheField name="spend_usd" numFmtId="0">
      <sharedItems containsString="0" containsBlank="1" containsNumber="1" minValue="0" maxValue="19.989999999999998"/>
    </cacheField>
    <cacheField name="session_id" numFmtId="0">
      <sharedItems containsBlank="1"/>
    </cacheField>
    <cacheField name="Free/Paid" numFmtId="0">
      <sharedItems containsBlank="1"/>
    </cacheField>
    <cacheField name="platform" numFmtId="0">
      <sharedItems containsBlank="1"/>
    </cacheField>
    <cacheField name="Retention Proxy" numFmtId="0">
      <sharedItems containsBlank="1" count="3">
        <s v="R"/>
        <s v="DN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nis Uy" refreshedDate="45929.637913194441" createdVersion="8" refreshedVersion="8" minRefreshableVersion="3" recordCount="201" xr:uid="{CDD32787-ED91-4B05-984F-1FED7F9B9D50}">
  <cacheSource type="worksheet">
    <worksheetSource ref="B5:M1048576" sheet="Seg 1"/>
  </cacheSource>
  <cacheFields count="13">
    <cacheField name="date" numFmtId="0">
      <sharedItems containsNonDate="0" containsDate="1" containsString="0" containsBlank="1" minDate="2025-07-07T00:00:00" maxDate="2025-09-01T00:00:00"/>
    </cacheField>
    <cacheField name="user_id" numFmtId="0">
      <sharedItems containsBlank="1"/>
    </cacheField>
    <cacheField name="week_start" numFmtId="0">
      <sharedItems containsNonDate="0" containsDate="1" containsString="0" containsBlank="1" minDate="2025-07-07T00:00:00" maxDate="2025-08-26T00:00:00"/>
    </cacheField>
    <cacheField name="session_minutes" numFmtId="0">
      <sharedItems containsString="0" containsBlank="1" containsNumber="1" containsInteger="1" minValue="3" maxValue="95"/>
    </cacheField>
    <cacheField name="crashes" numFmtId="0">
      <sharedItems containsString="0" containsBlank="1" containsNumber="1" containsInteger="1" minValue="0" maxValue="1"/>
    </cacheField>
    <cacheField name="wins" numFmtId="0">
      <sharedItems containsString="0" containsBlank="1" containsNumber="1" containsInteger="1" minValue="0" maxValue="7"/>
    </cacheField>
    <cacheField name="spend_usd" numFmtId="0">
      <sharedItems containsString="0" containsBlank="1" containsNumber="1" minValue="0" maxValue="19.989999999999998"/>
    </cacheField>
    <cacheField name="session_id" numFmtId="0">
      <sharedItems containsBlank="1"/>
    </cacheField>
    <cacheField name="Free/Paid" numFmtId="0">
      <sharedItems containsBlank="1"/>
    </cacheField>
    <cacheField name="platform" numFmtId="0">
      <sharedItems containsBlank="1"/>
    </cacheField>
    <cacheField name="Retention Proxy" numFmtId="0">
      <sharedItems containsBlank="1"/>
    </cacheField>
    <cacheField name="matches_played" numFmtId="0">
      <sharedItems containsString="0" containsBlank="1" containsNumber="1" containsInteger="1" minValue="1" maxValue="9"/>
    </cacheField>
    <cacheField name="Field1" numFmtId="0" formula="wins /matches_playe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nis Uy" refreshedDate="45929.637913194441" createdVersion="8" refreshedVersion="8" minRefreshableVersion="3" recordCount="200" xr:uid="{76A9F482-1166-4F6D-A2BC-2258F6396CFA}">
  <cacheSource type="worksheet">
    <worksheetSource name="Question3"/>
  </cacheSource>
  <cacheFields count="11">
    <cacheField name="date" numFmtId="14">
      <sharedItems containsSemiMixedTypes="0" containsNonDate="0" containsDate="1" containsString="0" minDate="2025-07-07T00:00:00" maxDate="2025-09-01T00:00:00"/>
    </cacheField>
    <cacheField name="user_id" numFmtId="0">
      <sharedItems/>
    </cacheField>
    <cacheField name="session_id" numFmtId="0">
      <sharedItems/>
    </cacheField>
    <cacheField name="first_seen_date" numFmtId="14">
      <sharedItems containsSemiMixedTypes="0" containsNonDate="0" containsDate="1" containsString="0" minDate="2025-07-01T00:00:00" maxDate="2025-09-01T00:00:00"/>
    </cacheField>
    <cacheField name="platform" numFmtId="0">
      <sharedItems count="3">
        <s v="Console"/>
        <s v="PC"/>
        <s v="Mobile"/>
      </sharedItems>
    </cacheField>
    <cacheField name="region" numFmtId="0">
      <sharedItems count="3">
        <s v="NA"/>
        <s v="APAC"/>
        <s v="EU"/>
      </sharedItems>
    </cacheField>
    <cacheField name="game_mode" numFmtId="0">
      <sharedItems count="3">
        <s v="PvE"/>
        <s v="Co-op"/>
        <s v="PvP"/>
      </sharedItems>
    </cacheField>
    <cacheField name="is_new_user_session" numFmtId="0">
      <sharedItems containsSemiMixedTypes="0" containsString="0" containsNumber="1" containsInteger="1" minValue="0" maxValue="1"/>
    </cacheField>
    <cacheField name="Region_F" numFmtId="0">
      <sharedItems/>
    </cacheField>
    <cacheField name="acquisition_channel" numFmtId="0">
      <sharedItems count="3">
        <s v="Organic"/>
        <s v="Ads"/>
        <s v="Influencer"/>
      </sharedItems>
    </cacheField>
    <cacheField name="User_type" numFmtId="0">
      <sharedItems count="2">
        <s v="Returning"/>
        <s v="Ne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nis Uy" refreshedDate="45929.637913541665" createdVersion="8" refreshedVersion="8" minRefreshableVersion="3" recordCount="201" xr:uid="{CCB46BEA-8AF5-4296-AA26-45167EFC1EE8}">
  <cacheSource type="worksheet">
    <worksheetSource ref="B5:J206" sheet="Seg 2"/>
  </cacheSource>
  <cacheFields count="9">
    <cacheField name="date" numFmtId="0">
      <sharedItems containsNonDate="0" containsDate="1" containsString="0" containsBlank="1" minDate="2025-07-07T00:00:00" maxDate="2025-09-01T00:00:00"/>
    </cacheField>
    <cacheField name="user_id" numFmtId="0">
      <sharedItems containsBlank="1"/>
    </cacheField>
    <cacheField name="session_id" numFmtId="0">
      <sharedItems containsBlank="1"/>
    </cacheField>
    <cacheField name="first_seen_date" numFmtId="0">
      <sharedItems containsNonDate="0" containsDate="1" containsString="0" containsBlank="1" minDate="2025-07-01T00:00:00" maxDate="2025-09-01T00:00:00"/>
    </cacheField>
    <cacheField name="platform" numFmtId="0">
      <sharedItems containsBlank="1"/>
    </cacheField>
    <cacheField name="region" numFmtId="0">
      <sharedItems containsBlank="1"/>
    </cacheField>
    <cacheField name="game_mode" numFmtId="0">
      <sharedItems containsBlank="1"/>
    </cacheField>
    <cacheField name="is_new_user_session" numFmtId="0">
      <sharedItems containsString="0" containsBlank="1" containsNumber="1" containsInteger="1" minValue="0" maxValue="1"/>
    </cacheField>
    <cacheField name="Region_F" numFmtId="0">
      <sharedItems containsBlank="1" count="5">
        <s v="North America"/>
        <s v="Asia"/>
        <s v="Europe"/>
        <m/>
        <s v="Asia Pacific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d v="2025-07-29T00:00:00"/>
    <s v="U1028"/>
    <d v="2025-07-28T00:00:00"/>
    <n v="72"/>
    <n v="0"/>
    <n v="2"/>
    <n v="0"/>
    <s v="S57659"/>
    <s v="Free User"/>
    <s v="Console"/>
    <s v="R"/>
    <n v="4"/>
  </r>
  <r>
    <d v="2025-07-12T00:00:00"/>
    <s v="U1157"/>
    <d v="2025-07-07T00:00:00"/>
    <n v="38"/>
    <n v="0"/>
    <n v="2"/>
    <n v="0"/>
    <s v="S55533"/>
    <s v="Free User"/>
    <s v="PC"/>
    <s v="R"/>
    <n v="5"/>
  </r>
  <r>
    <d v="2025-08-31T00:00:00"/>
    <s v="U1154"/>
    <d v="2025-08-25T00:00:00"/>
    <n v="56"/>
    <n v="0"/>
    <n v="1"/>
    <n v="0"/>
    <s v="S72966"/>
    <s v="Free User"/>
    <s v="Console"/>
    <s v="R"/>
    <n v="3"/>
  </r>
  <r>
    <d v="2025-08-11T00:00:00"/>
    <s v="U1123"/>
    <d v="2025-08-11T00:00:00"/>
    <n v="61"/>
    <n v="0"/>
    <n v="2"/>
    <n v="1.99"/>
    <s v="S31160"/>
    <s v="Paid User"/>
    <s v="PC"/>
    <s v="DNR"/>
    <n v="4"/>
  </r>
  <r>
    <d v="2025-08-30T00:00:00"/>
    <s v="U1132"/>
    <d v="2025-08-25T00:00:00"/>
    <n v="48"/>
    <n v="0"/>
    <n v="1"/>
    <n v="0"/>
    <s v="S13544"/>
    <s v="Free User"/>
    <s v="PC"/>
    <s v="R"/>
    <n v="1"/>
  </r>
  <r>
    <d v="2025-08-12T00:00:00"/>
    <s v="U1194"/>
    <d v="2025-08-11T00:00:00"/>
    <n v="43"/>
    <n v="0"/>
    <n v="1"/>
    <n v="0"/>
    <s v="S77947"/>
    <s v="Free User"/>
    <s v="PC"/>
    <s v="R"/>
    <n v="2"/>
  </r>
  <r>
    <d v="2025-08-27T00:00:00"/>
    <s v="U1093"/>
    <d v="2025-08-25T00:00:00"/>
    <n v="72"/>
    <n v="0"/>
    <n v="2"/>
    <n v="0"/>
    <s v="S93419"/>
    <s v="Free User"/>
    <s v="PC"/>
    <s v="R"/>
    <n v="3"/>
  </r>
  <r>
    <d v="2025-08-26T00:00:00"/>
    <s v="U1057"/>
    <d v="2025-08-25T00:00:00"/>
    <n v="36"/>
    <n v="0"/>
    <n v="5"/>
    <n v="0"/>
    <s v="S62518"/>
    <s v="Free User"/>
    <s v="Mobile"/>
    <s v="R"/>
    <n v="8"/>
  </r>
  <r>
    <d v="2025-08-20T00:00:00"/>
    <s v="U1189"/>
    <d v="2025-08-18T00:00:00"/>
    <n v="49"/>
    <n v="0"/>
    <n v="1"/>
    <n v="0"/>
    <s v="S46623"/>
    <s v="Free User"/>
    <s v="PC"/>
    <s v="R"/>
    <n v="3"/>
  </r>
  <r>
    <d v="2025-08-06T00:00:00"/>
    <s v="U1120"/>
    <d v="2025-08-04T00:00:00"/>
    <n v="3"/>
    <n v="0"/>
    <n v="0"/>
    <n v="0"/>
    <s v="S55812"/>
    <s v="Free User"/>
    <s v="PC"/>
    <s v="R"/>
    <n v="2"/>
  </r>
  <r>
    <d v="2025-07-27T00:00:00"/>
    <s v="U1244"/>
    <d v="2025-07-21T00:00:00"/>
    <n v="20"/>
    <n v="1"/>
    <n v="1"/>
    <n v="0"/>
    <s v="S73262"/>
    <s v="Free User"/>
    <s v="PC"/>
    <s v="R"/>
    <n v="3"/>
  </r>
  <r>
    <d v="2025-08-16T00:00:00"/>
    <s v="U1159"/>
    <d v="2025-08-11T00:00:00"/>
    <n v="33"/>
    <n v="0"/>
    <n v="0"/>
    <n v="0"/>
    <s v="S21112"/>
    <s v="Free User"/>
    <s v="Mobile"/>
    <s v="R"/>
    <n v="5"/>
  </r>
  <r>
    <d v="2025-08-30T00:00:00"/>
    <s v="U1213"/>
    <d v="2025-08-25T00:00:00"/>
    <n v="31"/>
    <n v="0"/>
    <n v="0"/>
    <n v="0"/>
    <s v="S33399"/>
    <s v="Free User"/>
    <s v="PC"/>
    <s v="R"/>
    <n v="1"/>
  </r>
  <r>
    <d v="2025-08-31T00:00:00"/>
    <s v="U1111"/>
    <d v="2025-08-25T00:00:00"/>
    <n v="26"/>
    <n v="0"/>
    <n v="1"/>
    <n v="9.99"/>
    <s v="S21130"/>
    <s v="Paid User"/>
    <s v="PC"/>
    <s v="R"/>
    <n v="4"/>
  </r>
  <r>
    <d v="2025-07-28T00:00:00"/>
    <s v="U1185"/>
    <d v="2025-07-28T00:00:00"/>
    <n v="25"/>
    <n v="0"/>
    <n v="1"/>
    <n v="0"/>
    <s v="S95964"/>
    <s v="Free User"/>
    <s v="PC"/>
    <s v="DNR"/>
    <n v="2"/>
  </r>
  <r>
    <d v="2025-08-26T00:00:00"/>
    <s v="U1037"/>
    <d v="2025-08-25T00:00:00"/>
    <n v="36"/>
    <n v="0"/>
    <n v="1"/>
    <n v="14.99"/>
    <s v="S81913"/>
    <s v="Paid User"/>
    <s v="Mobile"/>
    <s v="R"/>
    <n v="4"/>
  </r>
  <r>
    <d v="2025-08-18T00:00:00"/>
    <s v="U1140"/>
    <d v="2025-08-18T00:00:00"/>
    <n v="18"/>
    <n v="0"/>
    <n v="2"/>
    <n v="0"/>
    <s v="S28251"/>
    <s v="Free User"/>
    <s v="PC"/>
    <s v="DNR"/>
    <n v="5"/>
  </r>
  <r>
    <d v="2025-08-31T00:00:00"/>
    <s v="U1111"/>
    <d v="2025-08-25T00:00:00"/>
    <n v="55"/>
    <n v="0"/>
    <n v="3"/>
    <n v="0"/>
    <s v="S41527"/>
    <s v="Free User"/>
    <s v="Mobile"/>
    <s v="R"/>
    <n v="6"/>
  </r>
  <r>
    <d v="2025-08-12T00:00:00"/>
    <s v="U1195"/>
    <d v="2025-08-11T00:00:00"/>
    <n v="22"/>
    <n v="0"/>
    <n v="3"/>
    <n v="0"/>
    <s v="S56371"/>
    <s v="Free User"/>
    <s v="PC"/>
    <s v="R"/>
    <n v="4"/>
  </r>
  <r>
    <d v="2025-08-28T00:00:00"/>
    <s v="U1229"/>
    <d v="2025-08-25T00:00:00"/>
    <n v="53"/>
    <n v="0"/>
    <n v="2"/>
    <n v="0"/>
    <s v="S75752"/>
    <s v="Free User"/>
    <s v="Console"/>
    <s v="R"/>
    <n v="4"/>
  </r>
  <r>
    <d v="2025-08-24T00:00:00"/>
    <s v="U1033"/>
    <d v="2025-08-18T00:00:00"/>
    <n v="46"/>
    <n v="0"/>
    <n v="2"/>
    <n v="0"/>
    <s v="S89764"/>
    <s v="Free User"/>
    <s v="PC"/>
    <s v="R"/>
    <n v="5"/>
  </r>
  <r>
    <d v="2025-08-30T00:00:00"/>
    <s v="U1001"/>
    <d v="2025-08-25T00:00:00"/>
    <n v="70"/>
    <n v="0"/>
    <n v="2"/>
    <n v="0"/>
    <s v="S52727"/>
    <s v="Free User"/>
    <s v="PC"/>
    <s v="R"/>
    <n v="5"/>
  </r>
  <r>
    <d v="2025-08-13T00:00:00"/>
    <s v="U1174"/>
    <d v="2025-08-11T00:00:00"/>
    <n v="47"/>
    <n v="0"/>
    <n v="2"/>
    <n v="0"/>
    <s v="S17447"/>
    <s v="Free User"/>
    <s v="Console"/>
    <s v="R"/>
    <n v="2"/>
  </r>
  <r>
    <d v="2025-08-11T00:00:00"/>
    <s v="U1063"/>
    <d v="2025-08-11T00:00:00"/>
    <n v="36"/>
    <n v="0"/>
    <n v="0"/>
    <n v="0"/>
    <s v="S18305"/>
    <s v="Free User"/>
    <s v="PC"/>
    <s v="DNR"/>
    <n v="2"/>
  </r>
  <r>
    <d v="2025-07-25T00:00:00"/>
    <s v="U1113"/>
    <d v="2025-07-21T00:00:00"/>
    <n v="45"/>
    <n v="0"/>
    <n v="0"/>
    <n v="0"/>
    <s v="S69289"/>
    <s v="Free User"/>
    <s v="Console"/>
    <s v="R"/>
    <n v="1"/>
  </r>
  <r>
    <d v="2025-08-31T00:00:00"/>
    <s v="U1130"/>
    <d v="2025-08-25T00:00:00"/>
    <n v="25"/>
    <n v="0"/>
    <n v="1"/>
    <n v="14.99"/>
    <s v="S44025"/>
    <s v="Paid User"/>
    <s v="Mobile"/>
    <s v="R"/>
    <n v="3"/>
  </r>
  <r>
    <d v="2025-08-30T00:00:00"/>
    <s v="U1236"/>
    <d v="2025-08-25T00:00:00"/>
    <n v="49"/>
    <n v="0"/>
    <n v="1"/>
    <n v="0"/>
    <s v="S61427"/>
    <s v="Free User"/>
    <s v="Mobile"/>
    <s v="R"/>
    <n v="2"/>
  </r>
  <r>
    <d v="2025-07-25T00:00:00"/>
    <s v="U1113"/>
    <d v="2025-07-21T00:00:00"/>
    <n v="68"/>
    <n v="0"/>
    <n v="2"/>
    <n v="0"/>
    <s v="S26036"/>
    <s v="Free User"/>
    <s v="PC"/>
    <s v="R"/>
    <n v="3"/>
  </r>
  <r>
    <d v="2025-08-31T00:00:00"/>
    <s v="U1229"/>
    <d v="2025-08-25T00:00:00"/>
    <n v="33"/>
    <n v="0"/>
    <n v="3"/>
    <n v="0"/>
    <s v="S27990"/>
    <s v="Free User"/>
    <s v="PC"/>
    <s v="R"/>
    <n v="7"/>
  </r>
  <r>
    <d v="2025-08-12T00:00:00"/>
    <s v="U1247"/>
    <d v="2025-08-11T00:00:00"/>
    <n v="33"/>
    <n v="0"/>
    <n v="1"/>
    <n v="0"/>
    <s v="S97534"/>
    <s v="Free User"/>
    <s v="PC"/>
    <s v="R"/>
    <n v="4"/>
  </r>
  <r>
    <d v="2025-08-16T00:00:00"/>
    <s v="U1213"/>
    <d v="2025-08-11T00:00:00"/>
    <n v="26"/>
    <n v="0"/>
    <n v="2"/>
    <n v="0"/>
    <s v="S35656"/>
    <s v="Free User"/>
    <s v="PC"/>
    <s v="R"/>
    <n v="3"/>
  </r>
  <r>
    <d v="2025-08-13T00:00:00"/>
    <s v="U1091"/>
    <d v="2025-08-11T00:00:00"/>
    <n v="37"/>
    <n v="0"/>
    <n v="3"/>
    <n v="4.99"/>
    <s v="S12370"/>
    <s v="Paid User"/>
    <s v="PC"/>
    <s v="R"/>
    <n v="5"/>
  </r>
  <r>
    <d v="2025-08-18T00:00:00"/>
    <s v="U1098"/>
    <d v="2025-08-18T00:00:00"/>
    <n v="23"/>
    <n v="1"/>
    <n v="3"/>
    <n v="0"/>
    <s v="S39957"/>
    <s v="Free User"/>
    <s v="Console"/>
    <s v="DNR"/>
    <n v="7"/>
  </r>
  <r>
    <d v="2025-08-04T00:00:00"/>
    <s v="U1248"/>
    <d v="2025-08-04T00:00:00"/>
    <n v="20"/>
    <n v="0"/>
    <n v="3"/>
    <n v="19.989999999999998"/>
    <s v="S26981"/>
    <s v="Paid User"/>
    <s v="PC"/>
    <s v="DNR"/>
    <n v="6"/>
  </r>
  <r>
    <d v="2025-08-06T00:00:00"/>
    <s v="U1209"/>
    <d v="2025-08-04T00:00:00"/>
    <n v="38"/>
    <n v="0"/>
    <n v="4"/>
    <n v="0"/>
    <s v="S80333"/>
    <s v="Free User"/>
    <s v="Mobile"/>
    <s v="R"/>
    <n v="5"/>
  </r>
  <r>
    <d v="2025-08-21T00:00:00"/>
    <s v="U1235"/>
    <d v="2025-08-18T00:00:00"/>
    <n v="17"/>
    <n v="0"/>
    <n v="3"/>
    <n v="0"/>
    <s v="S34031"/>
    <s v="Free User"/>
    <s v="Console"/>
    <s v="R"/>
    <n v="3"/>
  </r>
  <r>
    <d v="2025-08-29T00:00:00"/>
    <s v="U1108"/>
    <d v="2025-08-25T00:00:00"/>
    <n v="28"/>
    <n v="0"/>
    <n v="4"/>
    <n v="14.99"/>
    <s v="S20976"/>
    <s v="Paid User"/>
    <s v="PC"/>
    <s v="R"/>
    <n v="6"/>
  </r>
  <r>
    <d v="2025-08-13T00:00:00"/>
    <s v="U1155"/>
    <d v="2025-08-11T00:00:00"/>
    <n v="43"/>
    <n v="0"/>
    <n v="2"/>
    <n v="0"/>
    <s v="S82491"/>
    <s v="Free User"/>
    <s v="PC"/>
    <s v="R"/>
    <n v="2"/>
  </r>
  <r>
    <d v="2025-07-27T00:00:00"/>
    <s v="U1106"/>
    <d v="2025-07-21T00:00:00"/>
    <n v="30"/>
    <n v="0"/>
    <n v="3"/>
    <n v="0"/>
    <s v="S31161"/>
    <s v="Free User"/>
    <s v="Console"/>
    <s v="R"/>
    <n v="5"/>
  </r>
  <r>
    <d v="2025-07-07T00:00:00"/>
    <s v="U1067"/>
    <d v="2025-07-07T00:00:00"/>
    <n v="25"/>
    <n v="0"/>
    <n v="0"/>
    <n v="0"/>
    <s v="S36983"/>
    <s v="Free User"/>
    <s v="PC"/>
    <s v="DNR"/>
    <n v="4"/>
  </r>
  <r>
    <d v="2025-08-26T00:00:00"/>
    <s v="U1074"/>
    <d v="2025-08-25T00:00:00"/>
    <n v="37"/>
    <n v="0"/>
    <n v="1"/>
    <n v="9.99"/>
    <s v="S42826"/>
    <s v="Paid User"/>
    <s v="Console"/>
    <s v="R"/>
    <n v="2"/>
  </r>
  <r>
    <d v="2025-07-07T00:00:00"/>
    <s v="U1009"/>
    <d v="2025-07-07T00:00:00"/>
    <n v="59"/>
    <n v="0"/>
    <n v="0"/>
    <n v="0"/>
    <s v="S42201"/>
    <s v="Free User"/>
    <s v="PC"/>
    <s v="DNR"/>
    <n v="1"/>
  </r>
  <r>
    <d v="2025-08-23T00:00:00"/>
    <s v="U1239"/>
    <d v="2025-08-18T00:00:00"/>
    <n v="40"/>
    <n v="0"/>
    <n v="2"/>
    <n v="0"/>
    <s v="S61522"/>
    <s v="Free User"/>
    <s v="PC"/>
    <s v="R"/>
    <n v="3"/>
  </r>
  <r>
    <d v="2025-08-30T00:00:00"/>
    <s v="U1248"/>
    <d v="2025-08-25T00:00:00"/>
    <n v="59"/>
    <n v="0"/>
    <n v="1"/>
    <n v="0"/>
    <s v="S93358"/>
    <s v="Free User"/>
    <s v="PC"/>
    <s v="R"/>
    <n v="5"/>
  </r>
  <r>
    <d v="2025-07-29T00:00:00"/>
    <s v="U1035"/>
    <d v="2025-07-28T00:00:00"/>
    <n v="35"/>
    <n v="0"/>
    <n v="0"/>
    <n v="0"/>
    <s v="S91978"/>
    <s v="Free User"/>
    <s v="Mobile"/>
    <s v="R"/>
    <n v="1"/>
  </r>
  <r>
    <d v="2025-08-21T00:00:00"/>
    <s v="U1189"/>
    <d v="2025-08-18T00:00:00"/>
    <n v="17"/>
    <n v="0"/>
    <n v="2"/>
    <n v="0"/>
    <s v="S76314"/>
    <s v="Free User"/>
    <s v="PC"/>
    <s v="R"/>
    <n v="3"/>
  </r>
  <r>
    <d v="2025-08-27T00:00:00"/>
    <s v="U1171"/>
    <d v="2025-08-25T00:00:00"/>
    <n v="21"/>
    <n v="0"/>
    <n v="3"/>
    <n v="0"/>
    <s v="S45263"/>
    <s v="Free User"/>
    <s v="Console"/>
    <s v="R"/>
    <n v="6"/>
  </r>
  <r>
    <d v="2025-08-18T00:00:00"/>
    <s v="U1114"/>
    <d v="2025-08-18T00:00:00"/>
    <n v="55"/>
    <n v="0"/>
    <n v="1"/>
    <n v="0"/>
    <s v="S42040"/>
    <s v="Free User"/>
    <s v="PC"/>
    <s v="DNR"/>
    <n v="4"/>
  </r>
  <r>
    <d v="2025-08-13T00:00:00"/>
    <s v="U1008"/>
    <d v="2025-08-11T00:00:00"/>
    <n v="64"/>
    <n v="0"/>
    <n v="1"/>
    <n v="0"/>
    <s v="S46559"/>
    <s v="Free User"/>
    <s v="PC"/>
    <s v="R"/>
    <n v="1"/>
  </r>
  <r>
    <d v="2025-08-11T00:00:00"/>
    <s v="U1128"/>
    <d v="2025-08-11T00:00:00"/>
    <n v="61"/>
    <n v="0"/>
    <n v="1"/>
    <n v="9.99"/>
    <s v="S28856"/>
    <s v="Paid User"/>
    <s v="PC"/>
    <s v="DNR"/>
    <n v="4"/>
  </r>
  <r>
    <d v="2025-07-29T00:00:00"/>
    <s v="U1102"/>
    <d v="2025-07-28T00:00:00"/>
    <n v="20"/>
    <n v="0"/>
    <n v="1"/>
    <n v="0"/>
    <s v="S79361"/>
    <s v="Free User"/>
    <s v="PC"/>
    <s v="R"/>
    <n v="2"/>
  </r>
  <r>
    <d v="2025-08-18T00:00:00"/>
    <s v="U1218"/>
    <d v="2025-08-18T00:00:00"/>
    <n v="58"/>
    <n v="0"/>
    <n v="1"/>
    <n v="0"/>
    <s v="S52747"/>
    <s v="Free User"/>
    <s v="Console"/>
    <s v="DNR"/>
    <n v="3"/>
  </r>
  <r>
    <d v="2025-08-20T00:00:00"/>
    <s v="U1184"/>
    <d v="2025-08-18T00:00:00"/>
    <n v="27"/>
    <n v="0"/>
    <n v="0"/>
    <n v="0"/>
    <s v="S77237"/>
    <s v="Free User"/>
    <s v="PC"/>
    <s v="R"/>
    <n v="5"/>
  </r>
  <r>
    <d v="2025-08-14T00:00:00"/>
    <s v="U1160"/>
    <d v="2025-08-11T00:00:00"/>
    <n v="8"/>
    <n v="0"/>
    <n v="0"/>
    <n v="0"/>
    <s v="S76108"/>
    <s v="Free User"/>
    <s v="Mobile"/>
    <s v="R"/>
    <n v="4"/>
  </r>
  <r>
    <d v="2025-08-22T00:00:00"/>
    <s v="U1145"/>
    <d v="2025-08-18T00:00:00"/>
    <n v="26"/>
    <n v="0"/>
    <n v="1"/>
    <n v="0"/>
    <s v="S94264"/>
    <s v="Free User"/>
    <s v="Mobile"/>
    <s v="R"/>
    <n v="4"/>
  </r>
  <r>
    <d v="2025-08-08T00:00:00"/>
    <s v="U1058"/>
    <d v="2025-08-04T00:00:00"/>
    <n v="72"/>
    <n v="0"/>
    <n v="3"/>
    <n v="9.99"/>
    <s v="S69164"/>
    <s v="Paid User"/>
    <s v="PC"/>
    <s v="R"/>
    <n v="6"/>
  </r>
  <r>
    <d v="2025-08-12T00:00:00"/>
    <s v="U1142"/>
    <d v="2025-08-11T00:00:00"/>
    <n v="45"/>
    <n v="0"/>
    <n v="0"/>
    <n v="0"/>
    <s v="S10434"/>
    <s v="Free User"/>
    <s v="Console"/>
    <s v="R"/>
    <n v="4"/>
  </r>
  <r>
    <d v="2025-08-31T00:00:00"/>
    <s v="U1116"/>
    <d v="2025-08-25T00:00:00"/>
    <n v="48"/>
    <n v="0"/>
    <n v="1"/>
    <n v="0"/>
    <s v="S78942"/>
    <s v="Free User"/>
    <s v="PC"/>
    <s v="R"/>
    <n v="4"/>
  </r>
  <r>
    <d v="2025-08-19T00:00:00"/>
    <s v="U1016"/>
    <d v="2025-08-18T00:00:00"/>
    <n v="52"/>
    <n v="0"/>
    <n v="3"/>
    <n v="0"/>
    <s v="S36898"/>
    <s v="Free User"/>
    <s v="Mobile"/>
    <s v="R"/>
    <n v="4"/>
  </r>
  <r>
    <d v="2025-08-30T00:00:00"/>
    <s v="U1059"/>
    <d v="2025-08-25T00:00:00"/>
    <n v="50"/>
    <n v="0"/>
    <n v="2"/>
    <n v="0"/>
    <s v="S99613"/>
    <s v="Free User"/>
    <s v="Mobile"/>
    <s v="R"/>
    <n v="8"/>
  </r>
  <r>
    <d v="2025-07-30T00:00:00"/>
    <s v="U1073"/>
    <d v="2025-07-28T00:00:00"/>
    <n v="39"/>
    <n v="0"/>
    <n v="2"/>
    <n v="0"/>
    <s v="S43284"/>
    <s v="Free User"/>
    <s v="Console"/>
    <s v="R"/>
    <n v="3"/>
  </r>
  <r>
    <d v="2025-08-28T00:00:00"/>
    <s v="U1166"/>
    <d v="2025-08-25T00:00:00"/>
    <n v="8"/>
    <n v="0"/>
    <n v="4"/>
    <n v="0"/>
    <s v="S73674"/>
    <s v="Free User"/>
    <s v="Console"/>
    <s v="R"/>
    <n v="6"/>
  </r>
  <r>
    <d v="2025-08-30T00:00:00"/>
    <s v="U1068"/>
    <d v="2025-08-25T00:00:00"/>
    <n v="3"/>
    <n v="0"/>
    <n v="3"/>
    <n v="0"/>
    <s v="S47426"/>
    <s v="Free User"/>
    <s v="PC"/>
    <s v="R"/>
    <n v="5"/>
  </r>
  <r>
    <d v="2025-08-29T00:00:00"/>
    <s v="U1118"/>
    <d v="2025-08-25T00:00:00"/>
    <n v="59"/>
    <n v="0"/>
    <n v="2"/>
    <n v="14.99"/>
    <s v="S21253"/>
    <s v="Paid User"/>
    <s v="Console"/>
    <s v="R"/>
    <n v="2"/>
  </r>
  <r>
    <d v="2025-08-25T00:00:00"/>
    <s v="U1239"/>
    <d v="2025-08-25T00:00:00"/>
    <n v="39"/>
    <n v="0"/>
    <n v="0"/>
    <n v="0"/>
    <s v="S68910"/>
    <s v="Free User"/>
    <s v="PC"/>
    <s v="DNR"/>
    <n v="2"/>
  </r>
  <r>
    <d v="2025-08-21T00:00:00"/>
    <s v="U1068"/>
    <d v="2025-08-18T00:00:00"/>
    <n v="65"/>
    <n v="0"/>
    <n v="0"/>
    <n v="0"/>
    <s v="S28578"/>
    <s v="Free User"/>
    <s v="PC"/>
    <s v="R"/>
    <n v="2"/>
  </r>
  <r>
    <d v="2025-08-27T00:00:00"/>
    <s v="U1191"/>
    <d v="2025-08-25T00:00:00"/>
    <n v="21"/>
    <n v="0"/>
    <n v="6"/>
    <n v="0"/>
    <s v="S46643"/>
    <s v="Free User"/>
    <s v="PC"/>
    <s v="R"/>
    <n v="6"/>
  </r>
  <r>
    <d v="2025-08-06T00:00:00"/>
    <s v="U1227"/>
    <d v="2025-08-04T00:00:00"/>
    <n v="14"/>
    <n v="0"/>
    <n v="3"/>
    <n v="0"/>
    <s v="S13255"/>
    <s v="Free User"/>
    <s v="Mobile"/>
    <s v="R"/>
    <n v="6"/>
  </r>
  <r>
    <d v="2025-07-15T00:00:00"/>
    <s v="U1040"/>
    <d v="2025-07-14T00:00:00"/>
    <n v="33"/>
    <n v="0"/>
    <n v="3"/>
    <n v="0"/>
    <s v="S64549"/>
    <s v="Free User"/>
    <s v="Mobile"/>
    <s v="R"/>
    <n v="5"/>
  </r>
  <r>
    <d v="2025-07-30T00:00:00"/>
    <s v="U1088"/>
    <d v="2025-07-28T00:00:00"/>
    <n v="44"/>
    <n v="0"/>
    <n v="1"/>
    <n v="9.99"/>
    <s v="S62200"/>
    <s v="Paid User"/>
    <s v="PC"/>
    <s v="R"/>
    <n v="3"/>
  </r>
  <r>
    <d v="2025-07-27T00:00:00"/>
    <s v="U1030"/>
    <d v="2025-07-21T00:00:00"/>
    <n v="59"/>
    <n v="0"/>
    <n v="2"/>
    <n v="0"/>
    <s v="S61498"/>
    <s v="Free User"/>
    <s v="Mobile"/>
    <s v="R"/>
    <n v="4"/>
  </r>
  <r>
    <d v="2025-08-29T00:00:00"/>
    <s v="U1099"/>
    <d v="2025-08-25T00:00:00"/>
    <n v="34"/>
    <n v="0"/>
    <n v="1"/>
    <n v="0"/>
    <s v="S16326"/>
    <s v="Free User"/>
    <s v="Console"/>
    <s v="R"/>
    <n v="2"/>
  </r>
  <r>
    <d v="2025-08-16T00:00:00"/>
    <s v="U1071"/>
    <d v="2025-08-11T00:00:00"/>
    <n v="37"/>
    <n v="0"/>
    <n v="1"/>
    <n v="0"/>
    <s v="S44829"/>
    <s v="Free User"/>
    <s v="PC"/>
    <s v="R"/>
    <n v="3"/>
  </r>
  <r>
    <d v="2025-08-31T00:00:00"/>
    <s v="U1111"/>
    <d v="2025-08-25T00:00:00"/>
    <n v="37"/>
    <n v="0"/>
    <n v="1"/>
    <n v="0"/>
    <s v="S92692"/>
    <s v="Free User"/>
    <s v="PC"/>
    <s v="R"/>
    <n v="3"/>
  </r>
  <r>
    <d v="2025-08-31T00:00:00"/>
    <s v="U1102"/>
    <d v="2025-08-25T00:00:00"/>
    <n v="37"/>
    <n v="0"/>
    <n v="1"/>
    <n v="0"/>
    <s v="S69095"/>
    <s v="Free User"/>
    <s v="Console"/>
    <s v="R"/>
    <n v="4"/>
  </r>
  <r>
    <d v="2025-08-28T00:00:00"/>
    <s v="U1157"/>
    <d v="2025-08-25T00:00:00"/>
    <n v="65"/>
    <n v="0"/>
    <n v="2"/>
    <n v="0"/>
    <s v="S82103"/>
    <s v="Free User"/>
    <s v="PC"/>
    <s v="R"/>
    <n v="3"/>
  </r>
  <r>
    <d v="2025-08-15T00:00:00"/>
    <s v="U1032"/>
    <d v="2025-08-11T00:00:00"/>
    <n v="26"/>
    <n v="0"/>
    <n v="1"/>
    <n v="0"/>
    <s v="S95566"/>
    <s v="Free User"/>
    <s v="Console"/>
    <s v="R"/>
    <n v="4"/>
  </r>
  <r>
    <d v="2025-08-18T00:00:00"/>
    <s v="U1066"/>
    <d v="2025-08-18T00:00:00"/>
    <n v="20"/>
    <n v="0"/>
    <n v="3"/>
    <n v="0"/>
    <s v="S31932"/>
    <s v="Free User"/>
    <s v="Console"/>
    <s v="DNR"/>
    <n v="5"/>
  </r>
  <r>
    <d v="2025-07-29T00:00:00"/>
    <s v="U1164"/>
    <d v="2025-07-28T00:00:00"/>
    <n v="23"/>
    <n v="0"/>
    <n v="1"/>
    <n v="0"/>
    <s v="S69373"/>
    <s v="Free User"/>
    <s v="PC"/>
    <s v="R"/>
    <n v="3"/>
  </r>
  <r>
    <d v="2025-08-27T00:00:00"/>
    <s v="U1232"/>
    <d v="2025-08-25T00:00:00"/>
    <n v="54"/>
    <n v="0"/>
    <n v="0"/>
    <n v="0"/>
    <s v="S21890"/>
    <s v="Free User"/>
    <s v="Mobile"/>
    <s v="R"/>
    <n v="2"/>
  </r>
  <r>
    <d v="2025-07-30T00:00:00"/>
    <s v="U1044"/>
    <d v="2025-07-28T00:00:00"/>
    <n v="55"/>
    <n v="0"/>
    <n v="2"/>
    <n v="0"/>
    <s v="S36495"/>
    <s v="Free User"/>
    <s v="Console"/>
    <s v="R"/>
    <n v="4"/>
  </r>
  <r>
    <d v="2025-07-31T00:00:00"/>
    <s v="U1227"/>
    <d v="2025-07-28T00:00:00"/>
    <n v="35"/>
    <n v="0"/>
    <n v="1"/>
    <n v="0"/>
    <s v="S59396"/>
    <s v="Free User"/>
    <s v="Mobile"/>
    <s v="R"/>
    <n v="1"/>
  </r>
  <r>
    <d v="2025-08-04T00:00:00"/>
    <s v="U1069"/>
    <d v="2025-08-04T00:00:00"/>
    <n v="3"/>
    <n v="1"/>
    <n v="1"/>
    <n v="0"/>
    <s v="S75981"/>
    <s v="Free User"/>
    <s v="Mobile"/>
    <s v="DNR"/>
    <n v="3"/>
  </r>
  <r>
    <d v="2025-08-20T00:00:00"/>
    <s v="U1135"/>
    <d v="2025-08-18T00:00:00"/>
    <n v="50"/>
    <n v="0"/>
    <n v="4"/>
    <n v="0"/>
    <s v="S66601"/>
    <s v="Free User"/>
    <s v="PC"/>
    <s v="R"/>
    <n v="5"/>
  </r>
  <r>
    <d v="2025-07-23T00:00:00"/>
    <s v="U1244"/>
    <d v="2025-07-21T00:00:00"/>
    <n v="38"/>
    <n v="0"/>
    <n v="2"/>
    <n v="0"/>
    <s v="S72032"/>
    <s v="Free User"/>
    <s v="Mobile"/>
    <s v="R"/>
    <n v="5"/>
  </r>
  <r>
    <d v="2025-08-20T00:00:00"/>
    <s v="U1247"/>
    <d v="2025-08-18T00:00:00"/>
    <n v="39"/>
    <n v="0"/>
    <n v="1"/>
    <n v="1.99"/>
    <s v="S79187"/>
    <s v="Paid User"/>
    <s v="Console"/>
    <s v="R"/>
    <n v="2"/>
  </r>
  <r>
    <d v="2025-08-28T00:00:00"/>
    <s v="U1218"/>
    <d v="2025-08-25T00:00:00"/>
    <n v="17"/>
    <n v="0"/>
    <n v="2"/>
    <n v="0"/>
    <s v="S78467"/>
    <s v="Free User"/>
    <s v="Mobile"/>
    <s v="R"/>
    <n v="5"/>
  </r>
  <r>
    <d v="2025-08-04T00:00:00"/>
    <s v="U1248"/>
    <d v="2025-08-04T00:00:00"/>
    <n v="38"/>
    <n v="0"/>
    <n v="1"/>
    <n v="0"/>
    <s v="S69942"/>
    <s v="Free User"/>
    <s v="Mobile"/>
    <s v="DNR"/>
    <n v="2"/>
  </r>
  <r>
    <d v="2025-08-20T00:00:00"/>
    <s v="U1021"/>
    <d v="2025-08-18T00:00:00"/>
    <n v="53"/>
    <n v="0"/>
    <n v="3"/>
    <n v="0"/>
    <s v="S14927"/>
    <s v="Free User"/>
    <s v="Mobile"/>
    <s v="R"/>
    <n v="5"/>
  </r>
  <r>
    <d v="2025-08-23T00:00:00"/>
    <s v="U1165"/>
    <d v="2025-08-18T00:00:00"/>
    <n v="27"/>
    <n v="0"/>
    <n v="3"/>
    <n v="0"/>
    <s v="S24697"/>
    <s v="Free User"/>
    <s v="PC"/>
    <s v="R"/>
    <n v="7"/>
  </r>
  <r>
    <d v="2025-07-08T00:00:00"/>
    <s v="U1025"/>
    <d v="2025-07-07T00:00:00"/>
    <n v="16"/>
    <n v="0"/>
    <n v="4"/>
    <n v="0"/>
    <s v="S88782"/>
    <s v="Free User"/>
    <s v="PC"/>
    <s v="R"/>
    <n v="5"/>
  </r>
  <r>
    <d v="2025-07-21T00:00:00"/>
    <s v="U1000"/>
    <d v="2025-07-21T00:00:00"/>
    <n v="36"/>
    <n v="0"/>
    <n v="1"/>
    <n v="0"/>
    <s v="S41766"/>
    <s v="Free User"/>
    <s v="Console"/>
    <s v="DNR"/>
    <n v="2"/>
  </r>
  <r>
    <d v="2025-08-24T00:00:00"/>
    <s v="U1121"/>
    <d v="2025-08-18T00:00:00"/>
    <n v="62"/>
    <n v="0"/>
    <n v="0"/>
    <n v="14.99"/>
    <s v="S50291"/>
    <s v="Paid User"/>
    <s v="PC"/>
    <s v="R"/>
    <n v="1"/>
  </r>
  <r>
    <d v="2025-08-02T00:00:00"/>
    <s v="U1014"/>
    <d v="2025-07-28T00:00:00"/>
    <n v="50"/>
    <n v="0"/>
    <n v="3"/>
    <n v="0"/>
    <s v="S39863"/>
    <s v="Free User"/>
    <s v="PC"/>
    <s v="R"/>
    <n v="3"/>
  </r>
  <r>
    <d v="2025-08-31T00:00:00"/>
    <s v="U1170"/>
    <d v="2025-08-25T00:00:00"/>
    <n v="49"/>
    <n v="0"/>
    <n v="0"/>
    <n v="0"/>
    <s v="S65123"/>
    <s v="Free User"/>
    <s v="Mobile"/>
    <s v="R"/>
    <n v="3"/>
  </r>
  <r>
    <d v="2025-08-22T00:00:00"/>
    <s v="U1092"/>
    <d v="2025-08-18T00:00:00"/>
    <n v="36"/>
    <n v="0"/>
    <n v="4"/>
    <n v="0"/>
    <s v="S18838"/>
    <s v="Free User"/>
    <s v="PC"/>
    <s v="R"/>
    <n v="7"/>
  </r>
  <r>
    <d v="2025-08-20T00:00:00"/>
    <s v="U1052"/>
    <d v="2025-08-18T00:00:00"/>
    <n v="48"/>
    <n v="0"/>
    <n v="2"/>
    <n v="0"/>
    <s v="S39024"/>
    <s v="Free User"/>
    <s v="Mobile"/>
    <s v="R"/>
    <n v="4"/>
  </r>
  <r>
    <d v="2025-08-21T00:00:00"/>
    <s v="U1067"/>
    <d v="2025-08-18T00:00:00"/>
    <n v="39"/>
    <n v="0"/>
    <n v="4"/>
    <n v="0"/>
    <s v="S39271"/>
    <s v="Free User"/>
    <s v="Mobile"/>
    <s v="R"/>
    <n v="5"/>
  </r>
  <r>
    <d v="2025-08-21T00:00:00"/>
    <s v="U1124"/>
    <d v="2025-08-18T00:00:00"/>
    <n v="61"/>
    <n v="0"/>
    <n v="3"/>
    <n v="0"/>
    <s v="S17124"/>
    <s v="Free User"/>
    <s v="Mobile"/>
    <s v="R"/>
    <n v="7"/>
  </r>
  <r>
    <d v="2025-08-13T00:00:00"/>
    <s v="U1054"/>
    <d v="2025-08-11T00:00:00"/>
    <n v="41"/>
    <n v="0"/>
    <n v="4"/>
    <n v="0"/>
    <s v="S61553"/>
    <s v="Free User"/>
    <s v="Mobile"/>
    <s v="R"/>
    <n v="8"/>
  </r>
  <r>
    <d v="2025-08-27T00:00:00"/>
    <s v="U1115"/>
    <d v="2025-08-25T00:00:00"/>
    <n v="33"/>
    <n v="0"/>
    <n v="3"/>
    <n v="0"/>
    <s v="S53154"/>
    <s v="Free User"/>
    <s v="Mobile"/>
    <s v="R"/>
    <n v="4"/>
  </r>
  <r>
    <d v="2025-08-09T00:00:00"/>
    <s v="U1048"/>
    <d v="2025-08-04T00:00:00"/>
    <n v="37"/>
    <n v="0"/>
    <n v="0"/>
    <n v="1.99"/>
    <s v="S59626"/>
    <s v="Paid User"/>
    <s v="Console"/>
    <s v="R"/>
    <n v="1"/>
  </r>
  <r>
    <d v="2025-08-17T00:00:00"/>
    <s v="U1214"/>
    <d v="2025-08-11T00:00:00"/>
    <n v="52"/>
    <n v="0"/>
    <n v="2"/>
    <n v="0"/>
    <s v="S20585"/>
    <s v="Free User"/>
    <s v="Mobile"/>
    <s v="R"/>
    <n v="4"/>
  </r>
  <r>
    <d v="2025-08-19T00:00:00"/>
    <s v="U1089"/>
    <d v="2025-08-18T00:00:00"/>
    <n v="72"/>
    <n v="0"/>
    <n v="2"/>
    <n v="0"/>
    <s v="S56744"/>
    <s v="Free User"/>
    <s v="Mobile"/>
    <s v="R"/>
    <n v="2"/>
  </r>
  <r>
    <d v="2025-07-31T00:00:00"/>
    <s v="U1196"/>
    <d v="2025-07-28T00:00:00"/>
    <n v="57"/>
    <n v="0"/>
    <n v="2"/>
    <n v="0"/>
    <s v="S58852"/>
    <s v="Free User"/>
    <s v="Mobile"/>
    <s v="R"/>
    <n v="3"/>
  </r>
  <r>
    <d v="2025-08-31T00:00:00"/>
    <s v="U1138"/>
    <d v="2025-08-25T00:00:00"/>
    <n v="50"/>
    <n v="1"/>
    <n v="0"/>
    <n v="0"/>
    <s v="S92793"/>
    <s v="Free User"/>
    <s v="PC"/>
    <s v="R"/>
    <n v="2"/>
  </r>
  <r>
    <d v="2025-08-06T00:00:00"/>
    <s v="U1105"/>
    <d v="2025-08-04T00:00:00"/>
    <n v="61"/>
    <n v="0"/>
    <n v="2"/>
    <n v="4.99"/>
    <s v="S18202"/>
    <s v="Paid User"/>
    <s v="Mobile"/>
    <s v="R"/>
    <n v="5"/>
  </r>
  <r>
    <d v="2025-07-15T00:00:00"/>
    <s v="U1205"/>
    <d v="2025-07-14T00:00:00"/>
    <n v="52"/>
    <n v="0"/>
    <n v="3"/>
    <n v="0"/>
    <s v="S45692"/>
    <s v="Free User"/>
    <s v="PC"/>
    <s v="R"/>
    <n v="4"/>
  </r>
  <r>
    <d v="2025-08-15T00:00:00"/>
    <s v="U1085"/>
    <d v="2025-08-11T00:00:00"/>
    <n v="18"/>
    <n v="0"/>
    <n v="2"/>
    <n v="1.99"/>
    <s v="S10494"/>
    <s v="Paid User"/>
    <s v="PC"/>
    <s v="R"/>
    <n v="2"/>
  </r>
  <r>
    <d v="2025-08-29T00:00:00"/>
    <s v="U1184"/>
    <d v="2025-08-25T00:00:00"/>
    <n v="25"/>
    <n v="0"/>
    <n v="2"/>
    <n v="0"/>
    <s v="S40653"/>
    <s v="Free User"/>
    <s v="Console"/>
    <s v="R"/>
    <n v="3"/>
  </r>
  <r>
    <d v="2025-08-21T00:00:00"/>
    <s v="U1027"/>
    <d v="2025-08-18T00:00:00"/>
    <n v="3"/>
    <n v="0"/>
    <n v="2"/>
    <n v="0"/>
    <s v="S66352"/>
    <s v="Free User"/>
    <s v="Mobile"/>
    <s v="R"/>
    <n v="3"/>
  </r>
  <r>
    <d v="2025-08-01T00:00:00"/>
    <s v="U1208"/>
    <d v="2025-07-28T00:00:00"/>
    <n v="3"/>
    <n v="0"/>
    <n v="3"/>
    <n v="0"/>
    <s v="S49756"/>
    <s v="Free User"/>
    <s v="PC"/>
    <s v="R"/>
    <n v="5"/>
  </r>
  <r>
    <d v="2025-08-05T00:00:00"/>
    <s v="U1210"/>
    <d v="2025-08-04T00:00:00"/>
    <n v="26"/>
    <n v="0"/>
    <n v="1"/>
    <n v="0"/>
    <s v="S88081"/>
    <s v="Free User"/>
    <s v="Console"/>
    <s v="R"/>
    <n v="3"/>
  </r>
  <r>
    <d v="2025-08-06T00:00:00"/>
    <s v="U1020"/>
    <d v="2025-08-04T00:00:00"/>
    <n v="15"/>
    <n v="0"/>
    <n v="6"/>
    <n v="4.99"/>
    <s v="S14438"/>
    <s v="Paid User"/>
    <s v="PC"/>
    <s v="R"/>
    <n v="8"/>
  </r>
  <r>
    <d v="2025-08-27T00:00:00"/>
    <s v="U1123"/>
    <d v="2025-08-25T00:00:00"/>
    <n v="38"/>
    <n v="0"/>
    <n v="2"/>
    <n v="0"/>
    <s v="S19458"/>
    <s v="Free User"/>
    <s v="Console"/>
    <s v="R"/>
    <n v="3"/>
  </r>
  <r>
    <d v="2025-08-12T00:00:00"/>
    <s v="U1067"/>
    <d v="2025-08-11T00:00:00"/>
    <n v="51"/>
    <n v="0"/>
    <n v="7"/>
    <n v="0"/>
    <s v="S68584"/>
    <s v="Free User"/>
    <s v="PC"/>
    <s v="R"/>
    <n v="7"/>
  </r>
  <r>
    <d v="2025-07-23T00:00:00"/>
    <s v="U1044"/>
    <d v="2025-07-21T00:00:00"/>
    <n v="65"/>
    <n v="0"/>
    <n v="0"/>
    <n v="0"/>
    <s v="S80590"/>
    <s v="Free User"/>
    <s v="PC"/>
    <s v="R"/>
    <n v="2"/>
  </r>
  <r>
    <d v="2025-08-30T00:00:00"/>
    <s v="U1216"/>
    <d v="2025-08-25T00:00:00"/>
    <n v="42"/>
    <n v="1"/>
    <n v="1"/>
    <n v="0"/>
    <s v="S43299"/>
    <s v="Free User"/>
    <s v="Mobile"/>
    <s v="R"/>
    <n v="2"/>
  </r>
  <r>
    <d v="2025-08-08T00:00:00"/>
    <s v="U1188"/>
    <d v="2025-08-04T00:00:00"/>
    <n v="63"/>
    <n v="0"/>
    <n v="1"/>
    <n v="0"/>
    <s v="S85796"/>
    <s v="Free User"/>
    <s v="PC"/>
    <s v="R"/>
    <n v="4"/>
  </r>
  <r>
    <d v="2025-08-14T00:00:00"/>
    <s v="U1048"/>
    <d v="2025-08-11T00:00:00"/>
    <n v="55"/>
    <n v="0"/>
    <n v="1"/>
    <n v="1.99"/>
    <s v="S95149"/>
    <s v="Paid User"/>
    <s v="PC"/>
    <s v="R"/>
    <n v="6"/>
  </r>
  <r>
    <d v="2025-07-23T00:00:00"/>
    <s v="U1206"/>
    <d v="2025-07-21T00:00:00"/>
    <n v="67"/>
    <n v="0"/>
    <n v="0"/>
    <n v="0"/>
    <s v="S40292"/>
    <s v="Free User"/>
    <s v="Console"/>
    <s v="R"/>
    <n v="2"/>
  </r>
  <r>
    <d v="2025-08-18T00:00:00"/>
    <s v="U1215"/>
    <d v="2025-08-18T00:00:00"/>
    <n v="43"/>
    <n v="0"/>
    <n v="2"/>
    <n v="0"/>
    <s v="S34847"/>
    <s v="Free User"/>
    <s v="Mobile"/>
    <s v="DNR"/>
    <n v="4"/>
  </r>
  <r>
    <d v="2025-08-23T00:00:00"/>
    <s v="U1153"/>
    <d v="2025-08-18T00:00:00"/>
    <n v="31"/>
    <n v="0"/>
    <n v="5"/>
    <n v="0"/>
    <s v="S68866"/>
    <s v="Free User"/>
    <s v="Console"/>
    <s v="R"/>
    <n v="5"/>
  </r>
  <r>
    <d v="2025-08-31T00:00:00"/>
    <s v="U1154"/>
    <d v="2025-08-25T00:00:00"/>
    <n v="81"/>
    <n v="0"/>
    <n v="2"/>
    <n v="0"/>
    <s v="S91257"/>
    <s v="Free User"/>
    <s v="Mobile"/>
    <s v="R"/>
    <n v="3"/>
  </r>
  <r>
    <d v="2025-08-12T00:00:00"/>
    <s v="U1089"/>
    <d v="2025-08-11T00:00:00"/>
    <n v="23"/>
    <n v="0"/>
    <n v="2"/>
    <n v="0"/>
    <s v="S15011"/>
    <s v="Free User"/>
    <s v="PC"/>
    <s v="R"/>
    <n v="3"/>
  </r>
  <r>
    <d v="2025-08-17T00:00:00"/>
    <s v="U1153"/>
    <d v="2025-08-11T00:00:00"/>
    <n v="22"/>
    <n v="0"/>
    <n v="2"/>
    <n v="0"/>
    <s v="S98908"/>
    <s v="Free User"/>
    <s v="Console"/>
    <s v="R"/>
    <n v="3"/>
  </r>
  <r>
    <d v="2025-08-21T00:00:00"/>
    <s v="U1095"/>
    <d v="2025-08-18T00:00:00"/>
    <n v="30"/>
    <n v="0"/>
    <n v="2"/>
    <n v="0"/>
    <s v="S73374"/>
    <s v="Free User"/>
    <s v="Console"/>
    <s v="R"/>
    <n v="5"/>
  </r>
  <r>
    <d v="2025-07-29T00:00:00"/>
    <s v="U1016"/>
    <d v="2025-07-28T00:00:00"/>
    <n v="53"/>
    <n v="0"/>
    <n v="2"/>
    <n v="0"/>
    <s v="S21947"/>
    <s v="Free User"/>
    <s v="PC"/>
    <s v="R"/>
    <n v="7"/>
  </r>
  <r>
    <d v="2025-07-26T00:00:00"/>
    <s v="U1167"/>
    <d v="2025-07-21T00:00:00"/>
    <n v="48"/>
    <n v="0"/>
    <n v="1"/>
    <n v="0"/>
    <s v="S64767"/>
    <s v="Free User"/>
    <s v="PC"/>
    <s v="R"/>
    <n v="3"/>
  </r>
  <r>
    <d v="2025-07-07T00:00:00"/>
    <s v="U1244"/>
    <d v="2025-07-07T00:00:00"/>
    <n v="33"/>
    <n v="0"/>
    <n v="1"/>
    <n v="4.99"/>
    <s v="S57681"/>
    <s v="Paid User"/>
    <s v="PC"/>
    <s v="DNR"/>
    <n v="2"/>
  </r>
  <r>
    <d v="2025-07-31T00:00:00"/>
    <s v="U1164"/>
    <d v="2025-07-28T00:00:00"/>
    <n v="58"/>
    <n v="0"/>
    <n v="2"/>
    <n v="9.99"/>
    <s v="S30521"/>
    <s v="Paid User"/>
    <s v="PC"/>
    <s v="R"/>
    <n v="2"/>
  </r>
  <r>
    <d v="2025-08-04T00:00:00"/>
    <s v="U1108"/>
    <d v="2025-08-04T00:00:00"/>
    <n v="15"/>
    <n v="0"/>
    <n v="2"/>
    <n v="0"/>
    <s v="S31305"/>
    <s v="Free User"/>
    <s v="Mobile"/>
    <s v="DNR"/>
    <n v="4"/>
  </r>
  <r>
    <d v="2025-08-07T00:00:00"/>
    <s v="U1033"/>
    <d v="2025-08-04T00:00:00"/>
    <n v="61"/>
    <n v="0"/>
    <n v="4"/>
    <n v="0"/>
    <s v="S85086"/>
    <s v="Free User"/>
    <s v="PC"/>
    <s v="R"/>
    <n v="7"/>
  </r>
  <r>
    <d v="2025-07-31T00:00:00"/>
    <s v="U1159"/>
    <d v="2025-07-28T00:00:00"/>
    <n v="48"/>
    <n v="0"/>
    <n v="3"/>
    <n v="1.99"/>
    <s v="S32516"/>
    <s v="Paid User"/>
    <s v="Mobile"/>
    <s v="R"/>
    <n v="5"/>
  </r>
  <r>
    <d v="2025-07-30T00:00:00"/>
    <s v="U1236"/>
    <d v="2025-07-28T00:00:00"/>
    <n v="48"/>
    <n v="0"/>
    <n v="2"/>
    <n v="0"/>
    <s v="S35865"/>
    <s v="Free User"/>
    <s v="PC"/>
    <s v="R"/>
    <n v="5"/>
  </r>
  <r>
    <d v="2025-08-11T00:00:00"/>
    <s v="U1077"/>
    <d v="2025-08-11T00:00:00"/>
    <n v="61"/>
    <n v="0"/>
    <n v="1"/>
    <n v="0"/>
    <s v="S89645"/>
    <s v="Free User"/>
    <s v="Mobile"/>
    <s v="DNR"/>
    <n v="1"/>
  </r>
  <r>
    <d v="2025-08-19T00:00:00"/>
    <s v="U1237"/>
    <d v="2025-08-18T00:00:00"/>
    <n v="46"/>
    <n v="0"/>
    <n v="2"/>
    <n v="0"/>
    <s v="S93928"/>
    <s v="Free User"/>
    <s v="PC"/>
    <s v="R"/>
    <n v="3"/>
  </r>
  <r>
    <d v="2025-08-24T00:00:00"/>
    <s v="U1201"/>
    <d v="2025-08-18T00:00:00"/>
    <n v="29"/>
    <n v="0"/>
    <n v="2"/>
    <n v="0"/>
    <s v="S33981"/>
    <s v="Free User"/>
    <s v="PC"/>
    <s v="R"/>
    <n v="5"/>
  </r>
  <r>
    <d v="2025-08-19T00:00:00"/>
    <s v="U1144"/>
    <d v="2025-08-18T00:00:00"/>
    <n v="61"/>
    <n v="0"/>
    <n v="3"/>
    <n v="0"/>
    <s v="S29590"/>
    <s v="Free User"/>
    <s v="PC"/>
    <s v="R"/>
    <n v="5"/>
  </r>
  <r>
    <d v="2025-08-28T00:00:00"/>
    <s v="U1063"/>
    <d v="2025-08-25T00:00:00"/>
    <n v="15"/>
    <n v="0"/>
    <n v="1"/>
    <n v="0"/>
    <s v="S98113"/>
    <s v="Free User"/>
    <s v="Mobile"/>
    <s v="R"/>
    <n v="1"/>
  </r>
  <r>
    <d v="2025-08-18T00:00:00"/>
    <s v="U1009"/>
    <d v="2025-08-18T00:00:00"/>
    <n v="51"/>
    <n v="0"/>
    <n v="1"/>
    <n v="0"/>
    <s v="S92187"/>
    <s v="Free User"/>
    <s v="Mobile"/>
    <s v="DNR"/>
    <n v="3"/>
  </r>
  <r>
    <d v="2025-08-21T00:00:00"/>
    <s v="U1199"/>
    <d v="2025-08-18T00:00:00"/>
    <n v="65"/>
    <n v="0"/>
    <n v="2"/>
    <n v="0"/>
    <s v="S58162"/>
    <s v="Free User"/>
    <s v="Console"/>
    <s v="R"/>
    <n v="5"/>
  </r>
  <r>
    <d v="2025-08-26T00:00:00"/>
    <s v="U1114"/>
    <d v="2025-08-25T00:00:00"/>
    <n v="39"/>
    <n v="0"/>
    <n v="3"/>
    <n v="4.99"/>
    <s v="S40834"/>
    <s v="Paid User"/>
    <s v="PC"/>
    <s v="R"/>
    <n v="3"/>
  </r>
  <r>
    <d v="2025-08-30T00:00:00"/>
    <s v="U1114"/>
    <d v="2025-08-25T00:00:00"/>
    <n v="59"/>
    <n v="0"/>
    <n v="2"/>
    <n v="0"/>
    <s v="S62473"/>
    <s v="Free User"/>
    <s v="Console"/>
    <s v="R"/>
    <n v="4"/>
  </r>
  <r>
    <d v="2025-08-08T00:00:00"/>
    <s v="U1027"/>
    <d v="2025-08-04T00:00:00"/>
    <n v="57"/>
    <n v="0"/>
    <n v="3"/>
    <n v="0"/>
    <s v="S76867"/>
    <s v="Free User"/>
    <s v="PC"/>
    <s v="R"/>
    <n v="7"/>
  </r>
  <r>
    <d v="2025-07-28T00:00:00"/>
    <s v="U1168"/>
    <d v="2025-07-28T00:00:00"/>
    <n v="26"/>
    <n v="0"/>
    <n v="1"/>
    <n v="0"/>
    <s v="S77040"/>
    <s v="Free User"/>
    <s v="PC"/>
    <s v="DNR"/>
    <n v="3"/>
  </r>
  <r>
    <d v="2025-07-08T00:00:00"/>
    <s v="U1020"/>
    <d v="2025-07-07T00:00:00"/>
    <n v="46"/>
    <n v="0"/>
    <n v="4"/>
    <n v="0"/>
    <s v="S13389"/>
    <s v="Free User"/>
    <s v="Mobile"/>
    <s v="R"/>
    <n v="5"/>
  </r>
  <r>
    <d v="2025-08-25T00:00:00"/>
    <s v="U1219"/>
    <d v="2025-08-25T00:00:00"/>
    <n v="22"/>
    <n v="0"/>
    <n v="2"/>
    <n v="19.989999999999998"/>
    <s v="S74470"/>
    <s v="Paid User"/>
    <s v="Mobile"/>
    <s v="DNR"/>
    <n v="6"/>
  </r>
  <r>
    <d v="2025-08-07T00:00:00"/>
    <s v="U1073"/>
    <d v="2025-08-04T00:00:00"/>
    <n v="71"/>
    <n v="0"/>
    <n v="4"/>
    <n v="0"/>
    <s v="S90012"/>
    <s v="Free User"/>
    <s v="Console"/>
    <s v="R"/>
    <n v="5"/>
  </r>
  <r>
    <d v="2025-07-31T00:00:00"/>
    <s v="U1193"/>
    <d v="2025-07-28T00:00:00"/>
    <n v="60"/>
    <n v="0"/>
    <n v="4"/>
    <n v="0"/>
    <s v="S28818"/>
    <s v="Free User"/>
    <s v="PC"/>
    <s v="R"/>
    <n v="5"/>
  </r>
  <r>
    <d v="2025-08-06T00:00:00"/>
    <s v="U1065"/>
    <d v="2025-08-04T00:00:00"/>
    <n v="30"/>
    <n v="0"/>
    <n v="0"/>
    <n v="0"/>
    <s v="S41116"/>
    <s v="Free User"/>
    <s v="Mobile"/>
    <s v="R"/>
    <n v="3"/>
  </r>
  <r>
    <d v="2025-08-12T00:00:00"/>
    <s v="U1081"/>
    <d v="2025-08-11T00:00:00"/>
    <n v="51"/>
    <n v="0"/>
    <n v="5"/>
    <n v="0"/>
    <s v="S99087"/>
    <s v="Free User"/>
    <s v="PC"/>
    <s v="R"/>
    <n v="7"/>
  </r>
  <r>
    <d v="2025-08-26T00:00:00"/>
    <s v="U1083"/>
    <d v="2025-08-25T00:00:00"/>
    <n v="51"/>
    <n v="0"/>
    <n v="1"/>
    <n v="0"/>
    <s v="S93403"/>
    <s v="Free User"/>
    <s v="PC"/>
    <s v="R"/>
    <n v="3"/>
  </r>
  <r>
    <d v="2025-08-29T00:00:00"/>
    <s v="U1219"/>
    <d v="2025-08-25T00:00:00"/>
    <n v="41"/>
    <n v="0"/>
    <n v="3"/>
    <n v="0"/>
    <s v="S23711"/>
    <s v="Free User"/>
    <s v="Mobile"/>
    <s v="R"/>
    <n v="5"/>
  </r>
  <r>
    <d v="2025-08-27T00:00:00"/>
    <s v="U1064"/>
    <d v="2025-08-25T00:00:00"/>
    <n v="29"/>
    <n v="0"/>
    <n v="1"/>
    <n v="0"/>
    <s v="S29162"/>
    <s v="Free User"/>
    <s v="Mobile"/>
    <s v="R"/>
    <n v="3"/>
  </r>
  <r>
    <d v="2025-08-11T00:00:00"/>
    <s v="U1092"/>
    <d v="2025-08-11T00:00:00"/>
    <n v="95"/>
    <n v="0"/>
    <n v="1"/>
    <n v="0"/>
    <s v="S16329"/>
    <s v="Free User"/>
    <s v="Mobile"/>
    <s v="DNR"/>
    <n v="3"/>
  </r>
  <r>
    <d v="2025-08-23T00:00:00"/>
    <s v="U1075"/>
    <d v="2025-08-18T00:00:00"/>
    <n v="63"/>
    <n v="0"/>
    <n v="1"/>
    <n v="0"/>
    <s v="S96992"/>
    <s v="Free User"/>
    <s v="PC"/>
    <s v="R"/>
    <n v="2"/>
  </r>
  <r>
    <d v="2025-08-27T00:00:00"/>
    <s v="U1229"/>
    <d v="2025-08-25T00:00:00"/>
    <n v="45"/>
    <n v="0"/>
    <n v="3"/>
    <n v="0"/>
    <s v="S92001"/>
    <s v="Free User"/>
    <s v="Mobile"/>
    <s v="R"/>
    <n v="5"/>
  </r>
  <r>
    <d v="2025-07-29T00:00:00"/>
    <s v="U1110"/>
    <d v="2025-07-28T00:00:00"/>
    <n v="21"/>
    <n v="0"/>
    <n v="2"/>
    <n v="0"/>
    <s v="S95604"/>
    <s v="Free User"/>
    <s v="Console"/>
    <s v="R"/>
    <n v="4"/>
  </r>
  <r>
    <d v="2025-08-07T00:00:00"/>
    <s v="U1011"/>
    <d v="2025-08-04T00:00:00"/>
    <n v="33"/>
    <n v="0"/>
    <n v="3"/>
    <n v="0"/>
    <s v="S80007"/>
    <s v="Free User"/>
    <s v="PC"/>
    <s v="R"/>
    <n v="3"/>
  </r>
  <r>
    <d v="2025-08-20T00:00:00"/>
    <s v="U1057"/>
    <d v="2025-08-18T00:00:00"/>
    <n v="59"/>
    <n v="1"/>
    <n v="2"/>
    <n v="0"/>
    <s v="S72246"/>
    <s v="Free User"/>
    <s v="Console"/>
    <s v="R"/>
    <n v="4"/>
  </r>
  <r>
    <d v="2025-07-23T00:00:00"/>
    <s v="U1040"/>
    <d v="2025-07-21T00:00:00"/>
    <n v="48"/>
    <n v="0"/>
    <n v="1"/>
    <n v="0"/>
    <s v="S18345"/>
    <s v="Free User"/>
    <s v="PC"/>
    <s v="R"/>
    <n v="1"/>
  </r>
  <r>
    <d v="2025-08-21T00:00:00"/>
    <s v="U1163"/>
    <d v="2025-08-18T00:00:00"/>
    <n v="62"/>
    <n v="0"/>
    <n v="2"/>
    <n v="9.99"/>
    <s v="S11506"/>
    <s v="Paid User"/>
    <s v="Mobile"/>
    <s v="R"/>
    <n v="6"/>
  </r>
  <r>
    <d v="2025-08-22T00:00:00"/>
    <s v="U1014"/>
    <d v="2025-08-18T00:00:00"/>
    <n v="27"/>
    <n v="0"/>
    <n v="3"/>
    <n v="0"/>
    <s v="S88889"/>
    <s v="Free User"/>
    <s v="Mobile"/>
    <s v="R"/>
    <n v="3"/>
  </r>
  <r>
    <d v="2025-08-28T00:00:00"/>
    <s v="U1239"/>
    <d v="2025-08-25T00:00:00"/>
    <n v="59"/>
    <n v="0"/>
    <n v="2"/>
    <n v="4.99"/>
    <s v="S79668"/>
    <s v="Paid User"/>
    <s v="Mobile"/>
    <s v="R"/>
    <n v="3"/>
  </r>
  <r>
    <d v="2025-07-30T00:00:00"/>
    <s v="U1006"/>
    <d v="2025-07-28T00:00:00"/>
    <n v="9"/>
    <n v="0"/>
    <n v="5"/>
    <n v="0"/>
    <s v="S90299"/>
    <s v="Free User"/>
    <s v="PC"/>
    <s v="R"/>
    <n v="9"/>
  </r>
  <r>
    <d v="2025-08-31T00:00:00"/>
    <s v="U1141"/>
    <d v="2025-08-25T00:00:00"/>
    <n v="29"/>
    <n v="0"/>
    <n v="1"/>
    <n v="0"/>
    <s v="S76446"/>
    <s v="Free User"/>
    <s v="Mobile"/>
    <s v="R"/>
    <n v="1"/>
  </r>
  <r>
    <d v="2025-08-19T00:00:00"/>
    <s v="U1165"/>
    <d v="2025-08-18T00:00:00"/>
    <n v="54"/>
    <n v="0"/>
    <n v="2"/>
    <n v="0"/>
    <s v="S92046"/>
    <s v="Free User"/>
    <s v="PC"/>
    <s v="R"/>
    <n v="3"/>
  </r>
  <r>
    <d v="2025-08-29T00:00:00"/>
    <s v="U1012"/>
    <d v="2025-08-25T00:00:00"/>
    <n v="28"/>
    <n v="0"/>
    <n v="2"/>
    <n v="0"/>
    <s v="S67232"/>
    <s v="Free User"/>
    <s v="Mobile"/>
    <s v="R"/>
    <n v="6"/>
  </r>
  <r>
    <d v="2025-08-29T00:00:00"/>
    <s v="U1190"/>
    <d v="2025-08-25T00:00:00"/>
    <n v="26"/>
    <n v="0"/>
    <n v="3"/>
    <n v="0"/>
    <s v="S44265"/>
    <s v="Free User"/>
    <s v="PC"/>
    <s v="R"/>
    <n v="4"/>
  </r>
  <r>
    <d v="2025-08-30T00:00:00"/>
    <s v="U1059"/>
    <d v="2025-08-25T00:00:00"/>
    <n v="52"/>
    <n v="0"/>
    <n v="3"/>
    <n v="0"/>
    <s v="S44511"/>
    <s v="Free User"/>
    <s v="PC"/>
    <s v="R"/>
    <n v="3"/>
  </r>
  <r>
    <d v="2025-07-31T00:00:00"/>
    <s v="U1182"/>
    <d v="2025-07-28T00:00:00"/>
    <n v="53"/>
    <n v="0"/>
    <n v="1"/>
    <n v="0"/>
    <s v="S78582"/>
    <s v="Free User"/>
    <s v="PC"/>
    <s v="R"/>
    <n v="2"/>
  </r>
  <r>
    <d v="2025-08-14T00:00:00"/>
    <s v="U1248"/>
    <d v="2025-08-11T00:00:00"/>
    <n v="57"/>
    <n v="0"/>
    <n v="5"/>
    <n v="0"/>
    <s v="S76509"/>
    <s v="Free User"/>
    <s v="PC"/>
    <s v="R"/>
    <n v="8"/>
  </r>
  <r>
    <d v="2025-08-05T00:00:00"/>
    <s v="U1003"/>
    <d v="2025-08-04T00:00:00"/>
    <n v="53"/>
    <n v="0"/>
    <n v="1"/>
    <n v="0"/>
    <s v="S52843"/>
    <s v="Free User"/>
    <s v="PC"/>
    <s v="R"/>
    <n v="3"/>
  </r>
  <r>
    <d v="2025-08-01T00:00:00"/>
    <s v="U1049"/>
    <d v="2025-07-28T00:00:00"/>
    <n v="39"/>
    <n v="0"/>
    <n v="2"/>
    <n v="1.99"/>
    <s v="S97193"/>
    <s v="Paid User"/>
    <s v="PC"/>
    <s v="R"/>
    <n v="6"/>
  </r>
  <r>
    <d v="2025-08-24T00:00:00"/>
    <s v="U1215"/>
    <d v="2025-08-18T00:00:00"/>
    <n v="30"/>
    <n v="0"/>
    <n v="1"/>
    <n v="0"/>
    <s v="S67306"/>
    <s v="Free User"/>
    <s v="Console"/>
    <s v="R"/>
    <n v="3"/>
  </r>
  <r>
    <d v="2025-08-19T00:00:00"/>
    <s v="U1244"/>
    <d v="2025-08-18T00:00:00"/>
    <n v="47"/>
    <n v="0"/>
    <n v="1"/>
    <n v="0"/>
    <s v="S86720"/>
    <s v="Free User"/>
    <s v="PC"/>
    <s v="R"/>
    <n v="2"/>
  </r>
  <r>
    <d v="2025-08-06T00:00:00"/>
    <s v="U1019"/>
    <d v="2025-08-04T00:00:00"/>
    <n v="3"/>
    <n v="0"/>
    <n v="3"/>
    <n v="1.99"/>
    <s v="S55201"/>
    <s v="Paid User"/>
    <s v="PC"/>
    <s v="R"/>
    <n v="4"/>
  </r>
  <r>
    <d v="2025-08-28T00:00:00"/>
    <s v="U1036"/>
    <d v="2025-08-25T00:00:00"/>
    <n v="48"/>
    <n v="0"/>
    <n v="4"/>
    <n v="0"/>
    <s v="S18890"/>
    <s v="Free User"/>
    <s v="PC"/>
    <s v="R"/>
    <n v="7"/>
  </r>
  <r>
    <d v="2025-07-25T00:00:00"/>
    <s v="U1188"/>
    <d v="2025-07-21T00:00:00"/>
    <n v="45"/>
    <n v="0"/>
    <n v="1"/>
    <n v="0"/>
    <s v="S79978"/>
    <s v="Free User"/>
    <s v="PC"/>
    <s v="R"/>
    <n v="1"/>
  </r>
  <r>
    <d v="2025-08-27T00:00:00"/>
    <s v="U1228"/>
    <d v="2025-08-25T00:00:00"/>
    <n v="27"/>
    <n v="0"/>
    <n v="2"/>
    <n v="0"/>
    <s v="S42319"/>
    <s v="Free User"/>
    <s v="Mobile"/>
    <s v="R"/>
    <n v="5"/>
  </r>
  <r>
    <d v="2025-08-11T00:00:00"/>
    <s v="U1052"/>
    <d v="2025-08-11T00:00:00"/>
    <n v="24"/>
    <n v="0"/>
    <n v="1"/>
    <n v="0"/>
    <s v="S93122"/>
    <s v="Free User"/>
    <s v="PC"/>
    <s v="DNR"/>
    <n v="3"/>
  </r>
  <r>
    <d v="2025-08-27T00:00:00"/>
    <s v="U1022"/>
    <d v="2025-08-25T00:00:00"/>
    <n v="52"/>
    <n v="0"/>
    <n v="1"/>
    <n v="0"/>
    <s v="S94714"/>
    <s v="Free User"/>
    <s v="Mobile"/>
    <s v="R"/>
    <n v="5"/>
  </r>
  <r>
    <d v="2025-08-14T00:00:00"/>
    <s v="U1052"/>
    <d v="2025-08-11T00:00:00"/>
    <n v="48"/>
    <n v="0"/>
    <n v="0"/>
    <n v="0"/>
    <s v="S47040"/>
    <s v="Free User"/>
    <s v="PC"/>
    <s v="R"/>
    <n v="3"/>
  </r>
  <r>
    <d v="2025-08-18T00:00:00"/>
    <s v="U1012"/>
    <d v="2025-08-18T00:00:00"/>
    <n v="56"/>
    <n v="0"/>
    <n v="2"/>
    <n v="0"/>
    <s v="S72401"/>
    <s v="Free User"/>
    <s v="Mobile"/>
    <s v="DNR"/>
    <n v="3"/>
  </r>
  <r>
    <d v="2025-07-27T00:00:00"/>
    <s v="U1217"/>
    <d v="2025-07-21T00:00:00"/>
    <n v="45"/>
    <n v="0"/>
    <n v="6"/>
    <n v="0"/>
    <s v="S22884"/>
    <s v="Free User"/>
    <s v="Console"/>
    <s v="R"/>
    <n v="7"/>
  </r>
  <r>
    <d v="2025-08-05T00:00:00"/>
    <s v="U1088"/>
    <d v="2025-08-04T00:00:00"/>
    <n v="40"/>
    <n v="0"/>
    <n v="1"/>
    <n v="1.99"/>
    <s v="S21913"/>
    <s v="Paid User"/>
    <s v="Mobile"/>
    <s v="R"/>
    <n v="1"/>
  </r>
  <r>
    <d v="2025-08-06T00:00:00"/>
    <s v="U1147"/>
    <d v="2025-08-04T00:00:00"/>
    <n v="31"/>
    <n v="0"/>
    <n v="3"/>
    <n v="0"/>
    <s v="S17073"/>
    <s v="Free User"/>
    <s v="PC"/>
    <s v="R"/>
    <n v="5"/>
  </r>
  <r>
    <d v="2025-08-31T00:00:00"/>
    <s v="U1001"/>
    <d v="2025-08-25T00:00:00"/>
    <n v="79"/>
    <n v="0"/>
    <n v="1"/>
    <n v="0"/>
    <s v="S74825"/>
    <s v="Free User"/>
    <s v="Console"/>
    <s v="R"/>
    <n v="3"/>
  </r>
  <r>
    <d v="2025-08-23T00:00:00"/>
    <s v="U1151"/>
    <d v="2025-08-18T00:00:00"/>
    <n v="50"/>
    <n v="0"/>
    <n v="1"/>
    <n v="0"/>
    <s v="S38143"/>
    <s v="Free User"/>
    <s v="Mobile"/>
    <s v="R"/>
    <n v="2"/>
  </r>
  <r>
    <d v="2025-08-20T00:00:00"/>
    <s v="U1240"/>
    <d v="2025-08-18T00:00:00"/>
    <n v="37"/>
    <n v="0"/>
    <n v="2"/>
    <n v="14.99"/>
    <s v="S74263"/>
    <s v="Paid User"/>
    <s v="PC"/>
    <s v="R"/>
    <n v="2"/>
  </r>
  <r>
    <d v="2025-08-14T00:00:00"/>
    <s v="U1201"/>
    <d v="2025-08-11T00:00:00"/>
    <n v="39"/>
    <n v="0"/>
    <n v="2"/>
    <n v="0"/>
    <s v="S61720"/>
    <s v="Free User"/>
    <s v="Console"/>
    <s v="R"/>
    <n v="5"/>
  </r>
  <r>
    <d v="2025-08-27T00:00:00"/>
    <s v="U1228"/>
    <d v="2025-08-25T00:00:00"/>
    <n v="13"/>
    <n v="0"/>
    <n v="1"/>
    <n v="0"/>
    <s v="S66106"/>
    <s v="Free User"/>
    <s v="PC"/>
    <s v="R"/>
    <n v="6"/>
  </r>
  <r>
    <d v="2025-08-27T00:00:00"/>
    <s v="U1230"/>
    <d v="2025-08-25T00:00:00"/>
    <n v="27"/>
    <n v="0"/>
    <n v="1"/>
    <n v="0"/>
    <s v="S70412"/>
    <s v="Free User"/>
    <s v="Console"/>
    <s v="R"/>
    <n v="4"/>
  </r>
  <r>
    <d v="2025-08-27T00:00:00"/>
    <s v="U1032"/>
    <d v="2025-08-25T00:00:00"/>
    <n v="11"/>
    <n v="0"/>
    <n v="1"/>
    <n v="0"/>
    <s v="S86228"/>
    <s v="Free User"/>
    <s v="Console"/>
    <s v="R"/>
    <n v="3"/>
  </r>
  <r>
    <d v="2025-08-28T00:00:00"/>
    <s v="U1083"/>
    <d v="2025-08-25T00:00:00"/>
    <n v="48"/>
    <n v="0"/>
    <n v="6"/>
    <n v="0"/>
    <s v="S32223"/>
    <s v="Free User"/>
    <s v="PC"/>
    <s v="R"/>
    <n v="7"/>
  </r>
  <r>
    <d v="2025-08-29T00:00:00"/>
    <s v="U1118"/>
    <d v="2025-08-25T00:00:00"/>
    <n v="53"/>
    <n v="0"/>
    <n v="3"/>
    <n v="0"/>
    <s v="S94240"/>
    <s v="Free User"/>
    <s v="Console"/>
    <s v="R"/>
    <n v="4"/>
  </r>
  <r>
    <d v="2025-08-17T00:00:00"/>
    <s v="U1226"/>
    <d v="2025-08-11T00:00:00"/>
    <n v="60"/>
    <n v="0"/>
    <n v="1"/>
    <n v="0"/>
    <s v="S90914"/>
    <s v="Free User"/>
    <s v="PC"/>
    <s v="R"/>
    <n v="2"/>
  </r>
  <r>
    <d v="2025-08-19T00:00:00"/>
    <s v="U1039"/>
    <d v="2025-08-18T00:00:00"/>
    <n v="42"/>
    <n v="0"/>
    <n v="1"/>
    <n v="0"/>
    <s v="S31092"/>
    <s v="Free User"/>
    <s v="PC"/>
    <s v="R"/>
    <n v="4"/>
  </r>
  <r>
    <d v="2025-08-02T00:00:00"/>
    <s v="U1060"/>
    <d v="2025-07-28T00:00:00"/>
    <n v="33"/>
    <n v="0"/>
    <n v="1"/>
    <n v="0"/>
    <s v="S31574"/>
    <s v="Free User"/>
    <s v="Mobile"/>
    <s v="R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0"/>
    <s v="S57659"/>
    <x v="0"/>
  </r>
  <r>
    <n v="0"/>
    <s v="S55533"/>
    <x v="0"/>
  </r>
  <r>
    <n v="0"/>
    <s v="S72966"/>
    <x v="0"/>
  </r>
  <r>
    <n v="1.99"/>
    <s v="S31160"/>
    <x v="1"/>
  </r>
  <r>
    <n v="0"/>
    <s v="S13544"/>
    <x v="0"/>
  </r>
  <r>
    <n v="0"/>
    <s v="S77947"/>
    <x v="0"/>
  </r>
  <r>
    <n v="0"/>
    <s v="S93419"/>
    <x v="0"/>
  </r>
  <r>
    <n v="0"/>
    <s v="S62518"/>
    <x v="0"/>
  </r>
  <r>
    <n v="0"/>
    <s v="S46623"/>
    <x v="0"/>
  </r>
  <r>
    <n v="0"/>
    <s v="S55812"/>
    <x v="0"/>
  </r>
  <r>
    <n v="0"/>
    <s v="S73262"/>
    <x v="0"/>
  </r>
  <r>
    <n v="0"/>
    <s v="S21112"/>
    <x v="0"/>
  </r>
  <r>
    <n v="0"/>
    <s v="S33399"/>
    <x v="0"/>
  </r>
  <r>
    <n v="9.99"/>
    <s v="S21130"/>
    <x v="1"/>
  </r>
  <r>
    <n v="0"/>
    <s v="S95964"/>
    <x v="0"/>
  </r>
  <r>
    <n v="14.99"/>
    <s v="S81913"/>
    <x v="1"/>
  </r>
  <r>
    <n v="0"/>
    <s v="S28251"/>
    <x v="0"/>
  </r>
  <r>
    <n v="0"/>
    <s v="S41527"/>
    <x v="0"/>
  </r>
  <r>
    <n v="0"/>
    <s v="S56371"/>
    <x v="0"/>
  </r>
  <r>
    <n v="0"/>
    <s v="S75752"/>
    <x v="0"/>
  </r>
  <r>
    <n v="0"/>
    <s v="S89764"/>
    <x v="0"/>
  </r>
  <r>
    <n v="0"/>
    <s v="S52727"/>
    <x v="0"/>
  </r>
  <r>
    <n v="0"/>
    <s v="S17447"/>
    <x v="0"/>
  </r>
  <r>
    <n v="0"/>
    <s v="S18305"/>
    <x v="0"/>
  </r>
  <r>
    <n v="0"/>
    <s v="S69289"/>
    <x v="0"/>
  </r>
  <r>
    <n v="14.99"/>
    <s v="S44025"/>
    <x v="1"/>
  </r>
  <r>
    <n v="0"/>
    <s v="S61427"/>
    <x v="0"/>
  </r>
  <r>
    <n v="0"/>
    <s v="S26036"/>
    <x v="0"/>
  </r>
  <r>
    <n v="0"/>
    <s v="S27990"/>
    <x v="0"/>
  </r>
  <r>
    <n v="0"/>
    <s v="S97534"/>
    <x v="0"/>
  </r>
  <r>
    <n v="0"/>
    <s v="S35656"/>
    <x v="0"/>
  </r>
  <r>
    <n v="4.99"/>
    <s v="S12370"/>
    <x v="1"/>
  </r>
  <r>
    <n v="0"/>
    <s v="S39957"/>
    <x v="0"/>
  </r>
  <r>
    <n v="19.989999999999998"/>
    <s v="S26981"/>
    <x v="1"/>
  </r>
  <r>
    <n v="0"/>
    <s v="S80333"/>
    <x v="0"/>
  </r>
  <r>
    <n v="0"/>
    <s v="S34031"/>
    <x v="0"/>
  </r>
  <r>
    <n v="14.99"/>
    <s v="S20976"/>
    <x v="1"/>
  </r>
  <r>
    <n v="0"/>
    <s v="S82491"/>
    <x v="0"/>
  </r>
  <r>
    <n v="0"/>
    <s v="S31161"/>
    <x v="0"/>
  </r>
  <r>
    <n v="0"/>
    <s v="S36983"/>
    <x v="0"/>
  </r>
  <r>
    <n v="9.99"/>
    <s v="S42826"/>
    <x v="1"/>
  </r>
  <r>
    <n v="0"/>
    <s v="S42201"/>
    <x v="0"/>
  </r>
  <r>
    <n v="0"/>
    <s v="S61522"/>
    <x v="0"/>
  </r>
  <r>
    <n v="0"/>
    <s v="S93358"/>
    <x v="0"/>
  </r>
  <r>
    <n v="0"/>
    <s v="S91978"/>
    <x v="0"/>
  </r>
  <r>
    <n v="0"/>
    <s v="S76314"/>
    <x v="0"/>
  </r>
  <r>
    <n v="0"/>
    <s v="S45263"/>
    <x v="0"/>
  </r>
  <r>
    <n v="0"/>
    <s v="S42040"/>
    <x v="0"/>
  </r>
  <r>
    <n v="0"/>
    <s v="S46559"/>
    <x v="0"/>
  </r>
  <r>
    <n v="9.99"/>
    <s v="S28856"/>
    <x v="1"/>
  </r>
  <r>
    <n v="0"/>
    <s v="S79361"/>
    <x v="0"/>
  </r>
  <r>
    <n v="0"/>
    <s v="S52747"/>
    <x v="0"/>
  </r>
  <r>
    <n v="0"/>
    <s v="S77237"/>
    <x v="0"/>
  </r>
  <r>
    <n v="0"/>
    <s v="S76108"/>
    <x v="0"/>
  </r>
  <r>
    <n v="0"/>
    <s v="S94264"/>
    <x v="0"/>
  </r>
  <r>
    <n v="9.99"/>
    <s v="S69164"/>
    <x v="1"/>
  </r>
  <r>
    <n v="0"/>
    <s v="S10434"/>
    <x v="0"/>
  </r>
  <r>
    <n v="0"/>
    <s v="S78942"/>
    <x v="0"/>
  </r>
  <r>
    <n v="0"/>
    <s v="S36898"/>
    <x v="0"/>
  </r>
  <r>
    <n v="0"/>
    <s v="S99613"/>
    <x v="0"/>
  </r>
  <r>
    <n v="0"/>
    <s v="S43284"/>
    <x v="0"/>
  </r>
  <r>
    <n v="0"/>
    <s v="S73674"/>
    <x v="0"/>
  </r>
  <r>
    <n v="0"/>
    <s v="S47426"/>
    <x v="0"/>
  </r>
  <r>
    <n v="14.99"/>
    <s v="S21253"/>
    <x v="1"/>
  </r>
  <r>
    <n v="0"/>
    <s v="S68910"/>
    <x v="0"/>
  </r>
  <r>
    <n v="0"/>
    <s v="S28578"/>
    <x v="0"/>
  </r>
  <r>
    <n v="0"/>
    <s v="S46643"/>
    <x v="0"/>
  </r>
  <r>
    <n v="0"/>
    <s v="S13255"/>
    <x v="0"/>
  </r>
  <r>
    <n v="0"/>
    <s v="S64549"/>
    <x v="0"/>
  </r>
  <r>
    <n v="9.99"/>
    <s v="S62200"/>
    <x v="1"/>
  </r>
  <r>
    <n v="0"/>
    <s v="S61498"/>
    <x v="0"/>
  </r>
  <r>
    <n v="0"/>
    <s v="S16326"/>
    <x v="0"/>
  </r>
  <r>
    <n v="0"/>
    <s v="S44829"/>
    <x v="0"/>
  </r>
  <r>
    <n v="0"/>
    <s v="S92692"/>
    <x v="0"/>
  </r>
  <r>
    <n v="0"/>
    <s v="S69095"/>
    <x v="0"/>
  </r>
  <r>
    <n v="0"/>
    <s v="S82103"/>
    <x v="0"/>
  </r>
  <r>
    <n v="0"/>
    <s v="S95566"/>
    <x v="0"/>
  </r>
  <r>
    <n v="0"/>
    <s v="S31932"/>
    <x v="0"/>
  </r>
  <r>
    <n v="0"/>
    <s v="S69373"/>
    <x v="0"/>
  </r>
  <r>
    <n v="0"/>
    <s v="S21890"/>
    <x v="0"/>
  </r>
  <r>
    <n v="0"/>
    <s v="S36495"/>
    <x v="0"/>
  </r>
  <r>
    <n v="0"/>
    <s v="S59396"/>
    <x v="0"/>
  </r>
  <r>
    <n v="0"/>
    <s v="S75981"/>
    <x v="0"/>
  </r>
  <r>
    <n v="0"/>
    <s v="S66601"/>
    <x v="0"/>
  </r>
  <r>
    <n v="0"/>
    <s v="S72032"/>
    <x v="0"/>
  </r>
  <r>
    <n v="1.99"/>
    <s v="S79187"/>
    <x v="1"/>
  </r>
  <r>
    <n v="0"/>
    <s v="S78467"/>
    <x v="0"/>
  </r>
  <r>
    <n v="0"/>
    <s v="S69942"/>
    <x v="0"/>
  </r>
  <r>
    <n v="0"/>
    <s v="S14927"/>
    <x v="0"/>
  </r>
  <r>
    <n v="0"/>
    <s v="S24697"/>
    <x v="0"/>
  </r>
  <r>
    <n v="0"/>
    <s v="S88782"/>
    <x v="0"/>
  </r>
  <r>
    <n v="0"/>
    <s v="S41766"/>
    <x v="0"/>
  </r>
  <r>
    <n v="14.99"/>
    <s v="S50291"/>
    <x v="1"/>
  </r>
  <r>
    <n v="0"/>
    <s v="S39863"/>
    <x v="0"/>
  </r>
  <r>
    <n v="0"/>
    <s v="S65123"/>
    <x v="0"/>
  </r>
  <r>
    <n v="0"/>
    <s v="S18838"/>
    <x v="0"/>
  </r>
  <r>
    <n v="0"/>
    <s v="S39024"/>
    <x v="0"/>
  </r>
  <r>
    <n v="0"/>
    <s v="S39271"/>
    <x v="0"/>
  </r>
  <r>
    <n v="0"/>
    <s v="S17124"/>
    <x v="0"/>
  </r>
  <r>
    <n v="0"/>
    <s v="S61553"/>
    <x v="0"/>
  </r>
  <r>
    <n v="0"/>
    <s v="S53154"/>
    <x v="0"/>
  </r>
  <r>
    <n v="1.99"/>
    <s v="S59626"/>
    <x v="1"/>
  </r>
  <r>
    <n v="0"/>
    <s v="S20585"/>
    <x v="0"/>
  </r>
  <r>
    <n v="0"/>
    <s v="S56744"/>
    <x v="0"/>
  </r>
  <r>
    <n v="0"/>
    <s v="S58852"/>
    <x v="0"/>
  </r>
  <r>
    <n v="0"/>
    <s v="S92793"/>
    <x v="0"/>
  </r>
  <r>
    <n v="4.99"/>
    <s v="S18202"/>
    <x v="1"/>
  </r>
  <r>
    <n v="0"/>
    <s v="S45692"/>
    <x v="0"/>
  </r>
  <r>
    <n v="1.99"/>
    <s v="S10494"/>
    <x v="1"/>
  </r>
  <r>
    <n v="0"/>
    <s v="S40653"/>
    <x v="0"/>
  </r>
  <r>
    <n v="0"/>
    <s v="S66352"/>
    <x v="0"/>
  </r>
  <r>
    <n v="0"/>
    <s v="S49756"/>
    <x v="0"/>
  </r>
  <r>
    <n v="0"/>
    <s v="S88081"/>
    <x v="0"/>
  </r>
  <r>
    <n v="4.99"/>
    <s v="S14438"/>
    <x v="1"/>
  </r>
  <r>
    <n v="0"/>
    <s v="S19458"/>
    <x v="0"/>
  </r>
  <r>
    <n v="0"/>
    <s v="S68584"/>
    <x v="0"/>
  </r>
  <r>
    <n v="0"/>
    <s v="S80590"/>
    <x v="0"/>
  </r>
  <r>
    <n v="0"/>
    <s v="S43299"/>
    <x v="0"/>
  </r>
  <r>
    <n v="0"/>
    <s v="S85796"/>
    <x v="0"/>
  </r>
  <r>
    <n v="1.99"/>
    <s v="S95149"/>
    <x v="1"/>
  </r>
  <r>
    <n v="0"/>
    <s v="S40292"/>
    <x v="0"/>
  </r>
  <r>
    <n v="0"/>
    <s v="S34847"/>
    <x v="0"/>
  </r>
  <r>
    <n v="0"/>
    <s v="S68866"/>
    <x v="0"/>
  </r>
  <r>
    <n v="0"/>
    <s v="S91257"/>
    <x v="0"/>
  </r>
  <r>
    <n v="0"/>
    <s v="S15011"/>
    <x v="0"/>
  </r>
  <r>
    <n v="0"/>
    <s v="S98908"/>
    <x v="0"/>
  </r>
  <r>
    <n v="0"/>
    <s v="S73374"/>
    <x v="0"/>
  </r>
  <r>
    <n v="0"/>
    <s v="S21947"/>
    <x v="0"/>
  </r>
  <r>
    <n v="0"/>
    <s v="S64767"/>
    <x v="0"/>
  </r>
  <r>
    <n v="4.99"/>
    <s v="S57681"/>
    <x v="1"/>
  </r>
  <r>
    <n v="9.99"/>
    <s v="S30521"/>
    <x v="1"/>
  </r>
  <r>
    <n v="0"/>
    <s v="S31305"/>
    <x v="0"/>
  </r>
  <r>
    <n v="0"/>
    <s v="S85086"/>
    <x v="0"/>
  </r>
  <r>
    <n v="1.99"/>
    <s v="S32516"/>
    <x v="1"/>
  </r>
  <r>
    <n v="0"/>
    <s v="S35865"/>
    <x v="0"/>
  </r>
  <r>
    <n v="0"/>
    <s v="S89645"/>
    <x v="0"/>
  </r>
  <r>
    <n v="0"/>
    <s v="S93928"/>
    <x v="0"/>
  </r>
  <r>
    <n v="0"/>
    <s v="S33981"/>
    <x v="0"/>
  </r>
  <r>
    <n v="0"/>
    <s v="S29590"/>
    <x v="0"/>
  </r>
  <r>
    <n v="0"/>
    <s v="S98113"/>
    <x v="0"/>
  </r>
  <r>
    <n v="0"/>
    <s v="S92187"/>
    <x v="0"/>
  </r>
  <r>
    <n v="0"/>
    <s v="S58162"/>
    <x v="0"/>
  </r>
  <r>
    <n v="4.99"/>
    <s v="S40834"/>
    <x v="1"/>
  </r>
  <r>
    <n v="0"/>
    <s v="S62473"/>
    <x v="0"/>
  </r>
  <r>
    <n v="0"/>
    <s v="S76867"/>
    <x v="0"/>
  </r>
  <r>
    <n v="0"/>
    <s v="S77040"/>
    <x v="0"/>
  </r>
  <r>
    <n v="0"/>
    <s v="S13389"/>
    <x v="0"/>
  </r>
  <r>
    <n v="19.989999999999998"/>
    <s v="S74470"/>
    <x v="1"/>
  </r>
  <r>
    <n v="0"/>
    <s v="S90012"/>
    <x v="0"/>
  </r>
  <r>
    <n v="0"/>
    <s v="S28818"/>
    <x v="0"/>
  </r>
  <r>
    <n v="0"/>
    <s v="S41116"/>
    <x v="0"/>
  </r>
  <r>
    <n v="0"/>
    <s v="S99087"/>
    <x v="0"/>
  </r>
  <r>
    <n v="0"/>
    <s v="S93403"/>
    <x v="0"/>
  </r>
  <r>
    <n v="0"/>
    <s v="S23711"/>
    <x v="0"/>
  </r>
  <r>
    <n v="0"/>
    <s v="S29162"/>
    <x v="0"/>
  </r>
  <r>
    <n v="0"/>
    <s v="S16329"/>
    <x v="0"/>
  </r>
  <r>
    <n v="0"/>
    <s v="S96992"/>
    <x v="0"/>
  </r>
  <r>
    <n v="0"/>
    <s v="S92001"/>
    <x v="0"/>
  </r>
  <r>
    <n v="0"/>
    <s v="S95604"/>
    <x v="0"/>
  </r>
  <r>
    <n v="0"/>
    <s v="S80007"/>
    <x v="0"/>
  </r>
  <r>
    <n v="0"/>
    <s v="S72246"/>
    <x v="0"/>
  </r>
  <r>
    <n v="0"/>
    <s v="S18345"/>
    <x v="0"/>
  </r>
  <r>
    <n v="9.99"/>
    <s v="S11506"/>
    <x v="1"/>
  </r>
  <r>
    <n v="0"/>
    <s v="S88889"/>
    <x v="0"/>
  </r>
  <r>
    <n v="4.99"/>
    <s v="S79668"/>
    <x v="1"/>
  </r>
  <r>
    <n v="0"/>
    <s v="S90299"/>
    <x v="0"/>
  </r>
  <r>
    <n v="0"/>
    <s v="S76446"/>
    <x v="0"/>
  </r>
  <r>
    <n v="0"/>
    <s v="S92046"/>
    <x v="0"/>
  </r>
  <r>
    <n v="0"/>
    <s v="S67232"/>
    <x v="0"/>
  </r>
  <r>
    <n v="0"/>
    <s v="S44265"/>
    <x v="0"/>
  </r>
  <r>
    <n v="0"/>
    <s v="S44511"/>
    <x v="0"/>
  </r>
  <r>
    <n v="0"/>
    <s v="S78582"/>
    <x v="0"/>
  </r>
  <r>
    <n v="0"/>
    <s v="S76509"/>
    <x v="0"/>
  </r>
  <r>
    <n v="0"/>
    <s v="S52843"/>
    <x v="0"/>
  </r>
  <r>
    <n v="1.99"/>
    <s v="S97193"/>
    <x v="1"/>
  </r>
  <r>
    <n v="0"/>
    <s v="S67306"/>
    <x v="0"/>
  </r>
  <r>
    <n v="0"/>
    <s v="S86720"/>
    <x v="0"/>
  </r>
  <r>
    <n v="1.99"/>
    <s v="S55201"/>
    <x v="1"/>
  </r>
  <r>
    <n v="0"/>
    <s v="S18890"/>
    <x v="0"/>
  </r>
  <r>
    <n v="0"/>
    <s v="S79978"/>
    <x v="0"/>
  </r>
  <r>
    <n v="0"/>
    <s v="S42319"/>
    <x v="0"/>
  </r>
  <r>
    <n v="0"/>
    <s v="S93122"/>
    <x v="0"/>
  </r>
  <r>
    <n v="0"/>
    <s v="S94714"/>
    <x v="0"/>
  </r>
  <r>
    <n v="0"/>
    <s v="S47040"/>
    <x v="0"/>
  </r>
  <r>
    <n v="0"/>
    <s v="S72401"/>
    <x v="0"/>
  </r>
  <r>
    <n v="0"/>
    <s v="S22884"/>
    <x v="0"/>
  </r>
  <r>
    <n v="1.99"/>
    <s v="S21913"/>
    <x v="1"/>
  </r>
  <r>
    <n v="0"/>
    <s v="S17073"/>
    <x v="0"/>
  </r>
  <r>
    <n v="0"/>
    <s v="S74825"/>
    <x v="0"/>
  </r>
  <r>
    <n v="0"/>
    <s v="S38143"/>
    <x v="0"/>
  </r>
  <r>
    <n v="14.99"/>
    <s v="S74263"/>
    <x v="1"/>
  </r>
  <r>
    <n v="0"/>
    <s v="S61720"/>
    <x v="0"/>
  </r>
  <r>
    <n v="0"/>
    <s v="S66106"/>
    <x v="0"/>
  </r>
  <r>
    <n v="0"/>
    <s v="S70412"/>
    <x v="0"/>
  </r>
  <r>
    <n v="0"/>
    <s v="S86228"/>
    <x v="0"/>
  </r>
  <r>
    <n v="0"/>
    <s v="S32223"/>
    <x v="0"/>
  </r>
  <r>
    <n v="0"/>
    <s v="S94240"/>
    <x v="0"/>
  </r>
  <r>
    <n v="0"/>
    <s v="S90914"/>
    <x v="0"/>
  </r>
  <r>
    <n v="0"/>
    <s v="S31092"/>
    <x v="0"/>
  </r>
  <r>
    <n v="0"/>
    <s v="S31574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d v="2025-07-29T00:00:00"/>
    <s v="U1028"/>
    <d v="2025-07-28T00:00:00"/>
    <n v="72"/>
    <n v="0"/>
    <n v="2"/>
    <n v="0"/>
    <s v="S57659"/>
    <s v="Free User"/>
    <x v="0"/>
  </r>
  <r>
    <d v="2025-07-12T00:00:00"/>
    <s v="U1157"/>
    <d v="2025-07-07T00:00:00"/>
    <n v="38"/>
    <n v="0"/>
    <n v="2"/>
    <n v="0"/>
    <s v="S55533"/>
    <s v="Free User"/>
    <x v="1"/>
  </r>
  <r>
    <d v="2025-08-31T00:00:00"/>
    <s v="U1154"/>
    <d v="2025-08-25T00:00:00"/>
    <n v="56"/>
    <n v="0"/>
    <n v="1"/>
    <n v="0"/>
    <s v="S72966"/>
    <s v="Free User"/>
    <x v="0"/>
  </r>
  <r>
    <d v="2025-08-11T00:00:00"/>
    <s v="U1123"/>
    <d v="2025-08-11T00:00:00"/>
    <n v="61"/>
    <n v="0"/>
    <n v="2"/>
    <n v="1.99"/>
    <s v="S31160"/>
    <s v="Paid User"/>
    <x v="1"/>
  </r>
  <r>
    <d v="2025-08-30T00:00:00"/>
    <s v="U1132"/>
    <d v="2025-08-25T00:00:00"/>
    <n v="48"/>
    <n v="0"/>
    <n v="1"/>
    <n v="0"/>
    <s v="S13544"/>
    <s v="Free User"/>
    <x v="1"/>
  </r>
  <r>
    <d v="2025-08-12T00:00:00"/>
    <s v="U1194"/>
    <d v="2025-08-11T00:00:00"/>
    <n v="43"/>
    <n v="0"/>
    <n v="1"/>
    <n v="0"/>
    <s v="S77947"/>
    <s v="Free User"/>
    <x v="1"/>
  </r>
  <r>
    <d v="2025-08-27T00:00:00"/>
    <s v="U1093"/>
    <d v="2025-08-25T00:00:00"/>
    <n v="72"/>
    <n v="0"/>
    <n v="2"/>
    <n v="0"/>
    <s v="S93419"/>
    <s v="Free User"/>
    <x v="1"/>
  </r>
  <r>
    <d v="2025-08-26T00:00:00"/>
    <s v="U1057"/>
    <d v="2025-08-25T00:00:00"/>
    <n v="36"/>
    <n v="0"/>
    <n v="5"/>
    <n v="0"/>
    <s v="S62518"/>
    <s v="Free User"/>
    <x v="2"/>
  </r>
  <r>
    <d v="2025-08-20T00:00:00"/>
    <s v="U1189"/>
    <d v="2025-08-18T00:00:00"/>
    <n v="49"/>
    <n v="0"/>
    <n v="1"/>
    <n v="0"/>
    <s v="S46623"/>
    <s v="Free User"/>
    <x v="1"/>
  </r>
  <r>
    <d v="2025-08-06T00:00:00"/>
    <s v="U1120"/>
    <d v="2025-08-04T00:00:00"/>
    <n v="3"/>
    <n v="0"/>
    <n v="0"/>
    <n v="0"/>
    <s v="S55812"/>
    <s v="Free User"/>
    <x v="1"/>
  </r>
  <r>
    <d v="2025-07-27T00:00:00"/>
    <s v="U1244"/>
    <d v="2025-07-21T00:00:00"/>
    <n v="20"/>
    <n v="1"/>
    <n v="1"/>
    <n v="0"/>
    <s v="S73262"/>
    <s v="Free User"/>
    <x v="1"/>
  </r>
  <r>
    <d v="2025-08-16T00:00:00"/>
    <s v="U1159"/>
    <d v="2025-08-11T00:00:00"/>
    <n v="33"/>
    <n v="0"/>
    <n v="0"/>
    <n v="0"/>
    <s v="S21112"/>
    <s v="Free User"/>
    <x v="2"/>
  </r>
  <r>
    <d v="2025-08-30T00:00:00"/>
    <s v="U1213"/>
    <d v="2025-08-25T00:00:00"/>
    <n v="31"/>
    <n v="0"/>
    <n v="0"/>
    <n v="0"/>
    <s v="S33399"/>
    <s v="Free User"/>
    <x v="1"/>
  </r>
  <r>
    <d v="2025-08-31T00:00:00"/>
    <s v="U1111"/>
    <d v="2025-08-25T00:00:00"/>
    <n v="26"/>
    <n v="0"/>
    <n v="1"/>
    <n v="9.99"/>
    <s v="S21130"/>
    <s v="Paid User"/>
    <x v="1"/>
  </r>
  <r>
    <d v="2025-07-28T00:00:00"/>
    <s v="U1185"/>
    <d v="2025-07-28T00:00:00"/>
    <n v="25"/>
    <n v="0"/>
    <n v="1"/>
    <n v="0"/>
    <s v="S95964"/>
    <s v="Free User"/>
    <x v="1"/>
  </r>
  <r>
    <d v="2025-08-26T00:00:00"/>
    <s v="U1037"/>
    <d v="2025-08-25T00:00:00"/>
    <n v="36"/>
    <n v="0"/>
    <n v="1"/>
    <n v="14.99"/>
    <s v="S81913"/>
    <s v="Paid User"/>
    <x v="2"/>
  </r>
  <r>
    <d v="2025-08-18T00:00:00"/>
    <s v="U1140"/>
    <d v="2025-08-18T00:00:00"/>
    <n v="18"/>
    <n v="0"/>
    <n v="2"/>
    <n v="0"/>
    <s v="S28251"/>
    <s v="Free User"/>
    <x v="1"/>
  </r>
  <r>
    <d v="2025-08-31T00:00:00"/>
    <s v="U1111"/>
    <d v="2025-08-25T00:00:00"/>
    <n v="55"/>
    <n v="0"/>
    <n v="3"/>
    <n v="0"/>
    <s v="S41527"/>
    <s v="Free User"/>
    <x v="2"/>
  </r>
  <r>
    <d v="2025-08-12T00:00:00"/>
    <s v="U1195"/>
    <d v="2025-08-11T00:00:00"/>
    <n v="22"/>
    <n v="0"/>
    <n v="3"/>
    <n v="0"/>
    <s v="S56371"/>
    <s v="Free User"/>
    <x v="1"/>
  </r>
  <r>
    <d v="2025-08-28T00:00:00"/>
    <s v="U1229"/>
    <d v="2025-08-25T00:00:00"/>
    <n v="53"/>
    <n v="0"/>
    <n v="2"/>
    <n v="0"/>
    <s v="S75752"/>
    <s v="Free User"/>
    <x v="0"/>
  </r>
  <r>
    <d v="2025-08-24T00:00:00"/>
    <s v="U1033"/>
    <d v="2025-08-18T00:00:00"/>
    <n v="46"/>
    <n v="0"/>
    <n v="2"/>
    <n v="0"/>
    <s v="S89764"/>
    <s v="Free User"/>
    <x v="1"/>
  </r>
  <r>
    <d v="2025-08-30T00:00:00"/>
    <s v="U1001"/>
    <d v="2025-08-25T00:00:00"/>
    <n v="70"/>
    <n v="0"/>
    <n v="2"/>
    <n v="0"/>
    <s v="S52727"/>
    <s v="Free User"/>
    <x v="1"/>
  </r>
  <r>
    <d v="2025-08-13T00:00:00"/>
    <s v="U1174"/>
    <d v="2025-08-11T00:00:00"/>
    <n v="47"/>
    <n v="0"/>
    <n v="2"/>
    <n v="0"/>
    <s v="S17447"/>
    <s v="Free User"/>
    <x v="0"/>
  </r>
  <r>
    <d v="2025-08-11T00:00:00"/>
    <s v="U1063"/>
    <d v="2025-08-11T00:00:00"/>
    <n v="36"/>
    <n v="0"/>
    <n v="0"/>
    <n v="0"/>
    <s v="S18305"/>
    <s v="Free User"/>
    <x v="1"/>
  </r>
  <r>
    <d v="2025-07-25T00:00:00"/>
    <s v="U1113"/>
    <d v="2025-07-21T00:00:00"/>
    <n v="45"/>
    <n v="0"/>
    <n v="0"/>
    <n v="0"/>
    <s v="S69289"/>
    <s v="Free User"/>
    <x v="0"/>
  </r>
  <r>
    <d v="2025-08-31T00:00:00"/>
    <s v="U1130"/>
    <d v="2025-08-25T00:00:00"/>
    <n v="25"/>
    <n v="0"/>
    <n v="1"/>
    <n v="14.99"/>
    <s v="S44025"/>
    <s v="Paid User"/>
    <x v="2"/>
  </r>
  <r>
    <d v="2025-08-30T00:00:00"/>
    <s v="U1236"/>
    <d v="2025-08-25T00:00:00"/>
    <n v="49"/>
    <n v="0"/>
    <n v="1"/>
    <n v="0"/>
    <s v="S61427"/>
    <s v="Free User"/>
    <x v="2"/>
  </r>
  <r>
    <d v="2025-07-25T00:00:00"/>
    <s v="U1113"/>
    <d v="2025-07-21T00:00:00"/>
    <n v="68"/>
    <n v="0"/>
    <n v="2"/>
    <n v="0"/>
    <s v="S26036"/>
    <s v="Free User"/>
    <x v="1"/>
  </r>
  <r>
    <d v="2025-08-31T00:00:00"/>
    <s v="U1229"/>
    <d v="2025-08-25T00:00:00"/>
    <n v="33"/>
    <n v="0"/>
    <n v="3"/>
    <n v="0"/>
    <s v="S27990"/>
    <s v="Free User"/>
    <x v="1"/>
  </r>
  <r>
    <d v="2025-08-12T00:00:00"/>
    <s v="U1247"/>
    <d v="2025-08-11T00:00:00"/>
    <n v="33"/>
    <n v="0"/>
    <n v="1"/>
    <n v="0"/>
    <s v="S97534"/>
    <s v="Free User"/>
    <x v="1"/>
  </r>
  <r>
    <d v="2025-08-16T00:00:00"/>
    <s v="U1213"/>
    <d v="2025-08-11T00:00:00"/>
    <n v="26"/>
    <n v="0"/>
    <n v="2"/>
    <n v="0"/>
    <s v="S35656"/>
    <s v="Free User"/>
    <x v="1"/>
  </r>
  <r>
    <d v="2025-08-13T00:00:00"/>
    <s v="U1091"/>
    <d v="2025-08-11T00:00:00"/>
    <n v="37"/>
    <n v="0"/>
    <n v="3"/>
    <n v="4.99"/>
    <s v="S12370"/>
    <s v="Paid User"/>
    <x v="1"/>
  </r>
  <r>
    <d v="2025-08-18T00:00:00"/>
    <s v="U1098"/>
    <d v="2025-08-18T00:00:00"/>
    <n v="23"/>
    <n v="1"/>
    <n v="3"/>
    <n v="0"/>
    <s v="S39957"/>
    <s v="Free User"/>
    <x v="0"/>
  </r>
  <r>
    <d v="2025-08-04T00:00:00"/>
    <s v="U1248"/>
    <d v="2025-08-04T00:00:00"/>
    <n v="20"/>
    <n v="0"/>
    <n v="3"/>
    <n v="19.989999999999998"/>
    <s v="S26981"/>
    <s v="Paid User"/>
    <x v="1"/>
  </r>
  <r>
    <d v="2025-08-06T00:00:00"/>
    <s v="U1209"/>
    <d v="2025-08-04T00:00:00"/>
    <n v="38"/>
    <n v="0"/>
    <n v="4"/>
    <n v="0"/>
    <s v="S80333"/>
    <s v="Free User"/>
    <x v="2"/>
  </r>
  <r>
    <d v="2025-08-21T00:00:00"/>
    <s v="U1235"/>
    <d v="2025-08-18T00:00:00"/>
    <n v="17"/>
    <n v="0"/>
    <n v="3"/>
    <n v="0"/>
    <s v="S34031"/>
    <s v="Free User"/>
    <x v="0"/>
  </r>
  <r>
    <d v="2025-08-29T00:00:00"/>
    <s v="U1108"/>
    <d v="2025-08-25T00:00:00"/>
    <n v="28"/>
    <n v="0"/>
    <n v="4"/>
    <n v="14.99"/>
    <s v="S20976"/>
    <s v="Paid User"/>
    <x v="1"/>
  </r>
  <r>
    <d v="2025-08-13T00:00:00"/>
    <s v="U1155"/>
    <d v="2025-08-11T00:00:00"/>
    <n v="43"/>
    <n v="0"/>
    <n v="2"/>
    <n v="0"/>
    <s v="S82491"/>
    <s v="Free User"/>
    <x v="1"/>
  </r>
  <r>
    <d v="2025-07-27T00:00:00"/>
    <s v="U1106"/>
    <d v="2025-07-21T00:00:00"/>
    <n v="30"/>
    <n v="0"/>
    <n v="3"/>
    <n v="0"/>
    <s v="S31161"/>
    <s v="Free User"/>
    <x v="0"/>
  </r>
  <r>
    <d v="2025-07-07T00:00:00"/>
    <s v="U1067"/>
    <d v="2025-07-07T00:00:00"/>
    <n v="25"/>
    <n v="0"/>
    <n v="0"/>
    <n v="0"/>
    <s v="S36983"/>
    <s v="Free User"/>
    <x v="1"/>
  </r>
  <r>
    <d v="2025-08-26T00:00:00"/>
    <s v="U1074"/>
    <d v="2025-08-25T00:00:00"/>
    <n v="37"/>
    <n v="0"/>
    <n v="1"/>
    <n v="9.99"/>
    <s v="S42826"/>
    <s v="Paid User"/>
    <x v="0"/>
  </r>
  <r>
    <d v="2025-07-07T00:00:00"/>
    <s v="U1009"/>
    <d v="2025-07-07T00:00:00"/>
    <n v="59"/>
    <n v="0"/>
    <n v="0"/>
    <n v="0"/>
    <s v="S42201"/>
    <s v="Free User"/>
    <x v="1"/>
  </r>
  <r>
    <d v="2025-08-23T00:00:00"/>
    <s v="U1239"/>
    <d v="2025-08-18T00:00:00"/>
    <n v="40"/>
    <n v="0"/>
    <n v="2"/>
    <n v="0"/>
    <s v="S61522"/>
    <s v="Free User"/>
    <x v="1"/>
  </r>
  <r>
    <d v="2025-08-30T00:00:00"/>
    <s v="U1248"/>
    <d v="2025-08-25T00:00:00"/>
    <n v="59"/>
    <n v="0"/>
    <n v="1"/>
    <n v="0"/>
    <s v="S93358"/>
    <s v="Free User"/>
    <x v="1"/>
  </r>
  <r>
    <d v="2025-07-29T00:00:00"/>
    <s v="U1035"/>
    <d v="2025-07-28T00:00:00"/>
    <n v="35"/>
    <n v="0"/>
    <n v="0"/>
    <n v="0"/>
    <s v="S91978"/>
    <s v="Free User"/>
    <x v="2"/>
  </r>
  <r>
    <d v="2025-08-21T00:00:00"/>
    <s v="U1189"/>
    <d v="2025-08-18T00:00:00"/>
    <n v="17"/>
    <n v="0"/>
    <n v="2"/>
    <n v="0"/>
    <s v="S76314"/>
    <s v="Free User"/>
    <x v="1"/>
  </r>
  <r>
    <d v="2025-08-27T00:00:00"/>
    <s v="U1171"/>
    <d v="2025-08-25T00:00:00"/>
    <n v="21"/>
    <n v="0"/>
    <n v="3"/>
    <n v="0"/>
    <s v="S45263"/>
    <s v="Free User"/>
    <x v="0"/>
  </r>
  <r>
    <d v="2025-08-18T00:00:00"/>
    <s v="U1114"/>
    <d v="2025-08-18T00:00:00"/>
    <n v="55"/>
    <n v="0"/>
    <n v="1"/>
    <n v="0"/>
    <s v="S42040"/>
    <s v="Free User"/>
    <x v="1"/>
  </r>
  <r>
    <d v="2025-08-13T00:00:00"/>
    <s v="U1008"/>
    <d v="2025-08-11T00:00:00"/>
    <n v="64"/>
    <n v="0"/>
    <n v="1"/>
    <n v="0"/>
    <s v="S46559"/>
    <s v="Free User"/>
    <x v="1"/>
  </r>
  <r>
    <d v="2025-08-11T00:00:00"/>
    <s v="U1128"/>
    <d v="2025-08-11T00:00:00"/>
    <n v="61"/>
    <n v="0"/>
    <n v="1"/>
    <n v="9.99"/>
    <s v="S28856"/>
    <s v="Paid User"/>
    <x v="1"/>
  </r>
  <r>
    <d v="2025-07-29T00:00:00"/>
    <s v="U1102"/>
    <d v="2025-07-28T00:00:00"/>
    <n v="20"/>
    <n v="0"/>
    <n v="1"/>
    <n v="0"/>
    <s v="S79361"/>
    <s v="Free User"/>
    <x v="1"/>
  </r>
  <r>
    <d v="2025-08-18T00:00:00"/>
    <s v="U1218"/>
    <d v="2025-08-18T00:00:00"/>
    <n v="58"/>
    <n v="0"/>
    <n v="1"/>
    <n v="0"/>
    <s v="S52747"/>
    <s v="Free User"/>
    <x v="0"/>
  </r>
  <r>
    <d v="2025-08-20T00:00:00"/>
    <s v="U1184"/>
    <d v="2025-08-18T00:00:00"/>
    <n v="27"/>
    <n v="0"/>
    <n v="0"/>
    <n v="0"/>
    <s v="S77237"/>
    <s v="Free User"/>
    <x v="1"/>
  </r>
  <r>
    <d v="2025-08-14T00:00:00"/>
    <s v="U1160"/>
    <d v="2025-08-11T00:00:00"/>
    <n v="8"/>
    <n v="0"/>
    <n v="0"/>
    <n v="0"/>
    <s v="S76108"/>
    <s v="Free User"/>
    <x v="2"/>
  </r>
  <r>
    <d v="2025-08-22T00:00:00"/>
    <s v="U1145"/>
    <d v="2025-08-18T00:00:00"/>
    <n v="26"/>
    <n v="0"/>
    <n v="1"/>
    <n v="0"/>
    <s v="S94264"/>
    <s v="Free User"/>
    <x v="2"/>
  </r>
  <r>
    <d v="2025-08-08T00:00:00"/>
    <s v="U1058"/>
    <d v="2025-08-04T00:00:00"/>
    <n v="72"/>
    <n v="0"/>
    <n v="3"/>
    <n v="9.99"/>
    <s v="S69164"/>
    <s v="Paid User"/>
    <x v="1"/>
  </r>
  <r>
    <d v="2025-08-12T00:00:00"/>
    <s v="U1142"/>
    <d v="2025-08-11T00:00:00"/>
    <n v="45"/>
    <n v="0"/>
    <n v="0"/>
    <n v="0"/>
    <s v="S10434"/>
    <s v="Free User"/>
    <x v="0"/>
  </r>
  <r>
    <d v="2025-08-31T00:00:00"/>
    <s v="U1116"/>
    <d v="2025-08-25T00:00:00"/>
    <n v="48"/>
    <n v="0"/>
    <n v="1"/>
    <n v="0"/>
    <s v="S78942"/>
    <s v="Free User"/>
    <x v="1"/>
  </r>
  <r>
    <d v="2025-08-19T00:00:00"/>
    <s v="U1016"/>
    <d v="2025-08-18T00:00:00"/>
    <n v="52"/>
    <n v="0"/>
    <n v="3"/>
    <n v="0"/>
    <s v="S36898"/>
    <s v="Free User"/>
    <x v="2"/>
  </r>
  <r>
    <d v="2025-08-30T00:00:00"/>
    <s v="U1059"/>
    <d v="2025-08-25T00:00:00"/>
    <n v="50"/>
    <n v="0"/>
    <n v="2"/>
    <n v="0"/>
    <s v="S99613"/>
    <s v="Free User"/>
    <x v="2"/>
  </r>
  <r>
    <d v="2025-07-30T00:00:00"/>
    <s v="U1073"/>
    <d v="2025-07-28T00:00:00"/>
    <n v="39"/>
    <n v="0"/>
    <n v="2"/>
    <n v="0"/>
    <s v="S43284"/>
    <s v="Free User"/>
    <x v="0"/>
  </r>
  <r>
    <d v="2025-08-28T00:00:00"/>
    <s v="U1166"/>
    <d v="2025-08-25T00:00:00"/>
    <n v="8"/>
    <n v="0"/>
    <n v="4"/>
    <n v="0"/>
    <s v="S73674"/>
    <s v="Free User"/>
    <x v="0"/>
  </r>
  <r>
    <d v="2025-08-30T00:00:00"/>
    <s v="U1068"/>
    <d v="2025-08-25T00:00:00"/>
    <n v="3"/>
    <n v="0"/>
    <n v="3"/>
    <n v="0"/>
    <s v="S47426"/>
    <s v="Free User"/>
    <x v="1"/>
  </r>
  <r>
    <d v="2025-08-29T00:00:00"/>
    <s v="U1118"/>
    <d v="2025-08-25T00:00:00"/>
    <n v="59"/>
    <n v="0"/>
    <n v="2"/>
    <n v="14.99"/>
    <s v="S21253"/>
    <s v="Paid User"/>
    <x v="0"/>
  </r>
  <r>
    <d v="2025-08-25T00:00:00"/>
    <s v="U1239"/>
    <d v="2025-08-25T00:00:00"/>
    <n v="39"/>
    <n v="0"/>
    <n v="0"/>
    <n v="0"/>
    <s v="S68910"/>
    <s v="Free User"/>
    <x v="1"/>
  </r>
  <r>
    <d v="2025-08-21T00:00:00"/>
    <s v="U1068"/>
    <d v="2025-08-18T00:00:00"/>
    <n v="65"/>
    <n v="0"/>
    <n v="0"/>
    <n v="0"/>
    <s v="S28578"/>
    <s v="Free User"/>
    <x v="1"/>
  </r>
  <r>
    <d v="2025-08-27T00:00:00"/>
    <s v="U1191"/>
    <d v="2025-08-25T00:00:00"/>
    <n v="21"/>
    <n v="0"/>
    <n v="6"/>
    <n v="0"/>
    <s v="S46643"/>
    <s v="Free User"/>
    <x v="1"/>
  </r>
  <r>
    <d v="2025-08-06T00:00:00"/>
    <s v="U1227"/>
    <d v="2025-08-04T00:00:00"/>
    <n v="14"/>
    <n v="0"/>
    <n v="3"/>
    <n v="0"/>
    <s v="S13255"/>
    <s v="Free User"/>
    <x v="2"/>
  </r>
  <r>
    <d v="2025-07-15T00:00:00"/>
    <s v="U1040"/>
    <d v="2025-07-14T00:00:00"/>
    <n v="33"/>
    <n v="0"/>
    <n v="3"/>
    <n v="0"/>
    <s v="S64549"/>
    <s v="Free User"/>
    <x v="2"/>
  </r>
  <r>
    <d v="2025-07-30T00:00:00"/>
    <s v="U1088"/>
    <d v="2025-07-28T00:00:00"/>
    <n v="44"/>
    <n v="0"/>
    <n v="1"/>
    <n v="9.99"/>
    <s v="S62200"/>
    <s v="Paid User"/>
    <x v="1"/>
  </r>
  <r>
    <d v="2025-07-27T00:00:00"/>
    <s v="U1030"/>
    <d v="2025-07-21T00:00:00"/>
    <n v="59"/>
    <n v="0"/>
    <n v="2"/>
    <n v="0"/>
    <s v="S61498"/>
    <s v="Free User"/>
    <x v="2"/>
  </r>
  <r>
    <d v="2025-08-29T00:00:00"/>
    <s v="U1099"/>
    <d v="2025-08-25T00:00:00"/>
    <n v="34"/>
    <n v="0"/>
    <n v="1"/>
    <n v="0"/>
    <s v="S16326"/>
    <s v="Free User"/>
    <x v="0"/>
  </r>
  <r>
    <d v="2025-08-16T00:00:00"/>
    <s v="U1071"/>
    <d v="2025-08-11T00:00:00"/>
    <n v="37"/>
    <n v="0"/>
    <n v="1"/>
    <n v="0"/>
    <s v="S44829"/>
    <s v="Free User"/>
    <x v="1"/>
  </r>
  <r>
    <d v="2025-08-31T00:00:00"/>
    <s v="U1111"/>
    <d v="2025-08-25T00:00:00"/>
    <n v="37"/>
    <n v="0"/>
    <n v="1"/>
    <n v="0"/>
    <s v="S92692"/>
    <s v="Free User"/>
    <x v="1"/>
  </r>
  <r>
    <d v="2025-08-31T00:00:00"/>
    <s v="U1102"/>
    <d v="2025-08-25T00:00:00"/>
    <n v="37"/>
    <n v="0"/>
    <n v="1"/>
    <n v="0"/>
    <s v="S69095"/>
    <s v="Free User"/>
    <x v="0"/>
  </r>
  <r>
    <d v="2025-08-28T00:00:00"/>
    <s v="U1157"/>
    <d v="2025-08-25T00:00:00"/>
    <n v="65"/>
    <n v="0"/>
    <n v="2"/>
    <n v="0"/>
    <s v="S82103"/>
    <s v="Free User"/>
    <x v="1"/>
  </r>
  <r>
    <d v="2025-08-15T00:00:00"/>
    <s v="U1032"/>
    <d v="2025-08-11T00:00:00"/>
    <n v="26"/>
    <n v="0"/>
    <n v="1"/>
    <n v="0"/>
    <s v="S95566"/>
    <s v="Free User"/>
    <x v="0"/>
  </r>
  <r>
    <d v="2025-08-18T00:00:00"/>
    <s v="U1066"/>
    <d v="2025-08-18T00:00:00"/>
    <n v="20"/>
    <n v="0"/>
    <n v="3"/>
    <n v="0"/>
    <s v="S31932"/>
    <s v="Free User"/>
    <x v="0"/>
  </r>
  <r>
    <d v="2025-07-29T00:00:00"/>
    <s v="U1164"/>
    <d v="2025-07-28T00:00:00"/>
    <n v="23"/>
    <n v="0"/>
    <n v="1"/>
    <n v="0"/>
    <s v="S69373"/>
    <s v="Free User"/>
    <x v="1"/>
  </r>
  <r>
    <d v="2025-08-27T00:00:00"/>
    <s v="U1232"/>
    <d v="2025-08-25T00:00:00"/>
    <n v="54"/>
    <n v="0"/>
    <n v="0"/>
    <n v="0"/>
    <s v="S21890"/>
    <s v="Free User"/>
    <x v="2"/>
  </r>
  <r>
    <d v="2025-07-30T00:00:00"/>
    <s v="U1044"/>
    <d v="2025-07-28T00:00:00"/>
    <n v="55"/>
    <n v="0"/>
    <n v="2"/>
    <n v="0"/>
    <s v="S36495"/>
    <s v="Free User"/>
    <x v="0"/>
  </r>
  <r>
    <d v="2025-07-31T00:00:00"/>
    <s v="U1227"/>
    <d v="2025-07-28T00:00:00"/>
    <n v="35"/>
    <n v="0"/>
    <n v="1"/>
    <n v="0"/>
    <s v="S59396"/>
    <s v="Free User"/>
    <x v="2"/>
  </r>
  <r>
    <d v="2025-08-04T00:00:00"/>
    <s v="U1069"/>
    <d v="2025-08-04T00:00:00"/>
    <n v="3"/>
    <n v="1"/>
    <n v="1"/>
    <n v="0"/>
    <s v="S75981"/>
    <s v="Free User"/>
    <x v="2"/>
  </r>
  <r>
    <d v="2025-08-20T00:00:00"/>
    <s v="U1135"/>
    <d v="2025-08-18T00:00:00"/>
    <n v="50"/>
    <n v="0"/>
    <n v="4"/>
    <n v="0"/>
    <s v="S66601"/>
    <s v="Free User"/>
    <x v="1"/>
  </r>
  <r>
    <d v="2025-07-23T00:00:00"/>
    <s v="U1244"/>
    <d v="2025-07-21T00:00:00"/>
    <n v="38"/>
    <n v="0"/>
    <n v="2"/>
    <n v="0"/>
    <s v="S72032"/>
    <s v="Free User"/>
    <x v="2"/>
  </r>
  <r>
    <d v="2025-08-20T00:00:00"/>
    <s v="U1247"/>
    <d v="2025-08-18T00:00:00"/>
    <n v="39"/>
    <n v="0"/>
    <n v="1"/>
    <n v="1.99"/>
    <s v="S79187"/>
    <s v="Paid User"/>
    <x v="0"/>
  </r>
  <r>
    <d v="2025-08-28T00:00:00"/>
    <s v="U1218"/>
    <d v="2025-08-25T00:00:00"/>
    <n v="17"/>
    <n v="0"/>
    <n v="2"/>
    <n v="0"/>
    <s v="S78467"/>
    <s v="Free User"/>
    <x v="2"/>
  </r>
  <r>
    <d v="2025-08-04T00:00:00"/>
    <s v="U1248"/>
    <d v="2025-08-04T00:00:00"/>
    <n v="38"/>
    <n v="0"/>
    <n v="1"/>
    <n v="0"/>
    <s v="S69942"/>
    <s v="Free User"/>
    <x v="2"/>
  </r>
  <r>
    <d v="2025-08-20T00:00:00"/>
    <s v="U1021"/>
    <d v="2025-08-18T00:00:00"/>
    <n v="53"/>
    <n v="0"/>
    <n v="3"/>
    <n v="0"/>
    <s v="S14927"/>
    <s v="Free User"/>
    <x v="2"/>
  </r>
  <r>
    <d v="2025-08-23T00:00:00"/>
    <s v="U1165"/>
    <d v="2025-08-18T00:00:00"/>
    <n v="27"/>
    <n v="0"/>
    <n v="3"/>
    <n v="0"/>
    <s v="S24697"/>
    <s v="Free User"/>
    <x v="1"/>
  </r>
  <r>
    <d v="2025-07-08T00:00:00"/>
    <s v="U1025"/>
    <d v="2025-07-07T00:00:00"/>
    <n v="16"/>
    <n v="0"/>
    <n v="4"/>
    <n v="0"/>
    <s v="S88782"/>
    <s v="Free User"/>
    <x v="1"/>
  </r>
  <r>
    <d v="2025-07-21T00:00:00"/>
    <s v="U1000"/>
    <d v="2025-07-21T00:00:00"/>
    <n v="36"/>
    <n v="0"/>
    <n v="1"/>
    <n v="0"/>
    <s v="S41766"/>
    <s v="Free User"/>
    <x v="0"/>
  </r>
  <r>
    <d v="2025-08-24T00:00:00"/>
    <s v="U1121"/>
    <d v="2025-08-18T00:00:00"/>
    <n v="62"/>
    <n v="0"/>
    <n v="0"/>
    <n v="14.99"/>
    <s v="S50291"/>
    <s v="Paid User"/>
    <x v="1"/>
  </r>
  <r>
    <d v="2025-08-02T00:00:00"/>
    <s v="U1014"/>
    <d v="2025-07-28T00:00:00"/>
    <n v="50"/>
    <n v="0"/>
    <n v="3"/>
    <n v="0"/>
    <s v="S39863"/>
    <s v="Free User"/>
    <x v="1"/>
  </r>
  <r>
    <d v="2025-08-31T00:00:00"/>
    <s v="U1170"/>
    <d v="2025-08-25T00:00:00"/>
    <n v="49"/>
    <n v="0"/>
    <n v="0"/>
    <n v="0"/>
    <s v="S65123"/>
    <s v="Free User"/>
    <x v="2"/>
  </r>
  <r>
    <d v="2025-08-22T00:00:00"/>
    <s v="U1092"/>
    <d v="2025-08-18T00:00:00"/>
    <n v="36"/>
    <n v="0"/>
    <n v="4"/>
    <n v="0"/>
    <s v="S18838"/>
    <s v="Free User"/>
    <x v="1"/>
  </r>
  <r>
    <d v="2025-08-20T00:00:00"/>
    <s v="U1052"/>
    <d v="2025-08-18T00:00:00"/>
    <n v="48"/>
    <n v="0"/>
    <n v="2"/>
    <n v="0"/>
    <s v="S39024"/>
    <s v="Free User"/>
    <x v="2"/>
  </r>
  <r>
    <d v="2025-08-21T00:00:00"/>
    <s v="U1067"/>
    <d v="2025-08-18T00:00:00"/>
    <n v="39"/>
    <n v="0"/>
    <n v="4"/>
    <n v="0"/>
    <s v="S39271"/>
    <s v="Free User"/>
    <x v="2"/>
  </r>
  <r>
    <d v="2025-08-21T00:00:00"/>
    <s v="U1124"/>
    <d v="2025-08-18T00:00:00"/>
    <n v="61"/>
    <n v="0"/>
    <n v="3"/>
    <n v="0"/>
    <s v="S17124"/>
    <s v="Free User"/>
    <x v="2"/>
  </r>
  <r>
    <d v="2025-08-13T00:00:00"/>
    <s v="U1054"/>
    <d v="2025-08-11T00:00:00"/>
    <n v="41"/>
    <n v="0"/>
    <n v="4"/>
    <n v="0"/>
    <s v="S61553"/>
    <s v="Free User"/>
    <x v="2"/>
  </r>
  <r>
    <d v="2025-08-27T00:00:00"/>
    <s v="U1115"/>
    <d v="2025-08-25T00:00:00"/>
    <n v="33"/>
    <n v="0"/>
    <n v="3"/>
    <n v="0"/>
    <s v="S53154"/>
    <s v="Free User"/>
    <x v="2"/>
  </r>
  <r>
    <d v="2025-08-09T00:00:00"/>
    <s v="U1048"/>
    <d v="2025-08-04T00:00:00"/>
    <n v="37"/>
    <n v="0"/>
    <n v="0"/>
    <n v="1.99"/>
    <s v="S59626"/>
    <s v="Paid User"/>
    <x v="0"/>
  </r>
  <r>
    <d v="2025-08-17T00:00:00"/>
    <s v="U1214"/>
    <d v="2025-08-11T00:00:00"/>
    <n v="52"/>
    <n v="0"/>
    <n v="2"/>
    <n v="0"/>
    <s v="S20585"/>
    <s v="Free User"/>
    <x v="2"/>
  </r>
  <r>
    <d v="2025-08-19T00:00:00"/>
    <s v="U1089"/>
    <d v="2025-08-18T00:00:00"/>
    <n v="72"/>
    <n v="0"/>
    <n v="2"/>
    <n v="0"/>
    <s v="S56744"/>
    <s v="Free User"/>
    <x v="2"/>
  </r>
  <r>
    <d v="2025-07-31T00:00:00"/>
    <s v="U1196"/>
    <d v="2025-07-28T00:00:00"/>
    <n v="57"/>
    <n v="0"/>
    <n v="2"/>
    <n v="0"/>
    <s v="S58852"/>
    <s v="Free User"/>
    <x v="2"/>
  </r>
  <r>
    <d v="2025-08-31T00:00:00"/>
    <s v="U1138"/>
    <d v="2025-08-25T00:00:00"/>
    <n v="50"/>
    <n v="1"/>
    <n v="0"/>
    <n v="0"/>
    <s v="S92793"/>
    <s v="Free User"/>
    <x v="1"/>
  </r>
  <r>
    <d v="2025-08-06T00:00:00"/>
    <s v="U1105"/>
    <d v="2025-08-04T00:00:00"/>
    <n v="61"/>
    <n v="0"/>
    <n v="2"/>
    <n v="4.99"/>
    <s v="S18202"/>
    <s v="Paid User"/>
    <x v="2"/>
  </r>
  <r>
    <d v="2025-07-15T00:00:00"/>
    <s v="U1205"/>
    <d v="2025-07-14T00:00:00"/>
    <n v="52"/>
    <n v="0"/>
    <n v="3"/>
    <n v="0"/>
    <s v="S45692"/>
    <s v="Free User"/>
    <x v="1"/>
  </r>
  <r>
    <d v="2025-08-15T00:00:00"/>
    <s v="U1085"/>
    <d v="2025-08-11T00:00:00"/>
    <n v="18"/>
    <n v="0"/>
    <n v="2"/>
    <n v="1.99"/>
    <s v="S10494"/>
    <s v="Paid User"/>
    <x v="1"/>
  </r>
  <r>
    <d v="2025-08-29T00:00:00"/>
    <s v="U1184"/>
    <d v="2025-08-25T00:00:00"/>
    <n v="25"/>
    <n v="0"/>
    <n v="2"/>
    <n v="0"/>
    <s v="S40653"/>
    <s v="Free User"/>
    <x v="0"/>
  </r>
  <r>
    <d v="2025-08-21T00:00:00"/>
    <s v="U1027"/>
    <d v="2025-08-18T00:00:00"/>
    <n v="3"/>
    <n v="0"/>
    <n v="2"/>
    <n v="0"/>
    <s v="S66352"/>
    <s v="Free User"/>
    <x v="2"/>
  </r>
  <r>
    <d v="2025-08-01T00:00:00"/>
    <s v="U1208"/>
    <d v="2025-07-28T00:00:00"/>
    <n v="3"/>
    <n v="0"/>
    <n v="3"/>
    <n v="0"/>
    <s v="S49756"/>
    <s v="Free User"/>
    <x v="1"/>
  </r>
  <r>
    <d v="2025-08-05T00:00:00"/>
    <s v="U1210"/>
    <d v="2025-08-04T00:00:00"/>
    <n v="26"/>
    <n v="0"/>
    <n v="1"/>
    <n v="0"/>
    <s v="S88081"/>
    <s v="Free User"/>
    <x v="0"/>
  </r>
  <r>
    <d v="2025-08-06T00:00:00"/>
    <s v="U1020"/>
    <d v="2025-08-04T00:00:00"/>
    <n v="15"/>
    <n v="0"/>
    <n v="6"/>
    <n v="4.99"/>
    <s v="S14438"/>
    <s v="Paid User"/>
    <x v="1"/>
  </r>
  <r>
    <d v="2025-08-27T00:00:00"/>
    <s v="U1123"/>
    <d v="2025-08-25T00:00:00"/>
    <n v="38"/>
    <n v="0"/>
    <n v="2"/>
    <n v="0"/>
    <s v="S19458"/>
    <s v="Free User"/>
    <x v="0"/>
  </r>
  <r>
    <d v="2025-08-12T00:00:00"/>
    <s v="U1067"/>
    <d v="2025-08-11T00:00:00"/>
    <n v="51"/>
    <n v="0"/>
    <n v="7"/>
    <n v="0"/>
    <s v="S68584"/>
    <s v="Free User"/>
    <x v="1"/>
  </r>
  <r>
    <d v="2025-07-23T00:00:00"/>
    <s v="U1044"/>
    <d v="2025-07-21T00:00:00"/>
    <n v="65"/>
    <n v="0"/>
    <n v="0"/>
    <n v="0"/>
    <s v="S80590"/>
    <s v="Free User"/>
    <x v="1"/>
  </r>
  <r>
    <d v="2025-08-30T00:00:00"/>
    <s v="U1216"/>
    <d v="2025-08-25T00:00:00"/>
    <n v="42"/>
    <n v="1"/>
    <n v="1"/>
    <n v="0"/>
    <s v="S43299"/>
    <s v="Free User"/>
    <x v="2"/>
  </r>
  <r>
    <d v="2025-08-08T00:00:00"/>
    <s v="U1188"/>
    <d v="2025-08-04T00:00:00"/>
    <n v="63"/>
    <n v="0"/>
    <n v="1"/>
    <n v="0"/>
    <s v="S85796"/>
    <s v="Free User"/>
    <x v="1"/>
  </r>
  <r>
    <d v="2025-08-14T00:00:00"/>
    <s v="U1048"/>
    <d v="2025-08-11T00:00:00"/>
    <n v="55"/>
    <n v="0"/>
    <n v="1"/>
    <n v="1.99"/>
    <s v="S95149"/>
    <s v="Paid User"/>
    <x v="1"/>
  </r>
  <r>
    <d v="2025-07-23T00:00:00"/>
    <s v="U1206"/>
    <d v="2025-07-21T00:00:00"/>
    <n v="67"/>
    <n v="0"/>
    <n v="0"/>
    <n v="0"/>
    <s v="S40292"/>
    <s v="Free User"/>
    <x v="0"/>
  </r>
  <r>
    <d v="2025-08-18T00:00:00"/>
    <s v="U1215"/>
    <d v="2025-08-18T00:00:00"/>
    <n v="43"/>
    <n v="0"/>
    <n v="2"/>
    <n v="0"/>
    <s v="S34847"/>
    <s v="Free User"/>
    <x v="2"/>
  </r>
  <r>
    <d v="2025-08-23T00:00:00"/>
    <s v="U1153"/>
    <d v="2025-08-18T00:00:00"/>
    <n v="31"/>
    <n v="0"/>
    <n v="5"/>
    <n v="0"/>
    <s v="S68866"/>
    <s v="Free User"/>
    <x v="0"/>
  </r>
  <r>
    <d v="2025-08-31T00:00:00"/>
    <s v="U1154"/>
    <d v="2025-08-25T00:00:00"/>
    <n v="81"/>
    <n v="0"/>
    <n v="2"/>
    <n v="0"/>
    <s v="S91257"/>
    <s v="Free User"/>
    <x v="2"/>
  </r>
  <r>
    <d v="2025-08-12T00:00:00"/>
    <s v="U1089"/>
    <d v="2025-08-11T00:00:00"/>
    <n v="23"/>
    <n v="0"/>
    <n v="2"/>
    <n v="0"/>
    <s v="S15011"/>
    <s v="Free User"/>
    <x v="1"/>
  </r>
  <r>
    <d v="2025-08-17T00:00:00"/>
    <s v="U1153"/>
    <d v="2025-08-11T00:00:00"/>
    <n v="22"/>
    <n v="0"/>
    <n v="2"/>
    <n v="0"/>
    <s v="S98908"/>
    <s v="Free User"/>
    <x v="0"/>
  </r>
  <r>
    <d v="2025-08-21T00:00:00"/>
    <s v="U1095"/>
    <d v="2025-08-18T00:00:00"/>
    <n v="30"/>
    <n v="0"/>
    <n v="2"/>
    <n v="0"/>
    <s v="S73374"/>
    <s v="Free User"/>
    <x v="0"/>
  </r>
  <r>
    <d v="2025-07-29T00:00:00"/>
    <s v="U1016"/>
    <d v="2025-07-28T00:00:00"/>
    <n v="53"/>
    <n v="0"/>
    <n v="2"/>
    <n v="0"/>
    <s v="S21947"/>
    <s v="Free User"/>
    <x v="1"/>
  </r>
  <r>
    <d v="2025-07-26T00:00:00"/>
    <s v="U1167"/>
    <d v="2025-07-21T00:00:00"/>
    <n v="48"/>
    <n v="0"/>
    <n v="1"/>
    <n v="0"/>
    <s v="S64767"/>
    <s v="Free User"/>
    <x v="1"/>
  </r>
  <r>
    <d v="2025-07-07T00:00:00"/>
    <s v="U1244"/>
    <d v="2025-07-07T00:00:00"/>
    <n v="33"/>
    <n v="0"/>
    <n v="1"/>
    <n v="4.99"/>
    <s v="S57681"/>
    <s v="Paid User"/>
    <x v="1"/>
  </r>
  <r>
    <d v="2025-07-31T00:00:00"/>
    <s v="U1164"/>
    <d v="2025-07-28T00:00:00"/>
    <n v="58"/>
    <n v="0"/>
    <n v="2"/>
    <n v="9.99"/>
    <s v="S30521"/>
    <s v="Paid User"/>
    <x v="1"/>
  </r>
  <r>
    <d v="2025-08-04T00:00:00"/>
    <s v="U1108"/>
    <d v="2025-08-04T00:00:00"/>
    <n v="15"/>
    <n v="0"/>
    <n v="2"/>
    <n v="0"/>
    <s v="S31305"/>
    <s v="Free User"/>
    <x v="2"/>
  </r>
  <r>
    <d v="2025-08-07T00:00:00"/>
    <s v="U1033"/>
    <d v="2025-08-04T00:00:00"/>
    <n v="61"/>
    <n v="0"/>
    <n v="4"/>
    <n v="0"/>
    <s v="S85086"/>
    <s v="Free User"/>
    <x v="1"/>
  </r>
  <r>
    <d v="2025-07-31T00:00:00"/>
    <s v="U1159"/>
    <d v="2025-07-28T00:00:00"/>
    <n v="48"/>
    <n v="0"/>
    <n v="3"/>
    <n v="1.99"/>
    <s v="S32516"/>
    <s v="Paid User"/>
    <x v="2"/>
  </r>
  <r>
    <d v="2025-07-30T00:00:00"/>
    <s v="U1236"/>
    <d v="2025-07-28T00:00:00"/>
    <n v="48"/>
    <n v="0"/>
    <n v="2"/>
    <n v="0"/>
    <s v="S35865"/>
    <s v="Free User"/>
    <x v="1"/>
  </r>
  <r>
    <d v="2025-08-11T00:00:00"/>
    <s v="U1077"/>
    <d v="2025-08-11T00:00:00"/>
    <n v="61"/>
    <n v="0"/>
    <n v="1"/>
    <n v="0"/>
    <s v="S89645"/>
    <s v="Free User"/>
    <x v="2"/>
  </r>
  <r>
    <d v="2025-08-19T00:00:00"/>
    <s v="U1237"/>
    <d v="2025-08-18T00:00:00"/>
    <n v="46"/>
    <n v="0"/>
    <n v="2"/>
    <n v="0"/>
    <s v="S93928"/>
    <s v="Free User"/>
    <x v="1"/>
  </r>
  <r>
    <d v="2025-08-24T00:00:00"/>
    <s v="U1201"/>
    <d v="2025-08-18T00:00:00"/>
    <n v="29"/>
    <n v="0"/>
    <n v="2"/>
    <n v="0"/>
    <s v="S33981"/>
    <s v="Free User"/>
    <x v="1"/>
  </r>
  <r>
    <d v="2025-08-19T00:00:00"/>
    <s v="U1144"/>
    <d v="2025-08-18T00:00:00"/>
    <n v="61"/>
    <n v="0"/>
    <n v="3"/>
    <n v="0"/>
    <s v="S29590"/>
    <s v="Free User"/>
    <x v="1"/>
  </r>
  <r>
    <d v="2025-08-28T00:00:00"/>
    <s v="U1063"/>
    <d v="2025-08-25T00:00:00"/>
    <n v="15"/>
    <n v="0"/>
    <n v="1"/>
    <n v="0"/>
    <s v="S98113"/>
    <s v="Free User"/>
    <x v="2"/>
  </r>
  <r>
    <d v="2025-08-18T00:00:00"/>
    <s v="U1009"/>
    <d v="2025-08-18T00:00:00"/>
    <n v="51"/>
    <n v="0"/>
    <n v="1"/>
    <n v="0"/>
    <s v="S92187"/>
    <s v="Free User"/>
    <x v="2"/>
  </r>
  <r>
    <d v="2025-08-21T00:00:00"/>
    <s v="U1199"/>
    <d v="2025-08-18T00:00:00"/>
    <n v="65"/>
    <n v="0"/>
    <n v="2"/>
    <n v="0"/>
    <s v="S58162"/>
    <s v="Free User"/>
    <x v="0"/>
  </r>
  <r>
    <d v="2025-08-26T00:00:00"/>
    <s v="U1114"/>
    <d v="2025-08-25T00:00:00"/>
    <n v="39"/>
    <n v="0"/>
    <n v="3"/>
    <n v="4.99"/>
    <s v="S40834"/>
    <s v="Paid User"/>
    <x v="1"/>
  </r>
  <r>
    <d v="2025-08-30T00:00:00"/>
    <s v="U1114"/>
    <d v="2025-08-25T00:00:00"/>
    <n v="59"/>
    <n v="0"/>
    <n v="2"/>
    <n v="0"/>
    <s v="S62473"/>
    <s v="Free User"/>
    <x v="0"/>
  </r>
  <r>
    <d v="2025-08-08T00:00:00"/>
    <s v="U1027"/>
    <d v="2025-08-04T00:00:00"/>
    <n v="57"/>
    <n v="0"/>
    <n v="3"/>
    <n v="0"/>
    <s v="S76867"/>
    <s v="Free User"/>
    <x v="1"/>
  </r>
  <r>
    <d v="2025-07-28T00:00:00"/>
    <s v="U1168"/>
    <d v="2025-07-28T00:00:00"/>
    <n v="26"/>
    <n v="0"/>
    <n v="1"/>
    <n v="0"/>
    <s v="S77040"/>
    <s v="Free User"/>
    <x v="1"/>
  </r>
  <r>
    <d v="2025-07-08T00:00:00"/>
    <s v="U1020"/>
    <d v="2025-07-07T00:00:00"/>
    <n v="46"/>
    <n v="0"/>
    <n v="4"/>
    <n v="0"/>
    <s v="S13389"/>
    <s v="Free User"/>
    <x v="2"/>
  </r>
  <r>
    <d v="2025-08-25T00:00:00"/>
    <s v="U1219"/>
    <d v="2025-08-25T00:00:00"/>
    <n v="22"/>
    <n v="0"/>
    <n v="2"/>
    <n v="19.989999999999998"/>
    <s v="S74470"/>
    <s v="Paid User"/>
    <x v="2"/>
  </r>
  <r>
    <d v="2025-08-07T00:00:00"/>
    <s v="U1073"/>
    <d v="2025-08-04T00:00:00"/>
    <n v="71"/>
    <n v="0"/>
    <n v="4"/>
    <n v="0"/>
    <s v="S90012"/>
    <s v="Free User"/>
    <x v="0"/>
  </r>
  <r>
    <d v="2025-07-31T00:00:00"/>
    <s v="U1193"/>
    <d v="2025-07-28T00:00:00"/>
    <n v="60"/>
    <n v="0"/>
    <n v="4"/>
    <n v="0"/>
    <s v="S28818"/>
    <s v="Free User"/>
    <x v="1"/>
  </r>
  <r>
    <d v="2025-08-06T00:00:00"/>
    <s v="U1065"/>
    <d v="2025-08-04T00:00:00"/>
    <n v="30"/>
    <n v="0"/>
    <n v="0"/>
    <n v="0"/>
    <s v="S41116"/>
    <s v="Free User"/>
    <x v="2"/>
  </r>
  <r>
    <d v="2025-08-12T00:00:00"/>
    <s v="U1081"/>
    <d v="2025-08-11T00:00:00"/>
    <n v="51"/>
    <n v="0"/>
    <n v="5"/>
    <n v="0"/>
    <s v="S99087"/>
    <s v="Free User"/>
    <x v="1"/>
  </r>
  <r>
    <d v="2025-08-26T00:00:00"/>
    <s v="U1083"/>
    <d v="2025-08-25T00:00:00"/>
    <n v="51"/>
    <n v="0"/>
    <n v="1"/>
    <n v="0"/>
    <s v="S93403"/>
    <s v="Free User"/>
    <x v="1"/>
  </r>
  <r>
    <d v="2025-08-29T00:00:00"/>
    <s v="U1219"/>
    <d v="2025-08-25T00:00:00"/>
    <n v="41"/>
    <n v="0"/>
    <n v="3"/>
    <n v="0"/>
    <s v="S23711"/>
    <s v="Free User"/>
    <x v="2"/>
  </r>
  <r>
    <d v="2025-08-27T00:00:00"/>
    <s v="U1064"/>
    <d v="2025-08-25T00:00:00"/>
    <n v="29"/>
    <n v="0"/>
    <n v="1"/>
    <n v="0"/>
    <s v="S29162"/>
    <s v="Free User"/>
    <x v="2"/>
  </r>
  <r>
    <d v="2025-08-11T00:00:00"/>
    <s v="U1092"/>
    <d v="2025-08-11T00:00:00"/>
    <n v="95"/>
    <n v="0"/>
    <n v="1"/>
    <n v="0"/>
    <s v="S16329"/>
    <s v="Free User"/>
    <x v="2"/>
  </r>
  <r>
    <d v="2025-08-23T00:00:00"/>
    <s v="U1075"/>
    <d v="2025-08-18T00:00:00"/>
    <n v="63"/>
    <n v="0"/>
    <n v="1"/>
    <n v="0"/>
    <s v="S96992"/>
    <s v="Free User"/>
    <x v="1"/>
  </r>
  <r>
    <d v="2025-08-27T00:00:00"/>
    <s v="U1229"/>
    <d v="2025-08-25T00:00:00"/>
    <n v="45"/>
    <n v="0"/>
    <n v="3"/>
    <n v="0"/>
    <s v="S92001"/>
    <s v="Free User"/>
    <x v="2"/>
  </r>
  <r>
    <d v="2025-07-29T00:00:00"/>
    <s v="U1110"/>
    <d v="2025-07-28T00:00:00"/>
    <n v="21"/>
    <n v="0"/>
    <n v="2"/>
    <n v="0"/>
    <s v="S95604"/>
    <s v="Free User"/>
    <x v="0"/>
  </r>
  <r>
    <d v="2025-08-07T00:00:00"/>
    <s v="U1011"/>
    <d v="2025-08-04T00:00:00"/>
    <n v="33"/>
    <n v="0"/>
    <n v="3"/>
    <n v="0"/>
    <s v="S80007"/>
    <s v="Free User"/>
    <x v="1"/>
  </r>
  <r>
    <d v="2025-08-20T00:00:00"/>
    <s v="U1057"/>
    <d v="2025-08-18T00:00:00"/>
    <n v="59"/>
    <n v="1"/>
    <n v="2"/>
    <n v="0"/>
    <s v="S72246"/>
    <s v="Free User"/>
    <x v="0"/>
  </r>
  <r>
    <d v="2025-07-23T00:00:00"/>
    <s v="U1040"/>
    <d v="2025-07-21T00:00:00"/>
    <n v="48"/>
    <n v="0"/>
    <n v="1"/>
    <n v="0"/>
    <s v="S18345"/>
    <s v="Free User"/>
    <x v="1"/>
  </r>
  <r>
    <d v="2025-08-21T00:00:00"/>
    <s v="U1163"/>
    <d v="2025-08-18T00:00:00"/>
    <n v="62"/>
    <n v="0"/>
    <n v="2"/>
    <n v="9.99"/>
    <s v="S11506"/>
    <s v="Paid User"/>
    <x v="2"/>
  </r>
  <r>
    <d v="2025-08-22T00:00:00"/>
    <s v="U1014"/>
    <d v="2025-08-18T00:00:00"/>
    <n v="27"/>
    <n v="0"/>
    <n v="3"/>
    <n v="0"/>
    <s v="S88889"/>
    <s v="Free User"/>
    <x v="2"/>
  </r>
  <r>
    <d v="2025-08-28T00:00:00"/>
    <s v="U1239"/>
    <d v="2025-08-25T00:00:00"/>
    <n v="59"/>
    <n v="0"/>
    <n v="2"/>
    <n v="4.99"/>
    <s v="S79668"/>
    <s v="Paid User"/>
    <x v="2"/>
  </r>
  <r>
    <d v="2025-07-30T00:00:00"/>
    <s v="U1006"/>
    <d v="2025-07-28T00:00:00"/>
    <n v="9"/>
    <n v="0"/>
    <n v="5"/>
    <n v="0"/>
    <s v="S90299"/>
    <s v="Free User"/>
    <x v="1"/>
  </r>
  <r>
    <d v="2025-08-31T00:00:00"/>
    <s v="U1141"/>
    <d v="2025-08-25T00:00:00"/>
    <n v="29"/>
    <n v="0"/>
    <n v="1"/>
    <n v="0"/>
    <s v="S76446"/>
    <s v="Free User"/>
    <x v="2"/>
  </r>
  <r>
    <d v="2025-08-19T00:00:00"/>
    <s v="U1165"/>
    <d v="2025-08-18T00:00:00"/>
    <n v="54"/>
    <n v="0"/>
    <n v="2"/>
    <n v="0"/>
    <s v="S92046"/>
    <s v="Free User"/>
    <x v="1"/>
  </r>
  <r>
    <d v="2025-08-29T00:00:00"/>
    <s v="U1012"/>
    <d v="2025-08-25T00:00:00"/>
    <n v="28"/>
    <n v="0"/>
    <n v="2"/>
    <n v="0"/>
    <s v="S67232"/>
    <s v="Free User"/>
    <x v="2"/>
  </r>
  <r>
    <d v="2025-08-29T00:00:00"/>
    <s v="U1190"/>
    <d v="2025-08-25T00:00:00"/>
    <n v="26"/>
    <n v="0"/>
    <n v="3"/>
    <n v="0"/>
    <s v="S44265"/>
    <s v="Free User"/>
    <x v="1"/>
  </r>
  <r>
    <d v="2025-08-30T00:00:00"/>
    <s v="U1059"/>
    <d v="2025-08-25T00:00:00"/>
    <n v="52"/>
    <n v="0"/>
    <n v="3"/>
    <n v="0"/>
    <s v="S44511"/>
    <s v="Free User"/>
    <x v="1"/>
  </r>
  <r>
    <d v="2025-07-31T00:00:00"/>
    <s v="U1182"/>
    <d v="2025-07-28T00:00:00"/>
    <n v="53"/>
    <n v="0"/>
    <n v="1"/>
    <n v="0"/>
    <s v="S78582"/>
    <s v="Free User"/>
    <x v="1"/>
  </r>
  <r>
    <d v="2025-08-14T00:00:00"/>
    <s v="U1248"/>
    <d v="2025-08-11T00:00:00"/>
    <n v="57"/>
    <n v="0"/>
    <n v="5"/>
    <n v="0"/>
    <s v="S76509"/>
    <s v="Free User"/>
    <x v="1"/>
  </r>
  <r>
    <d v="2025-08-05T00:00:00"/>
    <s v="U1003"/>
    <d v="2025-08-04T00:00:00"/>
    <n v="53"/>
    <n v="0"/>
    <n v="1"/>
    <n v="0"/>
    <s v="S52843"/>
    <s v="Free User"/>
    <x v="1"/>
  </r>
  <r>
    <d v="2025-08-01T00:00:00"/>
    <s v="U1049"/>
    <d v="2025-07-28T00:00:00"/>
    <n v="39"/>
    <n v="0"/>
    <n v="2"/>
    <n v="1.99"/>
    <s v="S97193"/>
    <s v="Paid User"/>
    <x v="1"/>
  </r>
  <r>
    <d v="2025-08-24T00:00:00"/>
    <s v="U1215"/>
    <d v="2025-08-18T00:00:00"/>
    <n v="30"/>
    <n v="0"/>
    <n v="1"/>
    <n v="0"/>
    <s v="S67306"/>
    <s v="Free User"/>
    <x v="0"/>
  </r>
  <r>
    <d v="2025-08-19T00:00:00"/>
    <s v="U1244"/>
    <d v="2025-08-18T00:00:00"/>
    <n v="47"/>
    <n v="0"/>
    <n v="1"/>
    <n v="0"/>
    <s v="S86720"/>
    <s v="Free User"/>
    <x v="1"/>
  </r>
  <r>
    <d v="2025-08-06T00:00:00"/>
    <s v="U1019"/>
    <d v="2025-08-04T00:00:00"/>
    <n v="3"/>
    <n v="0"/>
    <n v="3"/>
    <n v="1.99"/>
    <s v="S55201"/>
    <s v="Paid User"/>
    <x v="1"/>
  </r>
  <r>
    <d v="2025-08-28T00:00:00"/>
    <s v="U1036"/>
    <d v="2025-08-25T00:00:00"/>
    <n v="48"/>
    <n v="0"/>
    <n v="4"/>
    <n v="0"/>
    <s v="S18890"/>
    <s v="Free User"/>
    <x v="1"/>
  </r>
  <r>
    <d v="2025-07-25T00:00:00"/>
    <s v="U1188"/>
    <d v="2025-07-21T00:00:00"/>
    <n v="45"/>
    <n v="0"/>
    <n v="1"/>
    <n v="0"/>
    <s v="S79978"/>
    <s v="Free User"/>
    <x v="1"/>
  </r>
  <r>
    <d v="2025-08-27T00:00:00"/>
    <s v="U1228"/>
    <d v="2025-08-25T00:00:00"/>
    <n v="27"/>
    <n v="0"/>
    <n v="2"/>
    <n v="0"/>
    <s v="S42319"/>
    <s v="Free User"/>
    <x v="2"/>
  </r>
  <r>
    <d v="2025-08-11T00:00:00"/>
    <s v="U1052"/>
    <d v="2025-08-11T00:00:00"/>
    <n v="24"/>
    <n v="0"/>
    <n v="1"/>
    <n v="0"/>
    <s v="S93122"/>
    <s v="Free User"/>
    <x v="1"/>
  </r>
  <r>
    <d v="2025-08-27T00:00:00"/>
    <s v="U1022"/>
    <d v="2025-08-25T00:00:00"/>
    <n v="52"/>
    <n v="0"/>
    <n v="1"/>
    <n v="0"/>
    <s v="S94714"/>
    <s v="Free User"/>
    <x v="2"/>
  </r>
  <r>
    <d v="2025-08-14T00:00:00"/>
    <s v="U1052"/>
    <d v="2025-08-11T00:00:00"/>
    <n v="48"/>
    <n v="0"/>
    <n v="0"/>
    <n v="0"/>
    <s v="S47040"/>
    <s v="Free User"/>
    <x v="1"/>
  </r>
  <r>
    <d v="2025-08-18T00:00:00"/>
    <s v="U1012"/>
    <d v="2025-08-18T00:00:00"/>
    <n v="56"/>
    <n v="0"/>
    <n v="2"/>
    <n v="0"/>
    <s v="S72401"/>
    <s v="Free User"/>
    <x v="2"/>
  </r>
  <r>
    <d v="2025-07-27T00:00:00"/>
    <s v="U1217"/>
    <d v="2025-07-21T00:00:00"/>
    <n v="45"/>
    <n v="0"/>
    <n v="6"/>
    <n v="0"/>
    <s v="S22884"/>
    <s v="Free User"/>
    <x v="0"/>
  </r>
  <r>
    <d v="2025-08-05T00:00:00"/>
    <s v="U1088"/>
    <d v="2025-08-04T00:00:00"/>
    <n v="40"/>
    <n v="0"/>
    <n v="1"/>
    <n v="1.99"/>
    <s v="S21913"/>
    <s v="Paid User"/>
    <x v="2"/>
  </r>
  <r>
    <d v="2025-08-06T00:00:00"/>
    <s v="U1147"/>
    <d v="2025-08-04T00:00:00"/>
    <n v="31"/>
    <n v="0"/>
    <n v="3"/>
    <n v="0"/>
    <s v="S17073"/>
    <s v="Free User"/>
    <x v="1"/>
  </r>
  <r>
    <d v="2025-08-31T00:00:00"/>
    <s v="U1001"/>
    <d v="2025-08-25T00:00:00"/>
    <n v="79"/>
    <n v="0"/>
    <n v="1"/>
    <n v="0"/>
    <s v="S74825"/>
    <s v="Free User"/>
    <x v="0"/>
  </r>
  <r>
    <d v="2025-08-23T00:00:00"/>
    <s v="U1151"/>
    <d v="2025-08-18T00:00:00"/>
    <n v="50"/>
    <n v="0"/>
    <n v="1"/>
    <n v="0"/>
    <s v="S38143"/>
    <s v="Free User"/>
    <x v="2"/>
  </r>
  <r>
    <d v="2025-08-20T00:00:00"/>
    <s v="U1240"/>
    <d v="2025-08-18T00:00:00"/>
    <n v="37"/>
    <n v="0"/>
    <n v="2"/>
    <n v="14.99"/>
    <s v="S74263"/>
    <s v="Paid User"/>
    <x v="1"/>
  </r>
  <r>
    <d v="2025-08-14T00:00:00"/>
    <s v="U1201"/>
    <d v="2025-08-11T00:00:00"/>
    <n v="39"/>
    <n v="0"/>
    <n v="2"/>
    <n v="0"/>
    <s v="S61720"/>
    <s v="Free User"/>
    <x v="0"/>
  </r>
  <r>
    <d v="2025-08-27T00:00:00"/>
    <s v="U1228"/>
    <d v="2025-08-25T00:00:00"/>
    <n v="13"/>
    <n v="0"/>
    <n v="1"/>
    <n v="0"/>
    <s v="S66106"/>
    <s v="Free User"/>
    <x v="1"/>
  </r>
  <r>
    <d v="2025-08-27T00:00:00"/>
    <s v="U1230"/>
    <d v="2025-08-25T00:00:00"/>
    <n v="27"/>
    <n v="0"/>
    <n v="1"/>
    <n v="0"/>
    <s v="S70412"/>
    <s v="Free User"/>
    <x v="0"/>
  </r>
  <r>
    <d v="2025-08-27T00:00:00"/>
    <s v="U1032"/>
    <d v="2025-08-25T00:00:00"/>
    <n v="11"/>
    <n v="0"/>
    <n v="1"/>
    <n v="0"/>
    <s v="S86228"/>
    <s v="Free User"/>
    <x v="0"/>
  </r>
  <r>
    <d v="2025-08-28T00:00:00"/>
    <s v="U1083"/>
    <d v="2025-08-25T00:00:00"/>
    <n v="48"/>
    <n v="0"/>
    <n v="6"/>
    <n v="0"/>
    <s v="S32223"/>
    <s v="Free User"/>
    <x v="1"/>
  </r>
  <r>
    <d v="2025-08-29T00:00:00"/>
    <s v="U1118"/>
    <d v="2025-08-25T00:00:00"/>
    <n v="53"/>
    <n v="0"/>
    <n v="3"/>
    <n v="0"/>
    <s v="S94240"/>
    <s v="Free User"/>
    <x v="0"/>
  </r>
  <r>
    <d v="2025-08-17T00:00:00"/>
    <s v="U1226"/>
    <d v="2025-08-11T00:00:00"/>
    <n v="60"/>
    <n v="0"/>
    <n v="1"/>
    <n v="0"/>
    <s v="S90914"/>
    <s v="Free User"/>
    <x v="1"/>
  </r>
  <r>
    <d v="2025-08-19T00:00:00"/>
    <s v="U1039"/>
    <d v="2025-08-18T00:00:00"/>
    <n v="42"/>
    <n v="0"/>
    <n v="1"/>
    <n v="0"/>
    <s v="S31092"/>
    <s v="Free User"/>
    <x v="1"/>
  </r>
  <r>
    <d v="2025-08-02T00:00:00"/>
    <s v="U1060"/>
    <d v="2025-07-28T00:00:00"/>
    <n v="33"/>
    <n v="0"/>
    <n v="1"/>
    <n v="0"/>
    <s v="S31574"/>
    <s v="Free User"/>
    <x v="2"/>
  </r>
  <r>
    <m/>
    <m/>
    <m/>
    <m/>
    <m/>
    <m/>
    <m/>
    <m/>
    <m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d v="2025-07-29T00:00:00"/>
    <s v="U1028"/>
    <d v="2025-07-28T00:00:00"/>
    <n v="72"/>
    <n v="0"/>
    <n v="2"/>
    <n v="0"/>
    <s v="S57659"/>
    <s v="Free User"/>
    <s v="Console"/>
    <x v="0"/>
  </r>
  <r>
    <d v="2025-07-12T00:00:00"/>
    <s v="U1157"/>
    <d v="2025-07-07T00:00:00"/>
    <n v="38"/>
    <n v="0"/>
    <n v="2"/>
    <n v="0"/>
    <s v="S55533"/>
    <s v="Free User"/>
    <s v="PC"/>
    <x v="0"/>
  </r>
  <r>
    <d v="2025-08-31T00:00:00"/>
    <s v="U1154"/>
    <d v="2025-08-25T00:00:00"/>
    <n v="56"/>
    <n v="0"/>
    <n v="1"/>
    <n v="0"/>
    <s v="S72966"/>
    <s v="Free User"/>
    <s v="Console"/>
    <x v="0"/>
  </r>
  <r>
    <d v="2025-08-11T00:00:00"/>
    <s v="U1123"/>
    <d v="2025-08-11T00:00:00"/>
    <n v="61"/>
    <n v="0"/>
    <n v="2"/>
    <n v="1.99"/>
    <s v="S31160"/>
    <s v="Paid User"/>
    <s v="PC"/>
    <x v="1"/>
  </r>
  <r>
    <d v="2025-08-30T00:00:00"/>
    <s v="U1132"/>
    <d v="2025-08-25T00:00:00"/>
    <n v="48"/>
    <n v="0"/>
    <n v="1"/>
    <n v="0"/>
    <s v="S13544"/>
    <s v="Free User"/>
    <s v="PC"/>
    <x v="0"/>
  </r>
  <r>
    <d v="2025-08-12T00:00:00"/>
    <s v="U1194"/>
    <d v="2025-08-11T00:00:00"/>
    <n v="43"/>
    <n v="0"/>
    <n v="1"/>
    <n v="0"/>
    <s v="S77947"/>
    <s v="Free User"/>
    <s v="PC"/>
    <x v="0"/>
  </r>
  <r>
    <d v="2025-08-27T00:00:00"/>
    <s v="U1093"/>
    <d v="2025-08-25T00:00:00"/>
    <n v="72"/>
    <n v="0"/>
    <n v="2"/>
    <n v="0"/>
    <s v="S93419"/>
    <s v="Free User"/>
    <s v="PC"/>
    <x v="0"/>
  </r>
  <r>
    <d v="2025-08-26T00:00:00"/>
    <s v="U1057"/>
    <d v="2025-08-25T00:00:00"/>
    <n v="36"/>
    <n v="0"/>
    <n v="5"/>
    <n v="0"/>
    <s v="S62518"/>
    <s v="Free User"/>
    <s v="Mobile"/>
    <x v="0"/>
  </r>
  <r>
    <d v="2025-08-20T00:00:00"/>
    <s v="U1189"/>
    <d v="2025-08-18T00:00:00"/>
    <n v="49"/>
    <n v="0"/>
    <n v="1"/>
    <n v="0"/>
    <s v="S46623"/>
    <s v="Free User"/>
    <s v="PC"/>
    <x v="0"/>
  </r>
  <r>
    <d v="2025-08-06T00:00:00"/>
    <s v="U1120"/>
    <d v="2025-08-04T00:00:00"/>
    <n v="3"/>
    <n v="0"/>
    <n v="0"/>
    <n v="0"/>
    <s v="S55812"/>
    <s v="Free User"/>
    <s v="PC"/>
    <x v="0"/>
  </r>
  <r>
    <d v="2025-07-27T00:00:00"/>
    <s v="U1244"/>
    <d v="2025-07-21T00:00:00"/>
    <n v="20"/>
    <n v="1"/>
    <n v="1"/>
    <n v="0"/>
    <s v="S73262"/>
    <s v="Free User"/>
    <s v="PC"/>
    <x v="0"/>
  </r>
  <r>
    <d v="2025-08-16T00:00:00"/>
    <s v="U1159"/>
    <d v="2025-08-11T00:00:00"/>
    <n v="33"/>
    <n v="0"/>
    <n v="0"/>
    <n v="0"/>
    <s v="S21112"/>
    <s v="Free User"/>
    <s v="Mobile"/>
    <x v="0"/>
  </r>
  <r>
    <d v="2025-08-30T00:00:00"/>
    <s v="U1213"/>
    <d v="2025-08-25T00:00:00"/>
    <n v="31"/>
    <n v="0"/>
    <n v="0"/>
    <n v="0"/>
    <s v="S33399"/>
    <s v="Free User"/>
    <s v="PC"/>
    <x v="0"/>
  </r>
  <r>
    <d v="2025-08-31T00:00:00"/>
    <s v="U1111"/>
    <d v="2025-08-25T00:00:00"/>
    <n v="26"/>
    <n v="0"/>
    <n v="1"/>
    <n v="9.99"/>
    <s v="S21130"/>
    <s v="Paid User"/>
    <s v="PC"/>
    <x v="0"/>
  </r>
  <r>
    <d v="2025-07-28T00:00:00"/>
    <s v="U1185"/>
    <d v="2025-07-28T00:00:00"/>
    <n v="25"/>
    <n v="0"/>
    <n v="1"/>
    <n v="0"/>
    <s v="S95964"/>
    <s v="Free User"/>
    <s v="PC"/>
    <x v="1"/>
  </r>
  <r>
    <d v="2025-08-26T00:00:00"/>
    <s v="U1037"/>
    <d v="2025-08-25T00:00:00"/>
    <n v="36"/>
    <n v="0"/>
    <n v="1"/>
    <n v="14.99"/>
    <s v="S81913"/>
    <s v="Paid User"/>
    <s v="Mobile"/>
    <x v="0"/>
  </r>
  <r>
    <d v="2025-08-18T00:00:00"/>
    <s v="U1140"/>
    <d v="2025-08-18T00:00:00"/>
    <n v="18"/>
    <n v="0"/>
    <n v="2"/>
    <n v="0"/>
    <s v="S28251"/>
    <s v="Free User"/>
    <s v="PC"/>
    <x v="1"/>
  </r>
  <r>
    <d v="2025-08-31T00:00:00"/>
    <s v="U1111"/>
    <d v="2025-08-25T00:00:00"/>
    <n v="55"/>
    <n v="0"/>
    <n v="3"/>
    <n v="0"/>
    <s v="S41527"/>
    <s v="Free User"/>
    <s v="Mobile"/>
    <x v="0"/>
  </r>
  <r>
    <d v="2025-08-12T00:00:00"/>
    <s v="U1195"/>
    <d v="2025-08-11T00:00:00"/>
    <n v="22"/>
    <n v="0"/>
    <n v="3"/>
    <n v="0"/>
    <s v="S56371"/>
    <s v="Free User"/>
    <s v="PC"/>
    <x v="0"/>
  </r>
  <r>
    <d v="2025-08-28T00:00:00"/>
    <s v="U1229"/>
    <d v="2025-08-25T00:00:00"/>
    <n v="53"/>
    <n v="0"/>
    <n v="2"/>
    <n v="0"/>
    <s v="S75752"/>
    <s v="Free User"/>
    <s v="Console"/>
    <x v="0"/>
  </r>
  <r>
    <d v="2025-08-24T00:00:00"/>
    <s v="U1033"/>
    <d v="2025-08-18T00:00:00"/>
    <n v="46"/>
    <n v="0"/>
    <n v="2"/>
    <n v="0"/>
    <s v="S89764"/>
    <s v="Free User"/>
    <s v="PC"/>
    <x v="0"/>
  </r>
  <r>
    <d v="2025-08-30T00:00:00"/>
    <s v="U1001"/>
    <d v="2025-08-25T00:00:00"/>
    <n v="70"/>
    <n v="0"/>
    <n v="2"/>
    <n v="0"/>
    <s v="S52727"/>
    <s v="Free User"/>
    <s v="PC"/>
    <x v="0"/>
  </r>
  <r>
    <d v="2025-08-13T00:00:00"/>
    <s v="U1174"/>
    <d v="2025-08-11T00:00:00"/>
    <n v="47"/>
    <n v="0"/>
    <n v="2"/>
    <n v="0"/>
    <s v="S17447"/>
    <s v="Free User"/>
    <s v="Console"/>
    <x v="0"/>
  </r>
  <r>
    <d v="2025-08-11T00:00:00"/>
    <s v="U1063"/>
    <d v="2025-08-11T00:00:00"/>
    <n v="36"/>
    <n v="0"/>
    <n v="0"/>
    <n v="0"/>
    <s v="S18305"/>
    <s v="Free User"/>
    <s v="PC"/>
    <x v="1"/>
  </r>
  <r>
    <d v="2025-07-25T00:00:00"/>
    <s v="U1113"/>
    <d v="2025-07-21T00:00:00"/>
    <n v="45"/>
    <n v="0"/>
    <n v="0"/>
    <n v="0"/>
    <s v="S69289"/>
    <s v="Free User"/>
    <s v="Console"/>
    <x v="0"/>
  </r>
  <r>
    <d v="2025-08-31T00:00:00"/>
    <s v="U1130"/>
    <d v="2025-08-25T00:00:00"/>
    <n v="25"/>
    <n v="0"/>
    <n v="1"/>
    <n v="14.99"/>
    <s v="S44025"/>
    <s v="Paid User"/>
    <s v="Mobile"/>
    <x v="0"/>
  </r>
  <r>
    <d v="2025-08-30T00:00:00"/>
    <s v="U1236"/>
    <d v="2025-08-25T00:00:00"/>
    <n v="49"/>
    <n v="0"/>
    <n v="1"/>
    <n v="0"/>
    <s v="S61427"/>
    <s v="Free User"/>
    <s v="Mobile"/>
    <x v="0"/>
  </r>
  <r>
    <d v="2025-07-25T00:00:00"/>
    <s v="U1113"/>
    <d v="2025-07-21T00:00:00"/>
    <n v="68"/>
    <n v="0"/>
    <n v="2"/>
    <n v="0"/>
    <s v="S26036"/>
    <s v="Free User"/>
    <s v="PC"/>
    <x v="0"/>
  </r>
  <r>
    <d v="2025-08-31T00:00:00"/>
    <s v="U1229"/>
    <d v="2025-08-25T00:00:00"/>
    <n v="33"/>
    <n v="0"/>
    <n v="3"/>
    <n v="0"/>
    <s v="S27990"/>
    <s v="Free User"/>
    <s v="PC"/>
    <x v="0"/>
  </r>
  <r>
    <d v="2025-08-12T00:00:00"/>
    <s v="U1247"/>
    <d v="2025-08-11T00:00:00"/>
    <n v="33"/>
    <n v="0"/>
    <n v="1"/>
    <n v="0"/>
    <s v="S97534"/>
    <s v="Free User"/>
    <s v="PC"/>
    <x v="0"/>
  </r>
  <r>
    <d v="2025-08-16T00:00:00"/>
    <s v="U1213"/>
    <d v="2025-08-11T00:00:00"/>
    <n v="26"/>
    <n v="0"/>
    <n v="2"/>
    <n v="0"/>
    <s v="S35656"/>
    <s v="Free User"/>
    <s v="PC"/>
    <x v="0"/>
  </r>
  <r>
    <d v="2025-08-13T00:00:00"/>
    <s v="U1091"/>
    <d v="2025-08-11T00:00:00"/>
    <n v="37"/>
    <n v="0"/>
    <n v="3"/>
    <n v="4.99"/>
    <s v="S12370"/>
    <s v="Paid User"/>
    <s v="PC"/>
    <x v="0"/>
  </r>
  <r>
    <d v="2025-08-18T00:00:00"/>
    <s v="U1098"/>
    <d v="2025-08-18T00:00:00"/>
    <n v="23"/>
    <n v="1"/>
    <n v="3"/>
    <n v="0"/>
    <s v="S39957"/>
    <s v="Free User"/>
    <s v="Console"/>
    <x v="1"/>
  </r>
  <r>
    <d v="2025-08-04T00:00:00"/>
    <s v="U1248"/>
    <d v="2025-08-04T00:00:00"/>
    <n v="20"/>
    <n v="0"/>
    <n v="3"/>
    <n v="19.989999999999998"/>
    <s v="S26981"/>
    <s v="Paid User"/>
    <s v="PC"/>
    <x v="1"/>
  </r>
  <r>
    <d v="2025-08-06T00:00:00"/>
    <s v="U1209"/>
    <d v="2025-08-04T00:00:00"/>
    <n v="38"/>
    <n v="0"/>
    <n v="4"/>
    <n v="0"/>
    <s v="S80333"/>
    <s v="Free User"/>
    <s v="Mobile"/>
    <x v="0"/>
  </r>
  <r>
    <d v="2025-08-21T00:00:00"/>
    <s v="U1235"/>
    <d v="2025-08-18T00:00:00"/>
    <n v="17"/>
    <n v="0"/>
    <n v="3"/>
    <n v="0"/>
    <s v="S34031"/>
    <s v="Free User"/>
    <s v="Console"/>
    <x v="0"/>
  </r>
  <r>
    <d v="2025-08-29T00:00:00"/>
    <s v="U1108"/>
    <d v="2025-08-25T00:00:00"/>
    <n v="28"/>
    <n v="0"/>
    <n v="4"/>
    <n v="14.99"/>
    <s v="S20976"/>
    <s v="Paid User"/>
    <s v="PC"/>
    <x v="0"/>
  </r>
  <r>
    <d v="2025-08-13T00:00:00"/>
    <s v="U1155"/>
    <d v="2025-08-11T00:00:00"/>
    <n v="43"/>
    <n v="0"/>
    <n v="2"/>
    <n v="0"/>
    <s v="S82491"/>
    <s v="Free User"/>
    <s v="PC"/>
    <x v="0"/>
  </r>
  <r>
    <d v="2025-07-27T00:00:00"/>
    <s v="U1106"/>
    <d v="2025-07-21T00:00:00"/>
    <n v="30"/>
    <n v="0"/>
    <n v="3"/>
    <n v="0"/>
    <s v="S31161"/>
    <s v="Free User"/>
    <s v="Console"/>
    <x v="0"/>
  </r>
  <r>
    <d v="2025-07-07T00:00:00"/>
    <s v="U1067"/>
    <d v="2025-07-07T00:00:00"/>
    <n v="25"/>
    <n v="0"/>
    <n v="0"/>
    <n v="0"/>
    <s v="S36983"/>
    <s v="Free User"/>
    <s v="PC"/>
    <x v="1"/>
  </r>
  <r>
    <d v="2025-08-26T00:00:00"/>
    <s v="U1074"/>
    <d v="2025-08-25T00:00:00"/>
    <n v="37"/>
    <n v="0"/>
    <n v="1"/>
    <n v="9.99"/>
    <s v="S42826"/>
    <s v="Paid User"/>
    <s v="Console"/>
    <x v="0"/>
  </r>
  <r>
    <d v="2025-07-07T00:00:00"/>
    <s v="U1009"/>
    <d v="2025-07-07T00:00:00"/>
    <n v="59"/>
    <n v="0"/>
    <n v="0"/>
    <n v="0"/>
    <s v="S42201"/>
    <s v="Free User"/>
    <s v="PC"/>
    <x v="1"/>
  </r>
  <r>
    <d v="2025-08-23T00:00:00"/>
    <s v="U1239"/>
    <d v="2025-08-18T00:00:00"/>
    <n v="40"/>
    <n v="0"/>
    <n v="2"/>
    <n v="0"/>
    <s v="S61522"/>
    <s v="Free User"/>
    <s v="PC"/>
    <x v="0"/>
  </r>
  <r>
    <d v="2025-08-30T00:00:00"/>
    <s v="U1248"/>
    <d v="2025-08-25T00:00:00"/>
    <n v="59"/>
    <n v="0"/>
    <n v="1"/>
    <n v="0"/>
    <s v="S93358"/>
    <s v="Free User"/>
    <s v="PC"/>
    <x v="0"/>
  </r>
  <r>
    <d v="2025-07-29T00:00:00"/>
    <s v="U1035"/>
    <d v="2025-07-28T00:00:00"/>
    <n v="35"/>
    <n v="0"/>
    <n v="0"/>
    <n v="0"/>
    <s v="S91978"/>
    <s v="Free User"/>
    <s v="Mobile"/>
    <x v="0"/>
  </r>
  <r>
    <d v="2025-08-21T00:00:00"/>
    <s v="U1189"/>
    <d v="2025-08-18T00:00:00"/>
    <n v="17"/>
    <n v="0"/>
    <n v="2"/>
    <n v="0"/>
    <s v="S76314"/>
    <s v="Free User"/>
    <s v="PC"/>
    <x v="0"/>
  </r>
  <r>
    <d v="2025-08-27T00:00:00"/>
    <s v="U1171"/>
    <d v="2025-08-25T00:00:00"/>
    <n v="21"/>
    <n v="0"/>
    <n v="3"/>
    <n v="0"/>
    <s v="S45263"/>
    <s v="Free User"/>
    <s v="Console"/>
    <x v="0"/>
  </r>
  <r>
    <d v="2025-08-18T00:00:00"/>
    <s v="U1114"/>
    <d v="2025-08-18T00:00:00"/>
    <n v="55"/>
    <n v="0"/>
    <n v="1"/>
    <n v="0"/>
    <s v="S42040"/>
    <s v="Free User"/>
    <s v="PC"/>
    <x v="1"/>
  </r>
  <r>
    <d v="2025-08-13T00:00:00"/>
    <s v="U1008"/>
    <d v="2025-08-11T00:00:00"/>
    <n v="64"/>
    <n v="0"/>
    <n v="1"/>
    <n v="0"/>
    <s v="S46559"/>
    <s v="Free User"/>
    <s v="PC"/>
    <x v="0"/>
  </r>
  <r>
    <d v="2025-08-11T00:00:00"/>
    <s v="U1128"/>
    <d v="2025-08-11T00:00:00"/>
    <n v="61"/>
    <n v="0"/>
    <n v="1"/>
    <n v="9.99"/>
    <s v="S28856"/>
    <s v="Paid User"/>
    <s v="PC"/>
    <x v="1"/>
  </r>
  <r>
    <d v="2025-07-29T00:00:00"/>
    <s v="U1102"/>
    <d v="2025-07-28T00:00:00"/>
    <n v="20"/>
    <n v="0"/>
    <n v="1"/>
    <n v="0"/>
    <s v="S79361"/>
    <s v="Free User"/>
    <s v="PC"/>
    <x v="0"/>
  </r>
  <r>
    <d v="2025-08-18T00:00:00"/>
    <s v="U1218"/>
    <d v="2025-08-18T00:00:00"/>
    <n v="58"/>
    <n v="0"/>
    <n v="1"/>
    <n v="0"/>
    <s v="S52747"/>
    <s v="Free User"/>
    <s v="Console"/>
    <x v="1"/>
  </r>
  <r>
    <d v="2025-08-20T00:00:00"/>
    <s v="U1184"/>
    <d v="2025-08-18T00:00:00"/>
    <n v="27"/>
    <n v="0"/>
    <n v="0"/>
    <n v="0"/>
    <s v="S77237"/>
    <s v="Free User"/>
    <s v="PC"/>
    <x v="0"/>
  </r>
  <r>
    <d v="2025-08-14T00:00:00"/>
    <s v="U1160"/>
    <d v="2025-08-11T00:00:00"/>
    <n v="8"/>
    <n v="0"/>
    <n v="0"/>
    <n v="0"/>
    <s v="S76108"/>
    <s v="Free User"/>
    <s v="Mobile"/>
    <x v="0"/>
  </r>
  <r>
    <d v="2025-08-22T00:00:00"/>
    <s v="U1145"/>
    <d v="2025-08-18T00:00:00"/>
    <n v="26"/>
    <n v="0"/>
    <n v="1"/>
    <n v="0"/>
    <s v="S94264"/>
    <s v="Free User"/>
    <s v="Mobile"/>
    <x v="0"/>
  </r>
  <r>
    <d v="2025-08-08T00:00:00"/>
    <s v="U1058"/>
    <d v="2025-08-04T00:00:00"/>
    <n v="72"/>
    <n v="0"/>
    <n v="3"/>
    <n v="9.99"/>
    <s v="S69164"/>
    <s v="Paid User"/>
    <s v="PC"/>
    <x v="0"/>
  </r>
  <r>
    <d v="2025-08-12T00:00:00"/>
    <s v="U1142"/>
    <d v="2025-08-11T00:00:00"/>
    <n v="45"/>
    <n v="0"/>
    <n v="0"/>
    <n v="0"/>
    <s v="S10434"/>
    <s v="Free User"/>
    <s v="Console"/>
    <x v="0"/>
  </r>
  <r>
    <d v="2025-08-31T00:00:00"/>
    <s v="U1116"/>
    <d v="2025-08-25T00:00:00"/>
    <n v="48"/>
    <n v="0"/>
    <n v="1"/>
    <n v="0"/>
    <s v="S78942"/>
    <s v="Free User"/>
    <s v="PC"/>
    <x v="0"/>
  </r>
  <r>
    <d v="2025-08-19T00:00:00"/>
    <s v="U1016"/>
    <d v="2025-08-18T00:00:00"/>
    <n v="52"/>
    <n v="0"/>
    <n v="3"/>
    <n v="0"/>
    <s v="S36898"/>
    <s v="Free User"/>
    <s v="Mobile"/>
    <x v="0"/>
  </r>
  <r>
    <d v="2025-08-30T00:00:00"/>
    <s v="U1059"/>
    <d v="2025-08-25T00:00:00"/>
    <n v="50"/>
    <n v="0"/>
    <n v="2"/>
    <n v="0"/>
    <s v="S99613"/>
    <s v="Free User"/>
    <s v="Mobile"/>
    <x v="0"/>
  </r>
  <r>
    <d v="2025-07-30T00:00:00"/>
    <s v="U1073"/>
    <d v="2025-07-28T00:00:00"/>
    <n v="39"/>
    <n v="0"/>
    <n v="2"/>
    <n v="0"/>
    <s v="S43284"/>
    <s v="Free User"/>
    <s v="Console"/>
    <x v="0"/>
  </r>
  <r>
    <d v="2025-08-28T00:00:00"/>
    <s v="U1166"/>
    <d v="2025-08-25T00:00:00"/>
    <n v="8"/>
    <n v="0"/>
    <n v="4"/>
    <n v="0"/>
    <s v="S73674"/>
    <s v="Free User"/>
    <s v="Console"/>
    <x v="0"/>
  </r>
  <r>
    <d v="2025-08-30T00:00:00"/>
    <s v="U1068"/>
    <d v="2025-08-25T00:00:00"/>
    <n v="3"/>
    <n v="0"/>
    <n v="3"/>
    <n v="0"/>
    <s v="S47426"/>
    <s v="Free User"/>
    <s v="PC"/>
    <x v="0"/>
  </r>
  <r>
    <d v="2025-08-29T00:00:00"/>
    <s v="U1118"/>
    <d v="2025-08-25T00:00:00"/>
    <n v="59"/>
    <n v="0"/>
    <n v="2"/>
    <n v="14.99"/>
    <s v="S21253"/>
    <s v="Paid User"/>
    <s v="Console"/>
    <x v="0"/>
  </r>
  <r>
    <d v="2025-08-25T00:00:00"/>
    <s v="U1239"/>
    <d v="2025-08-25T00:00:00"/>
    <n v="39"/>
    <n v="0"/>
    <n v="0"/>
    <n v="0"/>
    <s v="S68910"/>
    <s v="Free User"/>
    <s v="PC"/>
    <x v="1"/>
  </r>
  <r>
    <d v="2025-08-21T00:00:00"/>
    <s v="U1068"/>
    <d v="2025-08-18T00:00:00"/>
    <n v="65"/>
    <n v="0"/>
    <n v="0"/>
    <n v="0"/>
    <s v="S28578"/>
    <s v="Free User"/>
    <s v="PC"/>
    <x v="0"/>
  </r>
  <r>
    <d v="2025-08-27T00:00:00"/>
    <s v="U1191"/>
    <d v="2025-08-25T00:00:00"/>
    <n v="21"/>
    <n v="0"/>
    <n v="6"/>
    <n v="0"/>
    <s v="S46643"/>
    <s v="Free User"/>
    <s v="PC"/>
    <x v="0"/>
  </r>
  <r>
    <d v="2025-08-06T00:00:00"/>
    <s v="U1227"/>
    <d v="2025-08-04T00:00:00"/>
    <n v="14"/>
    <n v="0"/>
    <n v="3"/>
    <n v="0"/>
    <s v="S13255"/>
    <s v="Free User"/>
    <s v="Mobile"/>
    <x v="0"/>
  </r>
  <r>
    <d v="2025-07-15T00:00:00"/>
    <s v="U1040"/>
    <d v="2025-07-14T00:00:00"/>
    <n v="33"/>
    <n v="0"/>
    <n v="3"/>
    <n v="0"/>
    <s v="S64549"/>
    <s v="Free User"/>
    <s v="Mobile"/>
    <x v="0"/>
  </r>
  <r>
    <d v="2025-07-30T00:00:00"/>
    <s v="U1088"/>
    <d v="2025-07-28T00:00:00"/>
    <n v="44"/>
    <n v="0"/>
    <n v="1"/>
    <n v="9.99"/>
    <s v="S62200"/>
    <s v="Paid User"/>
    <s v="PC"/>
    <x v="0"/>
  </r>
  <r>
    <d v="2025-07-27T00:00:00"/>
    <s v="U1030"/>
    <d v="2025-07-21T00:00:00"/>
    <n v="59"/>
    <n v="0"/>
    <n v="2"/>
    <n v="0"/>
    <s v="S61498"/>
    <s v="Free User"/>
    <s v="Mobile"/>
    <x v="0"/>
  </r>
  <r>
    <d v="2025-08-29T00:00:00"/>
    <s v="U1099"/>
    <d v="2025-08-25T00:00:00"/>
    <n v="34"/>
    <n v="0"/>
    <n v="1"/>
    <n v="0"/>
    <s v="S16326"/>
    <s v="Free User"/>
    <s v="Console"/>
    <x v="0"/>
  </r>
  <r>
    <d v="2025-08-16T00:00:00"/>
    <s v="U1071"/>
    <d v="2025-08-11T00:00:00"/>
    <n v="37"/>
    <n v="0"/>
    <n v="1"/>
    <n v="0"/>
    <s v="S44829"/>
    <s v="Free User"/>
    <s v="PC"/>
    <x v="0"/>
  </r>
  <r>
    <d v="2025-08-31T00:00:00"/>
    <s v="U1111"/>
    <d v="2025-08-25T00:00:00"/>
    <n v="37"/>
    <n v="0"/>
    <n v="1"/>
    <n v="0"/>
    <s v="S92692"/>
    <s v="Free User"/>
    <s v="PC"/>
    <x v="0"/>
  </r>
  <r>
    <d v="2025-08-31T00:00:00"/>
    <s v="U1102"/>
    <d v="2025-08-25T00:00:00"/>
    <n v="37"/>
    <n v="0"/>
    <n v="1"/>
    <n v="0"/>
    <s v="S69095"/>
    <s v="Free User"/>
    <s v="Console"/>
    <x v="0"/>
  </r>
  <r>
    <d v="2025-08-28T00:00:00"/>
    <s v="U1157"/>
    <d v="2025-08-25T00:00:00"/>
    <n v="65"/>
    <n v="0"/>
    <n v="2"/>
    <n v="0"/>
    <s v="S82103"/>
    <s v="Free User"/>
    <s v="PC"/>
    <x v="0"/>
  </r>
  <r>
    <d v="2025-08-15T00:00:00"/>
    <s v="U1032"/>
    <d v="2025-08-11T00:00:00"/>
    <n v="26"/>
    <n v="0"/>
    <n v="1"/>
    <n v="0"/>
    <s v="S95566"/>
    <s v="Free User"/>
    <s v="Console"/>
    <x v="0"/>
  </r>
  <r>
    <d v="2025-08-18T00:00:00"/>
    <s v="U1066"/>
    <d v="2025-08-18T00:00:00"/>
    <n v="20"/>
    <n v="0"/>
    <n v="3"/>
    <n v="0"/>
    <s v="S31932"/>
    <s v="Free User"/>
    <s v="Console"/>
    <x v="1"/>
  </r>
  <r>
    <d v="2025-07-29T00:00:00"/>
    <s v="U1164"/>
    <d v="2025-07-28T00:00:00"/>
    <n v="23"/>
    <n v="0"/>
    <n v="1"/>
    <n v="0"/>
    <s v="S69373"/>
    <s v="Free User"/>
    <s v="PC"/>
    <x v="0"/>
  </r>
  <r>
    <d v="2025-08-27T00:00:00"/>
    <s v="U1232"/>
    <d v="2025-08-25T00:00:00"/>
    <n v="54"/>
    <n v="0"/>
    <n v="0"/>
    <n v="0"/>
    <s v="S21890"/>
    <s v="Free User"/>
    <s v="Mobile"/>
    <x v="0"/>
  </r>
  <r>
    <d v="2025-07-30T00:00:00"/>
    <s v="U1044"/>
    <d v="2025-07-28T00:00:00"/>
    <n v="55"/>
    <n v="0"/>
    <n v="2"/>
    <n v="0"/>
    <s v="S36495"/>
    <s v="Free User"/>
    <s v="Console"/>
    <x v="0"/>
  </r>
  <r>
    <d v="2025-07-31T00:00:00"/>
    <s v="U1227"/>
    <d v="2025-07-28T00:00:00"/>
    <n v="35"/>
    <n v="0"/>
    <n v="1"/>
    <n v="0"/>
    <s v="S59396"/>
    <s v="Free User"/>
    <s v="Mobile"/>
    <x v="0"/>
  </r>
  <r>
    <d v="2025-08-04T00:00:00"/>
    <s v="U1069"/>
    <d v="2025-08-04T00:00:00"/>
    <n v="3"/>
    <n v="1"/>
    <n v="1"/>
    <n v="0"/>
    <s v="S75981"/>
    <s v="Free User"/>
    <s v="Mobile"/>
    <x v="1"/>
  </r>
  <r>
    <d v="2025-08-20T00:00:00"/>
    <s v="U1135"/>
    <d v="2025-08-18T00:00:00"/>
    <n v="50"/>
    <n v="0"/>
    <n v="4"/>
    <n v="0"/>
    <s v="S66601"/>
    <s v="Free User"/>
    <s v="PC"/>
    <x v="0"/>
  </r>
  <r>
    <d v="2025-07-23T00:00:00"/>
    <s v="U1244"/>
    <d v="2025-07-21T00:00:00"/>
    <n v="38"/>
    <n v="0"/>
    <n v="2"/>
    <n v="0"/>
    <s v="S72032"/>
    <s v="Free User"/>
    <s v="Mobile"/>
    <x v="0"/>
  </r>
  <r>
    <d v="2025-08-20T00:00:00"/>
    <s v="U1247"/>
    <d v="2025-08-18T00:00:00"/>
    <n v="39"/>
    <n v="0"/>
    <n v="1"/>
    <n v="1.99"/>
    <s v="S79187"/>
    <s v="Paid User"/>
    <s v="Console"/>
    <x v="0"/>
  </r>
  <r>
    <d v="2025-08-28T00:00:00"/>
    <s v="U1218"/>
    <d v="2025-08-25T00:00:00"/>
    <n v="17"/>
    <n v="0"/>
    <n v="2"/>
    <n v="0"/>
    <s v="S78467"/>
    <s v="Free User"/>
    <s v="Mobile"/>
    <x v="0"/>
  </r>
  <r>
    <d v="2025-08-04T00:00:00"/>
    <s v="U1248"/>
    <d v="2025-08-04T00:00:00"/>
    <n v="38"/>
    <n v="0"/>
    <n v="1"/>
    <n v="0"/>
    <s v="S69942"/>
    <s v="Free User"/>
    <s v="Mobile"/>
    <x v="1"/>
  </r>
  <r>
    <d v="2025-08-20T00:00:00"/>
    <s v="U1021"/>
    <d v="2025-08-18T00:00:00"/>
    <n v="53"/>
    <n v="0"/>
    <n v="3"/>
    <n v="0"/>
    <s v="S14927"/>
    <s v="Free User"/>
    <s v="Mobile"/>
    <x v="0"/>
  </r>
  <r>
    <d v="2025-08-23T00:00:00"/>
    <s v="U1165"/>
    <d v="2025-08-18T00:00:00"/>
    <n v="27"/>
    <n v="0"/>
    <n v="3"/>
    <n v="0"/>
    <s v="S24697"/>
    <s v="Free User"/>
    <s v="PC"/>
    <x v="0"/>
  </r>
  <r>
    <d v="2025-07-08T00:00:00"/>
    <s v="U1025"/>
    <d v="2025-07-07T00:00:00"/>
    <n v="16"/>
    <n v="0"/>
    <n v="4"/>
    <n v="0"/>
    <s v="S88782"/>
    <s v="Free User"/>
    <s v="PC"/>
    <x v="0"/>
  </r>
  <r>
    <d v="2025-07-21T00:00:00"/>
    <s v="U1000"/>
    <d v="2025-07-21T00:00:00"/>
    <n v="36"/>
    <n v="0"/>
    <n v="1"/>
    <n v="0"/>
    <s v="S41766"/>
    <s v="Free User"/>
    <s v="Console"/>
    <x v="1"/>
  </r>
  <r>
    <d v="2025-08-24T00:00:00"/>
    <s v="U1121"/>
    <d v="2025-08-18T00:00:00"/>
    <n v="62"/>
    <n v="0"/>
    <n v="0"/>
    <n v="14.99"/>
    <s v="S50291"/>
    <s v="Paid User"/>
    <s v="PC"/>
    <x v="0"/>
  </r>
  <r>
    <d v="2025-08-02T00:00:00"/>
    <s v="U1014"/>
    <d v="2025-07-28T00:00:00"/>
    <n v="50"/>
    <n v="0"/>
    <n v="3"/>
    <n v="0"/>
    <s v="S39863"/>
    <s v="Free User"/>
    <s v="PC"/>
    <x v="0"/>
  </r>
  <r>
    <d v="2025-08-31T00:00:00"/>
    <s v="U1170"/>
    <d v="2025-08-25T00:00:00"/>
    <n v="49"/>
    <n v="0"/>
    <n v="0"/>
    <n v="0"/>
    <s v="S65123"/>
    <s v="Free User"/>
    <s v="Mobile"/>
    <x v="0"/>
  </r>
  <r>
    <d v="2025-08-22T00:00:00"/>
    <s v="U1092"/>
    <d v="2025-08-18T00:00:00"/>
    <n v="36"/>
    <n v="0"/>
    <n v="4"/>
    <n v="0"/>
    <s v="S18838"/>
    <s v="Free User"/>
    <s v="PC"/>
    <x v="0"/>
  </r>
  <r>
    <d v="2025-08-20T00:00:00"/>
    <s v="U1052"/>
    <d v="2025-08-18T00:00:00"/>
    <n v="48"/>
    <n v="0"/>
    <n v="2"/>
    <n v="0"/>
    <s v="S39024"/>
    <s v="Free User"/>
    <s v="Mobile"/>
    <x v="0"/>
  </r>
  <r>
    <d v="2025-08-21T00:00:00"/>
    <s v="U1067"/>
    <d v="2025-08-18T00:00:00"/>
    <n v="39"/>
    <n v="0"/>
    <n v="4"/>
    <n v="0"/>
    <s v="S39271"/>
    <s v="Free User"/>
    <s v="Mobile"/>
    <x v="0"/>
  </r>
  <r>
    <d v="2025-08-21T00:00:00"/>
    <s v="U1124"/>
    <d v="2025-08-18T00:00:00"/>
    <n v="61"/>
    <n v="0"/>
    <n v="3"/>
    <n v="0"/>
    <s v="S17124"/>
    <s v="Free User"/>
    <s v="Mobile"/>
    <x v="0"/>
  </r>
  <r>
    <d v="2025-08-13T00:00:00"/>
    <s v="U1054"/>
    <d v="2025-08-11T00:00:00"/>
    <n v="41"/>
    <n v="0"/>
    <n v="4"/>
    <n v="0"/>
    <s v="S61553"/>
    <s v="Free User"/>
    <s v="Mobile"/>
    <x v="0"/>
  </r>
  <r>
    <d v="2025-08-27T00:00:00"/>
    <s v="U1115"/>
    <d v="2025-08-25T00:00:00"/>
    <n v="33"/>
    <n v="0"/>
    <n v="3"/>
    <n v="0"/>
    <s v="S53154"/>
    <s v="Free User"/>
    <s v="Mobile"/>
    <x v="0"/>
  </r>
  <r>
    <d v="2025-08-09T00:00:00"/>
    <s v="U1048"/>
    <d v="2025-08-04T00:00:00"/>
    <n v="37"/>
    <n v="0"/>
    <n v="0"/>
    <n v="1.99"/>
    <s v="S59626"/>
    <s v="Paid User"/>
    <s v="Console"/>
    <x v="0"/>
  </r>
  <r>
    <d v="2025-08-17T00:00:00"/>
    <s v="U1214"/>
    <d v="2025-08-11T00:00:00"/>
    <n v="52"/>
    <n v="0"/>
    <n v="2"/>
    <n v="0"/>
    <s v="S20585"/>
    <s v="Free User"/>
    <s v="Mobile"/>
    <x v="0"/>
  </r>
  <r>
    <d v="2025-08-19T00:00:00"/>
    <s v="U1089"/>
    <d v="2025-08-18T00:00:00"/>
    <n v="72"/>
    <n v="0"/>
    <n v="2"/>
    <n v="0"/>
    <s v="S56744"/>
    <s v="Free User"/>
    <s v="Mobile"/>
    <x v="0"/>
  </r>
  <r>
    <d v="2025-07-31T00:00:00"/>
    <s v="U1196"/>
    <d v="2025-07-28T00:00:00"/>
    <n v="57"/>
    <n v="0"/>
    <n v="2"/>
    <n v="0"/>
    <s v="S58852"/>
    <s v="Free User"/>
    <s v="Mobile"/>
    <x v="0"/>
  </r>
  <r>
    <d v="2025-08-31T00:00:00"/>
    <s v="U1138"/>
    <d v="2025-08-25T00:00:00"/>
    <n v="50"/>
    <n v="1"/>
    <n v="0"/>
    <n v="0"/>
    <s v="S92793"/>
    <s v="Free User"/>
    <s v="PC"/>
    <x v="0"/>
  </r>
  <r>
    <d v="2025-08-06T00:00:00"/>
    <s v="U1105"/>
    <d v="2025-08-04T00:00:00"/>
    <n v="61"/>
    <n v="0"/>
    <n v="2"/>
    <n v="4.99"/>
    <s v="S18202"/>
    <s v="Paid User"/>
    <s v="Mobile"/>
    <x v="0"/>
  </r>
  <r>
    <d v="2025-07-15T00:00:00"/>
    <s v="U1205"/>
    <d v="2025-07-14T00:00:00"/>
    <n v="52"/>
    <n v="0"/>
    <n v="3"/>
    <n v="0"/>
    <s v="S45692"/>
    <s v="Free User"/>
    <s v="PC"/>
    <x v="0"/>
  </r>
  <r>
    <d v="2025-08-15T00:00:00"/>
    <s v="U1085"/>
    <d v="2025-08-11T00:00:00"/>
    <n v="18"/>
    <n v="0"/>
    <n v="2"/>
    <n v="1.99"/>
    <s v="S10494"/>
    <s v="Paid User"/>
    <s v="PC"/>
    <x v="0"/>
  </r>
  <r>
    <d v="2025-08-29T00:00:00"/>
    <s v="U1184"/>
    <d v="2025-08-25T00:00:00"/>
    <n v="25"/>
    <n v="0"/>
    <n v="2"/>
    <n v="0"/>
    <s v="S40653"/>
    <s v="Free User"/>
    <s v="Console"/>
    <x v="0"/>
  </r>
  <r>
    <d v="2025-08-21T00:00:00"/>
    <s v="U1027"/>
    <d v="2025-08-18T00:00:00"/>
    <n v="3"/>
    <n v="0"/>
    <n v="2"/>
    <n v="0"/>
    <s v="S66352"/>
    <s v="Free User"/>
    <s v="Mobile"/>
    <x v="0"/>
  </r>
  <r>
    <d v="2025-08-01T00:00:00"/>
    <s v="U1208"/>
    <d v="2025-07-28T00:00:00"/>
    <n v="3"/>
    <n v="0"/>
    <n v="3"/>
    <n v="0"/>
    <s v="S49756"/>
    <s v="Free User"/>
    <s v="PC"/>
    <x v="0"/>
  </r>
  <r>
    <d v="2025-08-05T00:00:00"/>
    <s v="U1210"/>
    <d v="2025-08-04T00:00:00"/>
    <n v="26"/>
    <n v="0"/>
    <n v="1"/>
    <n v="0"/>
    <s v="S88081"/>
    <s v="Free User"/>
    <s v="Console"/>
    <x v="0"/>
  </r>
  <r>
    <d v="2025-08-06T00:00:00"/>
    <s v="U1020"/>
    <d v="2025-08-04T00:00:00"/>
    <n v="15"/>
    <n v="0"/>
    <n v="6"/>
    <n v="4.99"/>
    <s v="S14438"/>
    <s v="Paid User"/>
    <s v="PC"/>
    <x v="0"/>
  </r>
  <r>
    <d v="2025-08-27T00:00:00"/>
    <s v="U1123"/>
    <d v="2025-08-25T00:00:00"/>
    <n v="38"/>
    <n v="0"/>
    <n v="2"/>
    <n v="0"/>
    <s v="S19458"/>
    <s v="Free User"/>
    <s v="Console"/>
    <x v="0"/>
  </r>
  <r>
    <d v="2025-08-12T00:00:00"/>
    <s v="U1067"/>
    <d v="2025-08-11T00:00:00"/>
    <n v="51"/>
    <n v="0"/>
    <n v="7"/>
    <n v="0"/>
    <s v="S68584"/>
    <s v="Free User"/>
    <s v="PC"/>
    <x v="0"/>
  </r>
  <r>
    <d v="2025-07-23T00:00:00"/>
    <s v="U1044"/>
    <d v="2025-07-21T00:00:00"/>
    <n v="65"/>
    <n v="0"/>
    <n v="0"/>
    <n v="0"/>
    <s v="S80590"/>
    <s v="Free User"/>
    <s v="PC"/>
    <x v="0"/>
  </r>
  <r>
    <d v="2025-08-30T00:00:00"/>
    <s v="U1216"/>
    <d v="2025-08-25T00:00:00"/>
    <n v="42"/>
    <n v="1"/>
    <n v="1"/>
    <n v="0"/>
    <s v="S43299"/>
    <s v="Free User"/>
    <s v="Mobile"/>
    <x v="0"/>
  </r>
  <r>
    <d v="2025-08-08T00:00:00"/>
    <s v="U1188"/>
    <d v="2025-08-04T00:00:00"/>
    <n v="63"/>
    <n v="0"/>
    <n v="1"/>
    <n v="0"/>
    <s v="S85796"/>
    <s v="Free User"/>
    <s v="PC"/>
    <x v="0"/>
  </r>
  <r>
    <d v="2025-08-14T00:00:00"/>
    <s v="U1048"/>
    <d v="2025-08-11T00:00:00"/>
    <n v="55"/>
    <n v="0"/>
    <n v="1"/>
    <n v="1.99"/>
    <s v="S95149"/>
    <s v="Paid User"/>
    <s v="PC"/>
    <x v="0"/>
  </r>
  <r>
    <d v="2025-07-23T00:00:00"/>
    <s v="U1206"/>
    <d v="2025-07-21T00:00:00"/>
    <n v="67"/>
    <n v="0"/>
    <n v="0"/>
    <n v="0"/>
    <s v="S40292"/>
    <s v="Free User"/>
    <s v="Console"/>
    <x v="0"/>
  </r>
  <r>
    <d v="2025-08-18T00:00:00"/>
    <s v="U1215"/>
    <d v="2025-08-18T00:00:00"/>
    <n v="43"/>
    <n v="0"/>
    <n v="2"/>
    <n v="0"/>
    <s v="S34847"/>
    <s v="Free User"/>
    <s v="Mobile"/>
    <x v="1"/>
  </r>
  <r>
    <d v="2025-08-23T00:00:00"/>
    <s v="U1153"/>
    <d v="2025-08-18T00:00:00"/>
    <n v="31"/>
    <n v="0"/>
    <n v="5"/>
    <n v="0"/>
    <s v="S68866"/>
    <s v="Free User"/>
    <s v="Console"/>
    <x v="0"/>
  </r>
  <r>
    <d v="2025-08-31T00:00:00"/>
    <s v="U1154"/>
    <d v="2025-08-25T00:00:00"/>
    <n v="81"/>
    <n v="0"/>
    <n v="2"/>
    <n v="0"/>
    <s v="S91257"/>
    <s v="Free User"/>
    <s v="Mobile"/>
    <x v="0"/>
  </r>
  <r>
    <d v="2025-08-12T00:00:00"/>
    <s v="U1089"/>
    <d v="2025-08-11T00:00:00"/>
    <n v="23"/>
    <n v="0"/>
    <n v="2"/>
    <n v="0"/>
    <s v="S15011"/>
    <s v="Free User"/>
    <s v="PC"/>
    <x v="0"/>
  </r>
  <r>
    <d v="2025-08-17T00:00:00"/>
    <s v="U1153"/>
    <d v="2025-08-11T00:00:00"/>
    <n v="22"/>
    <n v="0"/>
    <n v="2"/>
    <n v="0"/>
    <s v="S98908"/>
    <s v="Free User"/>
    <s v="Console"/>
    <x v="0"/>
  </r>
  <r>
    <d v="2025-08-21T00:00:00"/>
    <s v="U1095"/>
    <d v="2025-08-18T00:00:00"/>
    <n v="30"/>
    <n v="0"/>
    <n v="2"/>
    <n v="0"/>
    <s v="S73374"/>
    <s v="Free User"/>
    <s v="Console"/>
    <x v="0"/>
  </r>
  <r>
    <d v="2025-07-29T00:00:00"/>
    <s v="U1016"/>
    <d v="2025-07-28T00:00:00"/>
    <n v="53"/>
    <n v="0"/>
    <n v="2"/>
    <n v="0"/>
    <s v="S21947"/>
    <s v="Free User"/>
    <s v="PC"/>
    <x v="0"/>
  </r>
  <r>
    <d v="2025-07-26T00:00:00"/>
    <s v="U1167"/>
    <d v="2025-07-21T00:00:00"/>
    <n v="48"/>
    <n v="0"/>
    <n v="1"/>
    <n v="0"/>
    <s v="S64767"/>
    <s v="Free User"/>
    <s v="PC"/>
    <x v="0"/>
  </r>
  <r>
    <d v="2025-07-07T00:00:00"/>
    <s v="U1244"/>
    <d v="2025-07-07T00:00:00"/>
    <n v="33"/>
    <n v="0"/>
    <n v="1"/>
    <n v="4.99"/>
    <s v="S57681"/>
    <s v="Paid User"/>
    <s v="PC"/>
    <x v="1"/>
  </r>
  <r>
    <d v="2025-07-31T00:00:00"/>
    <s v="U1164"/>
    <d v="2025-07-28T00:00:00"/>
    <n v="58"/>
    <n v="0"/>
    <n v="2"/>
    <n v="9.99"/>
    <s v="S30521"/>
    <s v="Paid User"/>
    <s v="PC"/>
    <x v="0"/>
  </r>
  <r>
    <d v="2025-08-04T00:00:00"/>
    <s v="U1108"/>
    <d v="2025-08-04T00:00:00"/>
    <n v="15"/>
    <n v="0"/>
    <n v="2"/>
    <n v="0"/>
    <s v="S31305"/>
    <s v="Free User"/>
    <s v="Mobile"/>
    <x v="1"/>
  </r>
  <r>
    <d v="2025-08-07T00:00:00"/>
    <s v="U1033"/>
    <d v="2025-08-04T00:00:00"/>
    <n v="61"/>
    <n v="0"/>
    <n v="4"/>
    <n v="0"/>
    <s v="S85086"/>
    <s v="Free User"/>
    <s v="PC"/>
    <x v="0"/>
  </r>
  <r>
    <d v="2025-07-31T00:00:00"/>
    <s v="U1159"/>
    <d v="2025-07-28T00:00:00"/>
    <n v="48"/>
    <n v="0"/>
    <n v="3"/>
    <n v="1.99"/>
    <s v="S32516"/>
    <s v="Paid User"/>
    <s v="Mobile"/>
    <x v="0"/>
  </r>
  <r>
    <d v="2025-07-30T00:00:00"/>
    <s v="U1236"/>
    <d v="2025-07-28T00:00:00"/>
    <n v="48"/>
    <n v="0"/>
    <n v="2"/>
    <n v="0"/>
    <s v="S35865"/>
    <s v="Free User"/>
    <s v="PC"/>
    <x v="0"/>
  </r>
  <r>
    <d v="2025-08-11T00:00:00"/>
    <s v="U1077"/>
    <d v="2025-08-11T00:00:00"/>
    <n v="61"/>
    <n v="0"/>
    <n v="1"/>
    <n v="0"/>
    <s v="S89645"/>
    <s v="Free User"/>
    <s v="Mobile"/>
    <x v="1"/>
  </r>
  <r>
    <d v="2025-08-19T00:00:00"/>
    <s v="U1237"/>
    <d v="2025-08-18T00:00:00"/>
    <n v="46"/>
    <n v="0"/>
    <n v="2"/>
    <n v="0"/>
    <s v="S93928"/>
    <s v="Free User"/>
    <s v="PC"/>
    <x v="0"/>
  </r>
  <r>
    <d v="2025-08-24T00:00:00"/>
    <s v="U1201"/>
    <d v="2025-08-18T00:00:00"/>
    <n v="29"/>
    <n v="0"/>
    <n v="2"/>
    <n v="0"/>
    <s v="S33981"/>
    <s v="Free User"/>
    <s v="PC"/>
    <x v="0"/>
  </r>
  <r>
    <d v="2025-08-19T00:00:00"/>
    <s v="U1144"/>
    <d v="2025-08-18T00:00:00"/>
    <n v="61"/>
    <n v="0"/>
    <n v="3"/>
    <n v="0"/>
    <s v="S29590"/>
    <s v="Free User"/>
    <s v="PC"/>
    <x v="0"/>
  </r>
  <r>
    <d v="2025-08-28T00:00:00"/>
    <s v="U1063"/>
    <d v="2025-08-25T00:00:00"/>
    <n v="15"/>
    <n v="0"/>
    <n v="1"/>
    <n v="0"/>
    <s v="S98113"/>
    <s v="Free User"/>
    <s v="Mobile"/>
    <x v="0"/>
  </r>
  <r>
    <d v="2025-08-18T00:00:00"/>
    <s v="U1009"/>
    <d v="2025-08-18T00:00:00"/>
    <n v="51"/>
    <n v="0"/>
    <n v="1"/>
    <n v="0"/>
    <s v="S92187"/>
    <s v="Free User"/>
    <s v="Mobile"/>
    <x v="1"/>
  </r>
  <r>
    <d v="2025-08-21T00:00:00"/>
    <s v="U1199"/>
    <d v="2025-08-18T00:00:00"/>
    <n v="65"/>
    <n v="0"/>
    <n v="2"/>
    <n v="0"/>
    <s v="S58162"/>
    <s v="Free User"/>
    <s v="Console"/>
    <x v="0"/>
  </r>
  <r>
    <d v="2025-08-26T00:00:00"/>
    <s v="U1114"/>
    <d v="2025-08-25T00:00:00"/>
    <n v="39"/>
    <n v="0"/>
    <n v="3"/>
    <n v="4.99"/>
    <s v="S40834"/>
    <s v="Paid User"/>
    <s v="PC"/>
    <x v="0"/>
  </r>
  <r>
    <d v="2025-08-30T00:00:00"/>
    <s v="U1114"/>
    <d v="2025-08-25T00:00:00"/>
    <n v="59"/>
    <n v="0"/>
    <n v="2"/>
    <n v="0"/>
    <s v="S62473"/>
    <s v="Free User"/>
    <s v="Console"/>
    <x v="0"/>
  </r>
  <r>
    <d v="2025-08-08T00:00:00"/>
    <s v="U1027"/>
    <d v="2025-08-04T00:00:00"/>
    <n v="57"/>
    <n v="0"/>
    <n v="3"/>
    <n v="0"/>
    <s v="S76867"/>
    <s v="Free User"/>
    <s v="PC"/>
    <x v="0"/>
  </r>
  <r>
    <d v="2025-07-28T00:00:00"/>
    <s v="U1168"/>
    <d v="2025-07-28T00:00:00"/>
    <n v="26"/>
    <n v="0"/>
    <n v="1"/>
    <n v="0"/>
    <s v="S77040"/>
    <s v="Free User"/>
    <s v="PC"/>
    <x v="1"/>
  </r>
  <r>
    <d v="2025-07-08T00:00:00"/>
    <s v="U1020"/>
    <d v="2025-07-07T00:00:00"/>
    <n v="46"/>
    <n v="0"/>
    <n v="4"/>
    <n v="0"/>
    <s v="S13389"/>
    <s v="Free User"/>
    <s v="Mobile"/>
    <x v="0"/>
  </r>
  <r>
    <d v="2025-08-25T00:00:00"/>
    <s v="U1219"/>
    <d v="2025-08-25T00:00:00"/>
    <n v="22"/>
    <n v="0"/>
    <n v="2"/>
    <n v="19.989999999999998"/>
    <s v="S74470"/>
    <s v="Paid User"/>
    <s v="Mobile"/>
    <x v="1"/>
  </r>
  <r>
    <d v="2025-08-07T00:00:00"/>
    <s v="U1073"/>
    <d v="2025-08-04T00:00:00"/>
    <n v="71"/>
    <n v="0"/>
    <n v="4"/>
    <n v="0"/>
    <s v="S90012"/>
    <s v="Free User"/>
    <s v="Console"/>
    <x v="0"/>
  </r>
  <r>
    <d v="2025-07-31T00:00:00"/>
    <s v="U1193"/>
    <d v="2025-07-28T00:00:00"/>
    <n v="60"/>
    <n v="0"/>
    <n v="4"/>
    <n v="0"/>
    <s v="S28818"/>
    <s v="Free User"/>
    <s v="PC"/>
    <x v="0"/>
  </r>
  <r>
    <d v="2025-08-06T00:00:00"/>
    <s v="U1065"/>
    <d v="2025-08-04T00:00:00"/>
    <n v="30"/>
    <n v="0"/>
    <n v="0"/>
    <n v="0"/>
    <s v="S41116"/>
    <s v="Free User"/>
    <s v="Mobile"/>
    <x v="0"/>
  </r>
  <r>
    <d v="2025-08-12T00:00:00"/>
    <s v="U1081"/>
    <d v="2025-08-11T00:00:00"/>
    <n v="51"/>
    <n v="0"/>
    <n v="5"/>
    <n v="0"/>
    <s v="S99087"/>
    <s v="Free User"/>
    <s v="PC"/>
    <x v="0"/>
  </r>
  <r>
    <d v="2025-08-26T00:00:00"/>
    <s v="U1083"/>
    <d v="2025-08-25T00:00:00"/>
    <n v="51"/>
    <n v="0"/>
    <n v="1"/>
    <n v="0"/>
    <s v="S93403"/>
    <s v="Free User"/>
    <s v="PC"/>
    <x v="0"/>
  </r>
  <r>
    <d v="2025-08-29T00:00:00"/>
    <s v="U1219"/>
    <d v="2025-08-25T00:00:00"/>
    <n v="41"/>
    <n v="0"/>
    <n v="3"/>
    <n v="0"/>
    <s v="S23711"/>
    <s v="Free User"/>
    <s v="Mobile"/>
    <x v="0"/>
  </r>
  <r>
    <d v="2025-08-27T00:00:00"/>
    <s v="U1064"/>
    <d v="2025-08-25T00:00:00"/>
    <n v="29"/>
    <n v="0"/>
    <n v="1"/>
    <n v="0"/>
    <s v="S29162"/>
    <s v="Free User"/>
    <s v="Mobile"/>
    <x v="0"/>
  </r>
  <r>
    <d v="2025-08-11T00:00:00"/>
    <s v="U1092"/>
    <d v="2025-08-11T00:00:00"/>
    <n v="95"/>
    <n v="0"/>
    <n v="1"/>
    <n v="0"/>
    <s v="S16329"/>
    <s v="Free User"/>
    <s v="Mobile"/>
    <x v="1"/>
  </r>
  <r>
    <d v="2025-08-23T00:00:00"/>
    <s v="U1075"/>
    <d v="2025-08-18T00:00:00"/>
    <n v="63"/>
    <n v="0"/>
    <n v="1"/>
    <n v="0"/>
    <s v="S96992"/>
    <s v="Free User"/>
    <s v="PC"/>
    <x v="0"/>
  </r>
  <r>
    <d v="2025-08-27T00:00:00"/>
    <s v="U1229"/>
    <d v="2025-08-25T00:00:00"/>
    <n v="45"/>
    <n v="0"/>
    <n v="3"/>
    <n v="0"/>
    <s v="S92001"/>
    <s v="Free User"/>
    <s v="Mobile"/>
    <x v="0"/>
  </r>
  <r>
    <d v="2025-07-29T00:00:00"/>
    <s v="U1110"/>
    <d v="2025-07-28T00:00:00"/>
    <n v="21"/>
    <n v="0"/>
    <n v="2"/>
    <n v="0"/>
    <s v="S95604"/>
    <s v="Free User"/>
    <s v="Console"/>
    <x v="0"/>
  </r>
  <r>
    <d v="2025-08-07T00:00:00"/>
    <s v="U1011"/>
    <d v="2025-08-04T00:00:00"/>
    <n v="33"/>
    <n v="0"/>
    <n v="3"/>
    <n v="0"/>
    <s v="S80007"/>
    <s v="Free User"/>
    <s v="PC"/>
    <x v="0"/>
  </r>
  <r>
    <d v="2025-08-20T00:00:00"/>
    <s v="U1057"/>
    <d v="2025-08-18T00:00:00"/>
    <n v="59"/>
    <n v="1"/>
    <n v="2"/>
    <n v="0"/>
    <s v="S72246"/>
    <s v="Free User"/>
    <s v="Console"/>
    <x v="0"/>
  </r>
  <r>
    <d v="2025-07-23T00:00:00"/>
    <s v="U1040"/>
    <d v="2025-07-21T00:00:00"/>
    <n v="48"/>
    <n v="0"/>
    <n v="1"/>
    <n v="0"/>
    <s v="S18345"/>
    <s v="Free User"/>
    <s v="PC"/>
    <x v="0"/>
  </r>
  <r>
    <d v="2025-08-21T00:00:00"/>
    <s v="U1163"/>
    <d v="2025-08-18T00:00:00"/>
    <n v="62"/>
    <n v="0"/>
    <n v="2"/>
    <n v="9.99"/>
    <s v="S11506"/>
    <s v="Paid User"/>
    <s v="Mobile"/>
    <x v="0"/>
  </r>
  <r>
    <d v="2025-08-22T00:00:00"/>
    <s v="U1014"/>
    <d v="2025-08-18T00:00:00"/>
    <n v="27"/>
    <n v="0"/>
    <n v="3"/>
    <n v="0"/>
    <s v="S88889"/>
    <s v="Free User"/>
    <s v="Mobile"/>
    <x v="0"/>
  </r>
  <r>
    <d v="2025-08-28T00:00:00"/>
    <s v="U1239"/>
    <d v="2025-08-25T00:00:00"/>
    <n v="59"/>
    <n v="0"/>
    <n v="2"/>
    <n v="4.99"/>
    <s v="S79668"/>
    <s v="Paid User"/>
    <s v="Mobile"/>
    <x v="0"/>
  </r>
  <r>
    <d v="2025-07-30T00:00:00"/>
    <s v="U1006"/>
    <d v="2025-07-28T00:00:00"/>
    <n v="9"/>
    <n v="0"/>
    <n v="5"/>
    <n v="0"/>
    <s v="S90299"/>
    <s v="Free User"/>
    <s v="PC"/>
    <x v="0"/>
  </r>
  <r>
    <d v="2025-08-31T00:00:00"/>
    <s v="U1141"/>
    <d v="2025-08-25T00:00:00"/>
    <n v="29"/>
    <n v="0"/>
    <n v="1"/>
    <n v="0"/>
    <s v="S76446"/>
    <s v="Free User"/>
    <s v="Mobile"/>
    <x v="0"/>
  </r>
  <r>
    <d v="2025-08-19T00:00:00"/>
    <s v="U1165"/>
    <d v="2025-08-18T00:00:00"/>
    <n v="54"/>
    <n v="0"/>
    <n v="2"/>
    <n v="0"/>
    <s v="S92046"/>
    <s v="Free User"/>
    <s v="PC"/>
    <x v="0"/>
  </r>
  <r>
    <d v="2025-08-29T00:00:00"/>
    <s v="U1012"/>
    <d v="2025-08-25T00:00:00"/>
    <n v="28"/>
    <n v="0"/>
    <n v="2"/>
    <n v="0"/>
    <s v="S67232"/>
    <s v="Free User"/>
    <s v="Mobile"/>
    <x v="0"/>
  </r>
  <r>
    <d v="2025-08-29T00:00:00"/>
    <s v="U1190"/>
    <d v="2025-08-25T00:00:00"/>
    <n v="26"/>
    <n v="0"/>
    <n v="3"/>
    <n v="0"/>
    <s v="S44265"/>
    <s v="Free User"/>
    <s v="PC"/>
    <x v="0"/>
  </r>
  <r>
    <d v="2025-08-30T00:00:00"/>
    <s v="U1059"/>
    <d v="2025-08-25T00:00:00"/>
    <n v="52"/>
    <n v="0"/>
    <n v="3"/>
    <n v="0"/>
    <s v="S44511"/>
    <s v="Free User"/>
    <s v="PC"/>
    <x v="0"/>
  </r>
  <r>
    <d v="2025-07-31T00:00:00"/>
    <s v="U1182"/>
    <d v="2025-07-28T00:00:00"/>
    <n v="53"/>
    <n v="0"/>
    <n v="1"/>
    <n v="0"/>
    <s v="S78582"/>
    <s v="Free User"/>
    <s v="PC"/>
    <x v="0"/>
  </r>
  <r>
    <d v="2025-08-14T00:00:00"/>
    <s v="U1248"/>
    <d v="2025-08-11T00:00:00"/>
    <n v="57"/>
    <n v="0"/>
    <n v="5"/>
    <n v="0"/>
    <s v="S76509"/>
    <s v="Free User"/>
    <s v="PC"/>
    <x v="0"/>
  </r>
  <r>
    <d v="2025-08-05T00:00:00"/>
    <s v="U1003"/>
    <d v="2025-08-04T00:00:00"/>
    <n v="53"/>
    <n v="0"/>
    <n v="1"/>
    <n v="0"/>
    <s v="S52843"/>
    <s v="Free User"/>
    <s v="PC"/>
    <x v="0"/>
  </r>
  <r>
    <d v="2025-08-01T00:00:00"/>
    <s v="U1049"/>
    <d v="2025-07-28T00:00:00"/>
    <n v="39"/>
    <n v="0"/>
    <n v="2"/>
    <n v="1.99"/>
    <s v="S97193"/>
    <s v="Paid User"/>
    <s v="PC"/>
    <x v="0"/>
  </r>
  <r>
    <d v="2025-08-24T00:00:00"/>
    <s v="U1215"/>
    <d v="2025-08-18T00:00:00"/>
    <n v="30"/>
    <n v="0"/>
    <n v="1"/>
    <n v="0"/>
    <s v="S67306"/>
    <s v="Free User"/>
    <s v="Console"/>
    <x v="0"/>
  </r>
  <r>
    <d v="2025-08-19T00:00:00"/>
    <s v="U1244"/>
    <d v="2025-08-18T00:00:00"/>
    <n v="47"/>
    <n v="0"/>
    <n v="1"/>
    <n v="0"/>
    <s v="S86720"/>
    <s v="Free User"/>
    <s v="PC"/>
    <x v="0"/>
  </r>
  <r>
    <d v="2025-08-06T00:00:00"/>
    <s v="U1019"/>
    <d v="2025-08-04T00:00:00"/>
    <n v="3"/>
    <n v="0"/>
    <n v="3"/>
    <n v="1.99"/>
    <s v="S55201"/>
    <s v="Paid User"/>
    <s v="PC"/>
    <x v="0"/>
  </r>
  <r>
    <d v="2025-08-28T00:00:00"/>
    <s v="U1036"/>
    <d v="2025-08-25T00:00:00"/>
    <n v="48"/>
    <n v="0"/>
    <n v="4"/>
    <n v="0"/>
    <s v="S18890"/>
    <s v="Free User"/>
    <s v="PC"/>
    <x v="0"/>
  </r>
  <r>
    <d v="2025-07-25T00:00:00"/>
    <s v="U1188"/>
    <d v="2025-07-21T00:00:00"/>
    <n v="45"/>
    <n v="0"/>
    <n v="1"/>
    <n v="0"/>
    <s v="S79978"/>
    <s v="Free User"/>
    <s v="PC"/>
    <x v="0"/>
  </r>
  <r>
    <d v="2025-08-27T00:00:00"/>
    <s v="U1228"/>
    <d v="2025-08-25T00:00:00"/>
    <n v="27"/>
    <n v="0"/>
    <n v="2"/>
    <n v="0"/>
    <s v="S42319"/>
    <s v="Free User"/>
    <s v="Mobile"/>
    <x v="0"/>
  </r>
  <r>
    <d v="2025-08-11T00:00:00"/>
    <s v="U1052"/>
    <d v="2025-08-11T00:00:00"/>
    <n v="24"/>
    <n v="0"/>
    <n v="1"/>
    <n v="0"/>
    <s v="S93122"/>
    <s v="Free User"/>
    <s v="PC"/>
    <x v="1"/>
  </r>
  <r>
    <d v="2025-08-27T00:00:00"/>
    <s v="U1022"/>
    <d v="2025-08-25T00:00:00"/>
    <n v="52"/>
    <n v="0"/>
    <n v="1"/>
    <n v="0"/>
    <s v="S94714"/>
    <s v="Free User"/>
    <s v="Mobile"/>
    <x v="0"/>
  </r>
  <r>
    <d v="2025-08-14T00:00:00"/>
    <s v="U1052"/>
    <d v="2025-08-11T00:00:00"/>
    <n v="48"/>
    <n v="0"/>
    <n v="0"/>
    <n v="0"/>
    <s v="S47040"/>
    <s v="Free User"/>
    <s v="PC"/>
    <x v="0"/>
  </r>
  <r>
    <d v="2025-08-18T00:00:00"/>
    <s v="U1012"/>
    <d v="2025-08-18T00:00:00"/>
    <n v="56"/>
    <n v="0"/>
    <n v="2"/>
    <n v="0"/>
    <s v="S72401"/>
    <s v="Free User"/>
    <s v="Mobile"/>
    <x v="1"/>
  </r>
  <r>
    <d v="2025-07-27T00:00:00"/>
    <s v="U1217"/>
    <d v="2025-07-21T00:00:00"/>
    <n v="45"/>
    <n v="0"/>
    <n v="6"/>
    <n v="0"/>
    <s v="S22884"/>
    <s v="Free User"/>
    <s v="Console"/>
    <x v="0"/>
  </r>
  <r>
    <d v="2025-08-05T00:00:00"/>
    <s v="U1088"/>
    <d v="2025-08-04T00:00:00"/>
    <n v="40"/>
    <n v="0"/>
    <n v="1"/>
    <n v="1.99"/>
    <s v="S21913"/>
    <s v="Paid User"/>
    <s v="Mobile"/>
    <x v="0"/>
  </r>
  <r>
    <d v="2025-08-06T00:00:00"/>
    <s v="U1147"/>
    <d v="2025-08-04T00:00:00"/>
    <n v="31"/>
    <n v="0"/>
    <n v="3"/>
    <n v="0"/>
    <s v="S17073"/>
    <s v="Free User"/>
    <s v="PC"/>
    <x v="0"/>
  </r>
  <r>
    <d v="2025-08-31T00:00:00"/>
    <s v="U1001"/>
    <d v="2025-08-25T00:00:00"/>
    <n v="79"/>
    <n v="0"/>
    <n v="1"/>
    <n v="0"/>
    <s v="S74825"/>
    <s v="Free User"/>
    <s v="Console"/>
    <x v="0"/>
  </r>
  <r>
    <d v="2025-08-23T00:00:00"/>
    <s v="U1151"/>
    <d v="2025-08-18T00:00:00"/>
    <n v="50"/>
    <n v="0"/>
    <n v="1"/>
    <n v="0"/>
    <s v="S38143"/>
    <s v="Free User"/>
    <s v="Mobile"/>
    <x v="0"/>
  </r>
  <r>
    <d v="2025-08-20T00:00:00"/>
    <s v="U1240"/>
    <d v="2025-08-18T00:00:00"/>
    <n v="37"/>
    <n v="0"/>
    <n v="2"/>
    <n v="14.99"/>
    <s v="S74263"/>
    <s v="Paid User"/>
    <s v="PC"/>
    <x v="0"/>
  </r>
  <r>
    <d v="2025-08-14T00:00:00"/>
    <s v="U1201"/>
    <d v="2025-08-11T00:00:00"/>
    <n v="39"/>
    <n v="0"/>
    <n v="2"/>
    <n v="0"/>
    <s v="S61720"/>
    <s v="Free User"/>
    <s v="Console"/>
    <x v="0"/>
  </r>
  <r>
    <d v="2025-08-27T00:00:00"/>
    <s v="U1228"/>
    <d v="2025-08-25T00:00:00"/>
    <n v="13"/>
    <n v="0"/>
    <n v="1"/>
    <n v="0"/>
    <s v="S66106"/>
    <s v="Free User"/>
    <s v="PC"/>
    <x v="0"/>
  </r>
  <r>
    <d v="2025-08-27T00:00:00"/>
    <s v="U1230"/>
    <d v="2025-08-25T00:00:00"/>
    <n v="27"/>
    <n v="0"/>
    <n v="1"/>
    <n v="0"/>
    <s v="S70412"/>
    <s v="Free User"/>
    <s v="Console"/>
    <x v="0"/>
  </r>
  <r>
    <d v="2025-08-27T00:00:00"/>
    <s v="U1032"/>
    <d v="2025-08-25T00:00:00"/>
    <n v="11"/>
    <n v="0"/>
    <n v="1"/>
    <n v="0"/>
    <s v="S86228"/>
    <s v="Free User"/>
    <s v="Console"/>
    <x v="0"/>
  </r>
  <r>
    <d v="2025-08-28T00:00:00"/>
    <s v="U1083"/>
    <d v="2025-08-25T00:00:00"/>
    <n v="48"/>
    <n v="0"/>
    <n v="6"/>
    <n v="0"/>
    <s v="S32223"/>
    <s v="Free User"/>
    <s v="PC"/>
    <x v="0"/>
  </r>
  <r>
    <d v="2025-08-29T00:00:00"/>
    <s v="U1118"/>
    <d v="2025-08-25T00:00:00"/>
    <n v="53"/>
    <n v="0"/>
    <n v="3"/>
    <n v="0"/>
    <s v="S94240"/>
    <s v="Free User"/>
    <s v="Console"/>
    <x v="0"/>
  </r>
  <r>
    <d v="2025-08-17T00:00:00"/>
    <s v="U1226"/>
    <d v="2025-08-11T00:00:00"/>
    <n v="60"/>
    <n v="0"/>
    <n v="1"/>
    <n v="0"/>
    <s v="S90914"/>
    <s v="Free User"/>
    <s v="PC"/>
    <x v="0"/>
  </r>
  <r>
    <d v="2025-08-19T00:00:00"/>
    <s v="U1039"/>
    <d v="2025-08-18T00:00:00"/>
    <n v="42"/>
    <n v="0"/>
    <n v="1"/>
    <n v="0"/>
    <s v="S31092"/>
    <s v="Free User"/>
    <s v="PC"/>
    <x v="0"/>
  </r>
  <r>
    <d v="2025-08-02T00:00:00"/>
    <s v="U1060"/>
    <d v="2025-07-28T00:00:00"/>
    <n v="33"/>
    <n v="0"/>
    <n v="1"/>
    <n v="0"/>
    <s v="S31574"/>
    <s v="Free User"/>
    <s v="Mobile"/>
    <x v="0"/>
  </r>
  <r>
    <m/>
    <m/>
    <m/>
    <m/>
    <m/>
    <m/>
    <m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d v="2025-07-29T00:00:00"/>
    <s v="U1028"/>
    <d v="2025-07-28T00:00:00"/>
    <n v="72"/>
    <n v="0"/>
    <n v="2"/>
    <n v="0"/>
    <s v="S57659"/>
    <s v="Free User"/>
    <s v="Console"/>
    <s v="R"/>
    <n v="4"/>
  </r>
  <r>
    <d v="2025-07-12T00:00:00"/>
    <s v="U1157"/>
    <d v="2025-07-07T00:00:00"/>
    <n v="38"/>
    <n v="0"/>
    <n v="2"/>
    <n v="0"/>
    <s v="S55533"/>
    <s v="Free User"/>
    <s v="PC"/>
    <s v="R"/>
    <n v="5"/>
  </r>
  <r>
    <d v="2025-08-31T00:00:00"/>
    <s v="U1154"/>
    <d v="2025-08-25T00:00:00"/>
    <n v="56"/>
    <n v="0"/>
    <n v="1"/>
    <n v="0"/>
    <s v="S72966"/>
    <s v="Free User"/>
    <s v="Console"/>
    <s v="R"/>
    <n v="3"/>
  </r>
  <r>
    <d v="2025-08-11T00:00:00"/>
    <s v="U1123"/>
    <d v="2025-08-11T00:00:00"/>
    <n v="61"/>
    <n v="0"/>
    <n v="2"/>
    <n v="1.99"/>
    <s v="S31160"/>
    <s v="Paid User"/>
    <s v="PC"/>
    <s v="DNR"/>
    <n v="4"/>
  </r>
  <r>
    <d v="2025-08-30T00:00:00"/>
    <s v="U1132"/>
    <d v="2025-08-25T00:00:00"/>
    <n v="48"/>
    <n v="0"/>
    <n v="1"/>
    <n v="0"/>
    <s v="S13544"/>
    <s v="Free User"/>
    <s v="PC"/>
    <s v="R"/>
    <n v="1"/>
  </r>
  <r>
    <d v="2025-08-12T00:00:00"/>
    <s v="U1194"/>
    <d v="2025-08-11T00:00:00"/>
    <n v="43"/>
    <n v="0"/>
    <n v="1"/>
    <n v="0"/>
    <s v="S77947"/>
    <s v="Free User"/>
    <s v="PC"/>
    <s v="R"/>
    <n v="2"/>
  </r>
  <r>
    <d v="2025-08-27T00:00:00"/>
    <s v="U1093"/>
    <d v="2025-08-25T00:00:00"/>
    <n v="72"/>
    <n v="0"/>
    <n v="2"/>
    <n v="0"/>
    <s v="S93419"/>
    <s v="Free User"/>
    <s v="PC"/>
    <s v="R"/>
    <n v="3"/>
  </r>
  <r>
    <d v="2025-08-26T00:00:00"/>
    <s v="U1057"/>
    <d v="2025-08-25T00:00:00"/>
    <n v="36"/>
    <n v="0"/>
    <n v="5"/>
    <n v="0"/>
    <s v="S62518"/>
    <s v="Free User"/>
    <s v="Mobile"/>
    <s v="R"/>
    <n v="8"/>
  </r>
  <r>
    <d v="2025-08-20T00:00:00"/>
    <s v="U1189"/>
    <d v="2025-08-18T00:00:00"/>
    <n v="49"/>
    <n v="0"/>
    <n v="1"/>
    <n v="0"/>
    <s v="S46623"/>
    <s v="Free User"/>
    <s v="PC"/>
    <s v="R"/>
    <n v="3"/>
  </r>
  <r>
    <d v="2025-08-06T00:00:00"/>
    <s v="U1120"/>
    <d v="2025-08-04T00:00:00"/>
    <n v="3"/>
    <n v="0"/>
    <n v="0"/>
    <n v="0"/>
    <s v="S55812"/>
    <s v="Free User"/>
    <s v="PC"/>
    <s v="R"/>
    <n v="2"/>
  </r>
  <r>
    <d v="2025-07-27T00:00:00"/>
    <s v="U1244"/>
    <d v="2025-07-21T00:00:00"/>
    <n v="20"/>
    <n v="1"/>
    <n v="1"/>
    <n v="0"/>
    <s v="S73262"/>
    <s v="Free User"/>
    <s v="PC"/>
    <s v="R"/>
    <n v="3"/>
  </r>
  <r>
    <d v="2025-08-16T00:00:00"/>
    <s v="U1159"/>
    <d v="2025-08-11T00:00:00"/>
    <n v="33"/>
    <n v="0"/>
    <n v="0"/>
    <n v="0"/>
    <s v="S21112"/>
    <s v="Free User"/>
    <s v="Mobile"/>
    <s v="R"/>
    <n v="5"/>
  </r>
  <r>
    <d v="2025-08-30T00:00:00"/>
    <s v="U1213"/>
    <d v="2025-08-25T00:00:00"/>
    <n v="31"/>
    <n v="0"/>
    <n v="0"/>
    <n v="0"/>
    <s v="S33399"/>
    <s v="Free User"/>
    <s v="PC"/>
    <s v="R"/>
    <n v="1"/>
  </r>
  <r>
    <d v="2025-08-31T00:00:00"/>
    <s v="U1111"/>
    <d v="2025-08-25T00:00:00"/>
    <n v="26"/>
    <n v="0"/>
    <n v="1"/>
    <n v="9.99"/>
    <s v="S21130"/>
    <s v="Paid User"/>
    <s v="PC"/>
    <s v="R"/>
    <n v="4"/>
  </r>
  <r>
    <d v="2025-07-28T00:00:00"/>
    <s v="U1185"/>
    <d v="2025-07-28T00:00:00"/>
    <n v="25"/>
    <n v="0"/>
    <n v="1"/>
    <n v="0"/>
    <s v="S95964"/>
    <s v="Free User"/>
    <s v="PC"/>
    <s v="DNR"/>
    <n v="2"/>
  </r>
  <r>
    <d v="2025-08-26T00:00:00"/>
    <s v="U1037"/>
    <d v="2025-08-25T00:00:00"/>
    <n v="36"/>
    <n v="0"/>
    <n v="1"/>
    <n v="14.99"/>
    <s v="S81913"/>
    <s v="Paid User"/>
    <s v="Mobile"/>
    <s v="R"/>
    <n v="4"/>
  </r>
  <r>
    <d v="2025-08-18T00:00:00"/>
    <s v="U1140"/>
    <d v="2025-08-18T00:00:00"/>
    <n v="18"/>
    <n v="0"/>
    <n v="2"/>
    <n v="0"/>
    <s v="S28251"/>
    <s v="Free User"/>
    <s v="PC"/>
    <s v="DNR"/>
    <n v="5"/>
  </r>
  <r>
    <d v="2025-08-31T00:00:00"/>
    <s v="U1111"/>
    <d v="2025-08-25T00:00:00"/>
    <n v="55"/>
    <n v="0"/>
    <n v="3"/>
    <n v="0"/>
    <s v="S41527"/>
    <s v="Free User"/>
    <s v="Mobile"/>
    <s v="R"/>
    <n v="6"/>
  </r>
  <r>
    <d v="2025-08-12T00:00:00"/>
    <s v="U1195"/>
    <d v="2025-08-11T00:00:00"/>
    <n v="22"/>
    <n v="0"/>
    <n v="3"/>
    <n v="0"/>
    <s v="S56371"/>
    <s v="Free User"/>
    <s v="PC"/>
    <s v="R"/>
    <n v="4"/>
  </r>
  <r>
    <d v="2025-08-28T00:00:00"/>
    <s v="U1229"/>
    <d v="2025-08-25T00:00:00"/>
    <n v="53"/>
    <n v="0"/>
    <n v="2"/>
    <n v="0"/>
    <s v="S75752"/>
    <s v="Free User"/>
    <s v="Console"/>
    <s v="R"/>
    <n v="4"/>
  </r>
  <r>
    <d v="2025-08-24T00:00:00"/>
    <s v="U1033"/>
    <d v="2025-08-18T00:00:00"/>
    <n v="46"/>
    <n v="0"/>
    <n v="2"/>
    <n v="0"/>
    <s v="S89764"/>
    <s v="Free User"/>
    <s v="PC"/>
    <s v="R"/>
    <n v="5"/>
  </r>
  <r>
    <d v="2025-08-30T00:00:00"/>
    <s v="U1001"/>
    <d v="2025-08-25T00:00:00"/>
    <n v="70"/>
    <n v="0"/>
    <n v="2"/>
    <n v="0"/>
    <s v="S52727"/>
    <s v="Free User"/>
    <s v="PC"/>
    <s v="R"/>
    <n v="5"/>
  </r>
  <r>
    <d v="2025-08-13T00:00:00"/>
    <s v="U1174"/>
    <d v="2025-08-11T00:00:00"/>
    <n v="47"/>
    <n v="0"/>
    <n v="2"/>
    <n v="0"/>
    <s v="S17447"/>
    <s v="Free User"/>
    <s v="Console"/>
    <s v="R"/>
    <n v="2"/>
  </r>
  <r>
    <d v="2025-08-11T00:00:00"/>
    <s v="U1063"/>
    <d v="2025-08-11T00:00:00"/>
    <n v="36"/>
    <n v="0"/>
    <n v="0"/>
    <n v="0"/>
    <s v="S18305"/>
    <s v="Free User"/>
    <s v="PC"/>
    <s v="DNR"/>
    <n v="2"/>
  </r>
  <r>
    <d v="2025-07-25T00:00:00"/>
    <s v="U1113"/>
    <d v="2025-07-21T00:00:00"/>
    <n v="45"/>
    <n v="0"/>
    <n v="0"/>
    <n v="0"/>
    <s v="S69289"/>
    <s v="Free User"/>
    <s v="Console"/>
    <s v="R"/>
    <n v="1"/>
  </r>
  <r>
    <d v="2025-08-31T00:00:00"/>
    <s v="U1130"/>
    <d v="2025-08-25T00:00:00"/>
    <n v="25"/>
    <n v="0"/>
    <n v="1"/>
    <n v="14.99"/>
    <s v="S44025"/>
    <s v="Paid User"/>
    <s v="Mobile"/>
    <s v="R"/>
    <n v="3"/>
  </r>
  <r>
    <d v="2025-08-30T00:00:00"/>
    <s v="U1236"/>
    <d v="2025-08-25T00:00:00"/>
    <n v="49"/>
    <n v="0"/>
    <n v="1"/>
    <n v="0"/>
    <s v="S61427"/>
    <s v="Free User"/>
    <s v="Mobile"/>
    <s v="R"/>
    <n v="2"/>
  </r>
  <r>
    <d v="2025-07-25T00:00:00"/>
    <s v="U1113"/>
    <d v="2025-07-21T00:00:00"/>
    <n v="68"/>
    <n v="0"/>
    <n v="2"/>
    <n v="0"/>
    <s v="S26036"/>
    <s v="Free User"/>
    <s v="PC"/>
    <s v="R"/>
    <n v="3"/>
  </r>
  <r>
    <d v="2025-08-31T00:00:00"/>
    <s v="U1229"/>
    <d v="2025-08-25T00:00:00"/>
    <n v="33"/>
    <n v="0"/>
    <n v="3"/>
    <n v="0"/>
    <s v="S27990"/>
    <s v="Free User"/>
    <s v="PC"/>
    <s v="R"/>
    <n v="7"/>
  </r>
  <r>
    <d v="2025-08-12T00:00:00"/>
    <s v="U1247"/>
    <d v="2025-08-11T00:00:00"/>
    <n v="33"/>
    <n v="0"/>
    <n v="1"/>
    <n v="0"/>
    <s v="S97534"/>
    <s v="Free User"/>
    <s v="PC"/>
    <s v="R"/>
    <n v="4"/>
  </r>
  <r>
    <d v="2025-08-16T00:00:00"/>
    <s v="U1213"/>
    <d v="2025-08-11T00:00:00"/>
    <n v="26"/>
    <n v="0"/>
    <n v="2"/>
    <n v="0"/>
    <s v="S35656"/>
    <s v="Free User"/>
    <s v="PC"/>
    <s v="R"/>
    <n v="3"/>
  </r>
  <r>
    <d v="2025-08-13T00:00:00"/>
    <s v="U1091"/>
    <d v="2025-08-11T00:00:00"/>
    <n v="37"/>
    <n v="0"/>
    <n v="3"/>
    <n v="4.99"/>
    <s v="S12370"/>
    <s v="Paid User"/>
    <s v="PC"/>
    <s v="R"/>
    <n v="5"/>
  </r>
  <r>
    <d v="2025-08-18T00:00:00"/>
    <s v="U1098"/>
    <d v="2025-08-18T00:00:00"/>
    <n v="23"/>
    <n v="1"/>
    <n v="3"/>
    <n v="0"/>
    <s v="S39957"/>
    <s v="Free User"/>
    <s v="Console"/>
    <s v="DNR"/>
    <n v="7"/>
  </r>
  <r>
    <d v="2025-08-04T00:00:00"/>
    <s v="U1248"/>
    <d v="2025-08-04T00:00:00"/>
    <n v="20"/>
    <n v="0"/>
    <n v="3"/>
    <n v="19.989999999999998"/>
    <s v="S26981"/>
    <s v="Paid User"/>
    <s v="PC"/>
    <s v="DNR"/>
    <n v="6"/>
  </r>
  <r>
    <d v="2025-08-06T00:00:00"/>
    <s v="U1209"/>
    <d v="2025-08-04T00:00:00"/>
    <n v="38"/>
    <n v="0"/>
    <n v="4"/>
    <n v="0"/>
    <s v="S80333"/>
    <s v="Free User"/>
    <s v="Mobile"/>
    <s v="R"/>
    <n v="5"/>
  </r>
  <r>
    <d v="2025-08-21T00:00:00"/>
    <s v="U1235"/>
    <d v="2025-08-18T00:00:00"/>
    <n v="17"/>
    <n v="0"/>
    <n v="3"/>
    <n v="0"/>
    <s v="S34031"/>
    <s v="Free User"/>
    <s v="Console"/>
    <s v="R"/>
    <n v="3"/>
  </r>
  <r>
    <d v="2025-08-29T00:00:00"/>
    <s v="U1108"/>
    <d v="2025-08-25T00:00:00"/>
    <n v="28"/>
    <n v="0"/>
    <n v="4"/>
    <n v="14.99"/>
    <s v="S20976"/>
    <s v="Paid User"/>
    <s v="PC"/>
    <s v="R"/>
    <n v="6"/>
  </r>
  <r>
    <d v="2025-08-13T00:00:00"/>
    <s v="U1155"/>
    <d v="2025-08-11T00:00:00"/>
    <n v="43"/>
    <n v="0"/>
    <n v="2"/>
    <n v="0"/>
    <s v="S82491"/>
    <s v="Free User"/>
    <s v="PC"/>
    <s v="R"/>
    <n v="2"/>
  </r>
  <r>
    <d v="2025-07-27T00:00:00"/>
    <s v="U1106"/>
    <d v="2025-07-21T00:00:00"/>
    <n v="30"/>
    <n v="0"/>
    <n v="3"/>
    <n v="0"/>
    <s v="S31161"/>
    <s v="Free User"/>
    <s v="Console"/>
    <s v="R"/>
    <n v="5"/>
  </r>
  <r>
    <d v="2025-07-07T00:00:00"/>
    <s v="U1067"/>
    <d v="2025-07-07T00:00:00"/>
    <n v="25"/>
    <n v="0"/>
    <n v="0"/>
    <n v="0"/>
    <s v="S36983"/>
    <s v="Free User"/>
    <s v="PC"/>
    <s v="DNR"/>
    <n v="4"/>
  </r>
  <r>
    <d v="2025-08-26T00:00:00"/>
    <s v="U1074"/>
    <d v="2025-08-25T00:00:00"/>
    <n v="37"/>
    <n v="0"/>
    <n v="1"/>
    <n v="9.99"/>
    <s v="S42826"/>
    <s v="Paid User"/>
    <s v="Console"/>
    <s v="R"/>
    <n v="2"/>
  </r>
  <r>
    <d v="2025-07-07T00:00:00"/>
    <s v="U1009"/>
    <d v="2025-07-07T00:00:00"/>
    <n v="59"/>
    <n v="0"/>
    <n v="0"/>
    <n v="0"/>
    <s v="S42201"/>
    <s v="Free User"/>
    <s v="PC"/>
    <s v="DNR"/>
    <n v="1"/>
  </r>
  <r>
    <d v="2025-08-23T00:00:00"/>
    <s v="U1239"/>
    <d v="2025-08-18T00:00:00"/>
    <n v="40"/>
    <n v="0"/>
    <n v="2"/>
    <n v="0"/>
    <s v="S61522"/>
    <s v="Free User"/>
    <s v="PC"/>
    <s v="R"/>
    <n v="3"/>
  </r>
  <r>
    <d v="2025-08-30T00:00:00"/>
    <s v="U1248"/>
    <d v="2025-08-25T00:00:00"/>
    <n v="59"/>
    <n v="0"/>
    <n v="1"/>
    <n v="0"/>
    <s v="S93358"/>
    <s v="Free User"/>
    <s v="PC"/>
    <s v="R"/>
    <n v="5"/>
  </r>
  <r>
    <d v="2025-07-29T00:00:00"/>
    <s v="U1035"/>
    <d v="2025-07-28T00:00:00"/>
    <n v="35"/>
    <n v="0"/>
    <n v="0"/>
    <n v="0"/>
    <s v="S91978"/>
    <s v="Free User"/>
    <s v="Mobile"/>
    <s v="R"/>
    <n v="1"/>
  </r>
  <r>
    <d v="2025-08-21T00:00:00"/>
    <s v="U1189"/>
    <d v="2025-08-18T00:00:00"/>
    <n v="17"/>
    <n v="0"/>
    <n v="2"/>
    <n v="0"/>
    <s v="S76314"/>
    <s v="Free User"/>
    <s v="PC"/>
    <s v="R"/>
    <n v="3"/>
  </r>
  <r>
    <d v="2025-08-27T00:00:00"/>
    <s v="U1171"/>
    <d v="2025-08-25T00:00:00"/>
    <n v="21"/>
    <n v="0"/>
    <n v="3"/>
    <n v="0"/>
    <s v="S45263"/>
    <s v="Free User"/>
    <s v="Console"/>
    <s v="R"/>
    <n v="6"/>
  </r>
  <r>
    <d v="2025-08-18T00:00:00"/>
    <s v="U1114"/>
    <d v="2025-08-18T00:00:00"/>
    <n v="55"/>
    <n v="0"/>
    <n v="1"/>
    <n v="0"/>
    <s v="S42040"/>
    <s v="Free User"/>
    <s v="PC"/>
    <s v="DNR"/>
    <n v="4"/>
  </r>
  <r>
    <d v="2025-08-13T00:00:00"/>
    <s v="U1008"/>
    <d v="2025-08-11T00:00:00"/>
    <n v="64"/>
    <n v="0"/>
    <n v="1"/>
    <n v="0"/>
    <s v="S46559"/>
    <s v="Free User"/>
    <s v="PC"/>
    <s v="R"/>
    <n v="1"/>
  </r>
  <r>
    <d v="2025-08-11T00:00:00"/>
    <s v="U1128"/>
    <d v="2025-08-11T00:00:00"/>
    <n v="61"/>
    <n v="0"/>
    <n v="1"/>
    <n v="9.99"/>
    <s v="S28856"/>
    <s v="Paid User"/>
    <s v="PC"/>
    <s v="DNR"/>
    <n v="4"/>
  </r>
  <r>
    <d v="2025-07-29T00:00:00"/>
    <s v="U1102"/>
    <d v="2025-07-28T00:00:00"/>
    <n v="20"/>
    <n v="0"/>
    <n v="1"/>
    <n v="0"/>
    <s v="S79361"/>
    <s v="Free User"/>
    <s v="PC"/>
    <s v="R"/>
    <n v="2"/>
  </r>
  <r>
    <d v="2025-08-18T00:00:00"/>
    <s v="U1218"/>
    <d v="2025-08-18T00:00:00"/>
    <n v="58"/>
    <n v="0"/>
    <n v="1"/>
    <n v="0"/>
    <s v="S52747"/>
    <s v="Free User"/>
    <s v="Console"/>
    <s v="DNR"/>
    <n v="3"/>
  </r>
  <r>
    <d v="2025-08-20T00:00:00"/>
    <s v="U1184"/>
    <d v="2025-08-18T00:00:00"/>
    <n v="27"/>
    <n v="0"/>
    <n v="0"/>
    <n v="0"/>
    <s v="S77237"/>
    <s v="Free User"/>
    <s v="PC"/>
    <s v="R"/>
    <n v="5"/>
  </r>
  <r>
    <d v="2025-08-14T00:00:00"/>
    <s v="U1160"/>
    <d v="2025-08-11T00:00:00"/>
    <n v="8"/>
    <n v="0"/>
    <n v="0"/>
    <n v="0"/>
    <s v="S76108"/>
    <s v="Free User"/>
    <s v="Mobile"/>
    <s v="R"/>
    <n v="4"/>
  </r>
  <r>
    <d v="2025-08-22T00:00:00"/>
    <s v="U1145"/>
    <d v="2025-08-18T00:00:00"/>
    <n v="26"/>
    <n v="0"/>
    <n v="1"/>
    <n v="0"/>
    <s v="S94264"/>
    <s v="Free User"/>
    <s v="Mobile"/>
    <s v="R"/>
    <n v="4"/>
  </r>
  <r>
    <d v="2025-08-08T00:00:00"/>
    <s v="U1058"/>
    <d v="2025-08-04T00:00:00"/>
    <n v="72"/>
    <n v="0"/>
    <n v="3"/>
    <n v="9.99"/>
    <s v="S69164"/>
    <s v="Paid User"/>
    <s v="PC"/>
    <s v="R"/>
    <n v="6"/>
  </r>
  <r>
    <d v="2025-08-12T00:00:00"/>
    <s v="U1142"/>
    <d v="2025-08-11T00:00:00"/>
    <n v="45"/>
    <n v="0"/>
    <n v="0"/>
    <n v="0"/>
    <s v="S10434"/>
    <s v="Free User"/>
    <s v="Console"/>
    <s v="R"/>
    <n v="4"/>
  </r>
  <r>
    <d v="2025-08-31T00:00:00"/>
    <s v="U1116"/>
    <d v="2025-08-25T00:00:00"/>
    <n v="48"/>
    <n v="0"/>
    <n v="1"/>
    <n v="0"/>
    <s v="S78942"/>
    <s v="Free User"/>
    <s v="PC"/>
    <s v="R"/>
    <n v="4"/>
  </r>
  <r>
    <d v="2025-08-19T00:00:00"/>
    <s v="U1016"/>
    <d v="2025-08-18T00:00:00"/>
    <n v="52"/>
    <n v="0"/>
    <n v="3"/>
    <n v="0"/>
    <s v="S36898"/>
    <s v="Free User"/>
    <s v="Mobile"/>
    <s v="R"/>
    <n v="4"/>
  </r>
  <r>
    <d v="2025-08-30T00:00:00"/>
    <s v="U1059"/>
    <d v="2025-08-25T00:00:00"/>
    <n v="50"/>
    <n v="0"/>
    <n v="2"/>
    <n v="0"/>
    <s v="S99613"/>
    <s v="Free User"/>
    <s v="Mobile"/>
    <s v="R"/>
    <n v="8"/>
  </r>
  <r>
    <d v="2025-07-30T00:00:00"/>
    <s v="U1073"/>
    <d v="2025-07-28T00:00:00"/>
    <n v="39"/>
    <n v="0"/>
    <n v="2"/>
    <n v="0"/>
    <s v="S43284"/>
    <s v="Free User"/>
    <s v="Console"/>
    <s v="R"/>
    <n v="3"/>
  </r>
  <r>
    <d v="2025-08-28T00:00:00"/>
    <s v="U1166"/>
    <d v="2025-08-25T00:00:00"/>
    <n v="8"/>
    <n v="0"/>
    <n v="4"/>
    <n v="0"/>
    <s v="S73674"/>
    <s v="Free User"/>
    <s v="Console"/>
    <s v="R"/>
    <n v="6"/>
  </r>
  <r>
    <d v="2025-08-30T00:00:00"/>
    <s v="U1068"/>
    <d v="2025-08-25T00:00:00"/>
    <n v="3"/>
    <n v="0"/>
    <n v="3"/>
    <n v="0"/>
    <s v="S47426"/>
    <s v="Free User"/>
    <s v="PC"/>
    <s v="R"/>
    <n v="5"/>
  </r>
  <r>
    <d v="2025-08-29T00:00:00"/>
    <s v="U1118"/>
    <d v="2025-08-25T00:00:00"/>
    <n v="59"/>
    <n v="0"/>
    <n v="2"/>
    <n v="14.99"/>
    <s v="S21253"/>
    <s v="Paid User"/>
    <s v="Console"/>
    <s v="R"/>
    <n v="2"/>
  </r>
  <r>
    <d v="2025-08-25T00:00:00"/>
    <s v="U1239"/>
    <d v="2025-08-25T00:00:00"/>
    <n v="39"/>
    <n v="0"/>
    <n v="0"/>
    <n v="0"/>
    <s v="S68910"/>
    <s v="Free User"/>
    <s v="PC"/>
    <s v="DNR"/>
    <n v="2"/>
  </r>
  <r>
    <d v="2025-08-21T00:00:00"/>
    <s v="U1068"/>
    <d v="2025-08-18T00:00:00"/>
    <n v="65"/>
    <n v="0"/>
    <n v="0"/>
    <n v="0"/>
    <s v="S28578"/>
    <s v="Free User"/>
    <s v="PC"/>
    <s v="R"/>
    <n v="2"/>
  </r>
  <r>
    <d v="2025-08-27T00:00:00"/>
    <s v="U1191"/>
    <d v="2025-08-25T00:00:00"/>
    <n v="21"/>
    <n v="0"/>
    <n v="6"/>
    <n v="0"/>
    <s v="S46643"/>
    <s v="Free User"/>
    <s v="PC"/>
    <s v="R"/>
    <n v="6"/>
  </r>
  <r>
    <d v="2025-08-06T00:00:00"/>
    <s v="U1227"/>
    <d v="2025-08-04T00:00:00"/>
    <n v="14"/>
    <n v="0"/>
    <n v="3"/>
    <n v="0"/>
    <s v="S13255"/>
    <s v="Free User"/>
    <s v="Mobile"/>
    <s v="R"/>
    <n v="6"/>
  </r>
  <r>
    <d v="2025-07-15T00:00:00"/>
    <s v="U1040"/>
    <d v="2025-07-14T00:00:00"/>
    <n v="33"/>
    <n v="0"/>
    <n v="3"/>
    <n v="0"/>
    <s v="S64549"/>
    <s v="Free User"/>
    <s v="Mobile"/>
    <s v="R"/>
    <n v="5"/>
  </r>
  <r>
    <d v="2025-07-30T00:00:00"/>
    <s v="U1088"/>
    <d v="2025-07-28T00:00:00"/>
    <n v="44"/>
    <n v="0"/>
    <n v="1"/>
    <n v="9.99"/>
    <s v="S62200"/>
    <s v="Paid User"/>
    <s v="PC"/>
    <s v="R"/>
    <n v="3"/>
  </r>
  <r>
    <d v="2025-07-27T00:00:00"/>
    <s v="U1030"/>
    <d v="2025-07-21T00:00:00"/>
    <n v="59"/>
    <n v="0"/>
    <n v="2"/>
    <n v="0"/>
    <s v="S61498"/>
    <s v="Free User"/>
    <s v="Mobile"/>
    <s v="R"/>
    <n v="4"/>
  </r>
  <r>
    <d v="2025-08-29T00:00:00"/>
    <s v="U1099"/>
    <d v="2025-08-25T00:00:00"/>
    <n v="34"/>
    <n v="0"/>
    <n v="1"/>
    <n v="0"/>
    <s v="S16326"/>
    <s v="Free User"/>
    <s v="Console"/>
    <s v="R"/>
    <n v="2"/>
  </r>
  <r>
    <d v="2025-08-16T00:00:00"/>
    <s v="U1071"/>
    <d v="2025-08-11T00:00:00"/>
    <n v="37"/>
    <n v="0"/>
    <n v="1"/>
    <n v="0"/>
    <s v="S44829"/>
    <s v="Free User"/>
    <s v="PC"/>
    <s v="R"/>
    <n v="3"/>
  </r>
  <r>
    <d v="2025-08-31T00:00:00"/>
    <s v="U1111"/>
    <d v="2025-08-25T00:00:00"/>
    <n v="37"/>
    <n v="0"/>
    <n v="1"/>
    <n v="0"/>
    <s v="S92692"/>
    <s v="Free User"/>
    <s v="PC"/>
    <s v="R"/>
    <n v="3"/>
  </r>
  <r>
    <d v="2025-08-31T00:00:00"/>
    <s v="U1102"/>
    <d v="2025-08-25T00:00:00"/>
    <n v="37"/>
    <n v="0"/>
    <n v="1"/>
    <n v="0"/>
    <s v="S69095"/>
    <s v="Free User"/>
    <s v="Console"/>
    <s v="R"/>
    <n v="4"/>
  </r>
  <r>
    <d v="2025-08-28T00:00:00"/>
    <s v="U1157"/>
    <d v="2025-08-25T00:00:00"/>
    <n v="65"/>
    <n v="0"/>
    <n v="2"/>
    <n v="0"/>
    <s v="S82103"/>
    <s v="Free User"/>
    <s v="PC"/>
    <s v="R"/>
    <n v="3"/>
  </r>
  <r>
    <d v="2025-08-15T00:00:00"/>
    <s v="U1032"/>
    <d v="2025-08-11T00:00:00"/>
    <n v="26"/>
    <n v="0"/>
    <n v="1"/>
    <n v="0"/>
    <s v="S95566"/>
    <s v="Free User"/>
    <s v="Console"/>
    <s v="R"/>
    <n v="4"/>
  </r>
  <r>
    <d v="2025-08-18T00:00:00"/>
    <s v="U1066"/>
    <d v="2025-08-18T00:00:00"/>
    <n v="20"/>
    <n v="0"/>
    <n v="3"/>
    <n v="0"/>
    <s v="S31932"/>
    <s v="Free User"/>
    <s v="Console"/>
    <s v="DNR"/>
    <n v="5"/>
  </r>
  <r>
    <d v="2025-07-29T00:00:00"/>
    <s v="U1164"/>
    <d v="2025-07-28T00:00:00"/>
    <n v="23"/>
    <n v="0"/>
    <n v="1"/>
    <n v="0"/>
    <s v="S69373"/>
    <s v="Free User"/>
    <s v="PC"/>
    <s v="R"/>
    <n v="3"/>
  </r>
  <r>
    <d v="2025-08-27T00:00:00"/>
    <s v="U1232"/>
    <d v="2025-08-25T00:00:00"/>
    <n v="54"/>
    <n v="0"/>
    <n v="0"/>
    <n v="0"/>
    <s v="S21890"/>
    <s v="Free User"/>
    <s v="Mobile"/>
    <s v="R"/>
    <n v="2"/>
  </r>
  <r>
    <d v="2025-07-30T00:00:00"/>
    <s v="U1044"/>
    <d v="2025-07-28T00:00:00"/>
    <n v="55"/>
    <n v="0"/>
    <n v="2"/>
    <n v="0"/>
    <s v="S36495"/>
    <s v="Free User"/>
    <s v="Console"/>
    <s v="R"/>
    <n v="4"/>
  </r>
  <r>
    <d v="2025-07-31T00:00:00"/>
    <s v="U1227"/>
    <d v="2025-07-28T00:00:00"/>
    <n v="35"/>
    <n v="0"/>
    <n v="1"/>
    <n v="0"/>
    <s v="S59396"/>
    <s v="Free User"/>
    <s v="Mobile"/>
    <s v="R"/>
    <n v="1"/>
  </r>
  <r>
    <d v="2025-08-04T00:00:00"/>
    <s v="U1069"/>
    <d v="2025-08-04T00:00:00"/>
    <n v="3"/>
    <n v="1"/>
    <n v="1"/>
    <n v="0"/>
    <s v="S75981"/>
    <s v="Free User"/>
    <s v="Mobile"/>
    <s v="DNR"/>
    <n v="3"/>
  </r>
  <r>
    <d v="2025-08-20T00:00:00"/>
    <s v="U1135"/>
    <d v="2025-08-18T00:00:00"/>
    <n v="50"/>
    <n v="0"/>
    <n v="4"/>
    <n v="0"/>
    <s v="S66601"/>
    <s v="Free User"/>
    <s v="PC"/>
    <s v="R"/>
    <n v="5"/>
  </r>
  <r>
    <d v="2025-07-23T00:00:00"/>
    <s v="U1244"/>
    <d v="2025-07-21T00:00:00"/>
    <n v="38"/>
    <n v="0"/>
    <n v="2"/>
    <n v="0"/>
    <s v="S72032"/>
    <s v="Free User"/>
    <s v="Mobile"/>
    <s v="R"/>
    <n v="5"/>
  </r>
  <r>
    <d v="2025-08-20T00:00:00"/>
    <s v="U1247"/>
    <d v="2025-08-18T00:00:00"/>
    <n v="39"/>
    <n v="0"/>
    <n v="1"/>
    <n v="1.99"/>
    <s v="S79187"/>
    <s v="Paid User"/>
    <s v="Console"/>
    <s v="R"/>
    <n v="2"/>
  </r>
  <r>
    <d v="2025-08-28T00:00:00"/>
    <s v="U1218"/>
    <d v="2025-08-25T00:00:00"/>
    <n v="17"/>
    <n v="0"/>
    <n v="2"/>
    <n v="0"/>
    <s v="S78467"/>
    <s v="Free User"/>
    <s v="Mobile"/>
    <s v="R"/>
    <n v="5"/>
  </r>
  <r>
    <d v="2025-08-04T00:00:00"/>
    <s v="U1248"/>
    <d v="2025-08-04T00:00:00"/>
    <n v="38"/>
    <n v="0"/>
    <n v="1"/>
    <n v="0"/>
    <s v="S69942"/>
    <s v="Free User"/>
    <s v="Mobile"/>
    <s v="DNR"/>
    <n v="2"/>
  </r>
  <r>
    <d v="2025-08-20T00:00:00"/>
    <s v="U1021"/>
    <d v="2025-08-18T00:00:00"/>
    <n v="53"/>
    <n v="0"/>
    <n v="3"/>
    <n v="0"/>
    <s v="S14927"/>
    <s v="Free User"/>
    <s v="Mobile"/>
    <s v="R"/>
    <n v="5"/>
  </r>
  <r>
    <d v="2025-08-23T00:00:00"/>
    <s v="U1165"/>
    <d v="2025-08-18T00:00:00"/>
    <n v="27"/>
    <n v="0"/>
    <n v="3"/>
    <n v="0"/>
    <s v="S24697"/>
    <s v="Free User"/>
    <s v="PC"/>
    <s v="R"/>
    <n v="7"/>
  </r>
  <r>
    <d v="2025-07-08T00:00:00"/>
    <s v="U1025"/>
    <d v="2025-07-07T00:00:00"/>
    <n v="16"/>
    <n v="0"/>
    <n v="4"/>
    <n v="0"/>
    <s v="S88782"/>
    <s v="Free User"/>
    <s v="PC"/>
    <s v="R"/>
    <n v="5"/>
  </r>
  <r>
    <d v="2025-07-21T00:00:00"/>
    <s v="U1000"/>
    <d v="2025-07-21T00:00:00"/>
    <n v="36"/>
    <n v="0"/>
    <n v="1"/>
    <n v="0"/>
    <s v="S41766"/>
    <s v="Free User"/>
    <s v="Console"/>
    <s v="DNR"/>
    <n v="2"/>
  </r>
  <r>
    <d v="2025-08-24T00:00:00"/>
    <s v="U1121"/>
    <d v="2025-08-18T00:00:00"/>
    <n v="62"/>
    <n v="0"/>
    <n v="0"/>
    <n v="14.99"/>
    <s v="S50291"/>
    <s v="Paid User"/>
    <s v="PC"/>
    <s v="R"/>
    <n v="1"/>
  </r>
  <r>
    <d v="2025-08-02T00:00:00"/>
    <s v="U1014"/>
    <d v="2025-07-28T00:00:00"/>
    <n v="50"/>
    <n v="0"/>
    <n v="3"/>
    <n v="0"/>
    <s v="S39863"/>
    <s v="Free User"/>
    <s v="PC"/>
    <s v="R"/>
    <n v="3"/>
  </r>
  <r>
    <d v="2025-08-31T00:00:00"/>
    <s v="U1170"/>
    <d v="2025-08-25T00:00:00"/>
    <n v="49"/>
    <n v="0"/>
    <n v="0"/>
    <n v="0"/>
    <s v="S65123"/>
    <s v="Free User"/>
    <s v="Mobile"/>
    <s v="R"/>
    <n v="3"/>
  </r>
  <r>
    <d v="2025-08-22T00:00:00"/>
    <s v="U1092"/>
    <d v="2025-08-18T00:00:00"/>
    <n v="36"/>
    <n v="0"/>
    <n v="4"/>
    <n v="0"/>
    <s v="S18838"/>
    <s v="Free User"/>
    <s v="PC"/>
    <s v="R"/>
    <n v="7"/>
  </r>
  <r>
    <d v="2025-08-20T00:00:00"/>
    <s v="U1052"/>
    <d v="2025-08-18T00:00:00"/>
    <n v="48"/>
    <n v="0"/>
    <n v="2"/>
    <n v="0"/>
    <s v="S39024"/>
    <s v="Free User"/>
    <s v="Mobile"/>
    <s v="R"/>
    <n v="4"/>
  </r>
  <r>
    <d v="2025-08-21T00:00:00"/>
    <s v="U1067"/>
    <d v="2025-08-18T00:00:00"/>
    <n v="39"/>
    <n v="0"/>
    <n v="4"/>
    <n v="0"/>
    <s v="S39271"/>
    <s v="Free User"/>
    <s v="Mobile"/>
    <s v="R"/>
    <n v="5"/>
  </r>
  <r>
    <d v="2025-08-21T00:00:00"/>
    <s v="U1124"/>
    <d v="2025-08-18T00:00:00"/>
    <n v="61"/>
    <n v="0"/>
    <n v="3"/>
    <n v="0"/>
    <s v="S17124"/>
    <s v="Free User"/>
    <s v="Mobile"/>
    <s v="R"/>
    <n v="7"/>
  </r>
  <r>
    <d v="2025-08-13T00:00:00"/>
    <s v="U1054"/>
    <d v="2025-08-11T00:00:00"/>
    <n v="41"/>
    <n v="0"/>
    <n v="4"/>
    <n v="0"/>
    <s v="S61553"/>
    <s v="Free User"/>
    <s v="Mobile"/>
    <s v="R"/>
    <n v="8"/>
  </r>
  <r>
    <d v="2025-08-27T00:00:00"/>
    <s v="U1115"/>
    <d v="2025-08-25T00:00:00"/>
    <n v="33"/>
    <n v="0"/>
    <n v="3"/>
    <n v="0"/>
    <s v="S53154"/>
    <s v="Free User"/>
    <s v="Mobile"/>
    <s v="R"/>
    <n v="4"/>
  </r>
  <r>
    <d v="2025-08-09T00:00:00"/>
    <s v="U1048"/>
    <d v="2025-08-04T00:00:00"/>
    <n v="37"/>
    <n v="0"/>
    <n v="0"/>
    <n v="1.99"/>
    <s v="S59626"/>
    <s v="Paid User"/>
    <s v="Console"/>
    <s v="R"/>
    <n v="1"/>
  </r>
  <r>
    <d v="2025-08-17T00:00:00"/>
    <s v="U1214"/>
    <d v="2025-08-11T00:00:00"/>
    <n v="52"/>
    <n v="0"/>
    <n v="2"/>
    <n v="0"/>
    <s v="S20585"/>
    <s v="Free User"/>
    <s v="Mobile"/>
    <s v="R"/>
    <n v="4"/>
  </r>
  <r>
    <d v="2025-08-19T00:00:00"/>
    <s v="U1089"/>
    <d v="2025-08-18T00:00:00"/>
    <n v="72"/>
    <n v="0"/>
    <n v="2"/>
    <n v="0"/>
    <s v="S56744"/>
    <s v="Free User"/>
    <s v="Mobile"/>
    <s v="R"/>
    <n v="2"/>
  </r>
  <r>
    <d v="2025-07-31T00:00:00"/>
    <s v="U1196"/>
    <d v="2025-07-28T00:00:00"/>
    <n v="57"/>
    <n v="0"/>
    <n v="2"/>
    <n v="0"/>
    <s v="S58852"/>
    <s v="Free User"/>
    <s v="Mobile"/>
    <s v="R"/>
    <n v="3"/>
  </r>
  <r>
    <d v="2025-08-31T00:00:00"/>
    <s v="U1138"/>
    <d v="2025-08-25T00:00:00"/>
    <n v="50"/>
    <n v="1"/>
    <n v="0"/>
    <n v="0"/>
    <s v="S92793"/>
    <s v="Free User"/>
    <s v="PC"/>
    <s v="R"/>
    <n v="2"/>
  </r>
  <r>
    <d v="2025-08-06T00:00:00"/>
    <s v="U1105"/>
    <d v="2025-08-04T00:00:00"/>
    <n v="61"/>
    <n v="0"/>
    <n v="2"/>
    <n v="4.99"/>
    <s v="S18202"/>
    <s v="Paid User"/>
    <s v="Mobile"/>
    <s v="R"/>
    <n v="5"/>
  </r>
  <r>
    <d v="2025-07-15T00:00:00"/>
    <s v="U1205"/>
    <d v="2025-07-14T00:00:00"/>
    <n v="52"/>
    <n v="0"/>
    <n v="3"/>
    <n v="0"/>
    <s v="S45692"/>
    <s v="Free User"/>
    <s v="PC"/>
    <s v="R"/>
    <n v="4"/>
  </r>
  <r>
    <d v="2025-08-15T00:00:00"/>
    <s v="U1085"/>
    <d v="2025-08-11T00:00:00"/>
    <n v="18"/>
    <n v="0"/>
    <n v="2"/>
    <n v="1.99"/>
    <s v="S10494"/>
    <s v="Paid User"/>
    <s v="PC"/>
    <s v="R"/>
    <n v="2"/>
  </r>
  <r>
    <d v="2025-08-29T00:00:00"/>
    <s v="U1184"/>
    <d v="2025-08-25T00:00:00"/>
    <n v="25"/>
    <n v="0"/>
    <n v="2"/>
    <n v="0"/>
    <s v="S40653"/>
    <s v="Free User"/>
    <s v="Console"/>
    <s v="R"/>
    <n v="3"/>
  </r>
  <r>
    <d v="2025-08-21T00:00:00"/>
    <s v="U1027"/>
    <d v="2025-08-18T00:00:00"/>
    <n v="3"/>
    <n v="0"/>
    <n v="2"/>
    <n v="0"/>
    <s v="S66352"/>
    <s v="Free User"/>
    <s v="Mobile"/>
    <s v="R"/>
    <n v="3"/>
  </r>
  <r>
    <d v="2025-08-01T00:00:00"/>
    <s v="U1208"/>
    <d v="2025-07-28T00:00:00"/>
    <n v="3"/>
    <n v="0"/>
    <n v="3"/>
    <n v="0"/>
    <s v="S49756"/>
    <s v="Free User"/>
    <s v="PC"/>
    <s v="R"/>
    <n v="5"/>
  </r>
  <r>
    <d v="2025-08-05T00:00:00"/>
    <s v="U1210"/>
    <d v="2025-08-04T00:00:00"/>
    <n v="26"/>
    <n v="0"/>
    <n v="1"/>
    <n v="0"/>
    <s v="S88081"/>
    <s v="Free User"/>
    <s v="Console"/>
    <s v="R"/>
    <n v="3"/>
  </r>
  <r>
    <d v="2025-08-06T00:00:00"/>
    <s v="U1020"/>
    <d v="2025-08-04T00:00:00"/>
    <n v="15"/>
    <n v="0"/>
    <n v="6"/>
    <n v="4.99"/>
    <s v="S14438"/>
    <s v="Paid User"/>
    <s v="PC"/>
    <s v="R"/>
    <n v="8"/>
  </r>
  <r>
    <d v="2025-08-27T00:00:00"/>
    <s v="U1123"/>
    <d v="2025-08-25T00:00:00"/>
    <n v="38"/>
    <n v="0"/>
    <n v="2"/>
    <n v="0"/>
    <s v="S19458"/>
    <s v="Free User"/>
    <s v="Console"/>
    <s v="R"/>
    <n v="3"/>
  </r>
  <r>
    <d v="2025-08-12T00:00:00"/>
    <s v="U1067"/>
    <d v="2025-08-11T00:00:00"/>
    <n v="51"/>
    <n v="0"/>
    <n v="7"/>
    <n v="0"/>
    <s v="S68584"/>
    <s v="Free User"/>
    <s v="PC"/>
    <s v="R"/>
    <n v="7"/>
  </r>
  <r>
    <d v="2025-07-23T00:00:00"/>
    <s v="U1044"/>
    <d v="2025-07-21T00:00:00"/>
    <n v="65"/>
    <n v="0"/>
    <n v="0"/>
    <n v="0"/>
    <s v="S80590"/>
    <s v="Free User"/>
    <s v="PC"/>
    <s v="R"/>
    <n v="2"/>
  </r>
  <r>
    <d v="2025-08-30T00:00:00"/>
    <s v="U1216"/>
    <d v="2025-08-25T00:00:00"/>
    <n v="42"/>
    <n v="1"/>
    <n v="1"/>
    <n v="0"/>
    <s v="S43299"/>
    <s v="Free User"/>
    <s v="Mobile"/>
    <s v="R"/>
    <n v="2"/>
  </r>
  <r>
    <d v="2025-08-08T00:00:00"/>
    <s v="U1188"/>
    <d v="2025-08-04T00:00:00"/>
    <n v="63"/>
    <n v="0"/>
    <n v="1"/>
    <n v="0"/>
    <s v="S85796"/>
    <s v="Free User"/>
    <s v="PC"/>
    <s v="R"/>
    <n v="4"/>
  </r>
  <r>
    <d v="2025-08-14T00:00:00"/>
    <s v="U1048"/>
    <d v="2025-08-11T00:00:00"/>
    <n v="55"/>
    <n v="0"/>
    <n v="1"/>
    <n v="1.99"/>
    <s v="S95149"/>
    <s v="Paid User"/>
    <s v="PC"/>
    <s v="R"/>
    <n v="6"/>
  </r>
  <r>
    <d v="2025-07-23T00:00:00"/>
    <s v="U1206"/>
    <d v="2025-07-21T00:00:00"/>
    <n v="67"/>
    <n v="0"/>
    <n v="0"/>
    <n v="0"/>
    <s v="S40292"/>
    <s v="Free User"/>
    <s v="Console"/>
    <s v="R"/>
    <n v="2"/>
  </r>
  <r>
    <d v="2025-08-18T00:00:00"/>
    <s v="U1215"/>
    <d v="2025-08-18T00:00:00"/>
    <n v="43"/>
    <n v="0"/>
    <n v="2"/>
    <n v="0"/>
    <s v="S34847"/>
    <s v="Free User"/>
    <s v="Mobile"/>
    <s v="DNR"/>
    <n v="4"/>
  </r>
  <r>
    <d v="2025-08-23T00:00:00"/>
    <s v="U1153"/>
    <d v="2025-08-18T00:00:00"/>
    <n v="31"/>
    <n v="0"/>
    <n v="5"/>
    <n v="0"/>
    <s v="S68866"/>
    <s v="Free User"/>
    <s v="Console"/>
    <s v="R"/>
    <n v="5"/>
  </r>
  <r>
    <d v="2025-08-31T00:00:00"/>
    <s v="U1154"/>
    <d v="2025-08-25T00:00:00"/>
    <n v="81"/>
    <n v="0"/>
    <n v="2"/>
    <n v="0"/>
    <s v="S91257"/>
    <s v="Free User"/>
    <s v="Mobile"/>
    <s v="R"/>
    <n v="3"/>
  </r>
  <r>
    <d v="2025-08-12T00:00:00"/>
    <s v="U1089"/>
    <d v="2025-08-11T00:00:00"/>
    <n v="23"/>
    <n v="0"/>
    <n v="2"/>
    <n v="0"/>
    <s v="S15011"/>
    <s v="Free User"/>
    <s v="PC"/>
    <s v="R"/>
    <n v="3"/>
  </r>
  <r>
    <d v="2025-08-17T00:00:00"/>
    <s v="U1153"/>
    <d v="2025-08-11T00:00:00"/>
    <n v="22"/>
    <n v="0"/>
    <n v="2"/>
    <n v="0"/>
    <s v="S98908"/>
    <s v="Free User"/>
    <s v="Console"/>
    <s v="R"/>
    <n v="3"/>
  </r>
  <r>
    <d v="2025-08-21T00:00:00"/>
    <s v="U1095"/>
    <d v="2025-08-18T00:00:00"/>
    <n v="30"/>
    <n v="0"/>
    <n v="2"/>
    <n v="0"/>
    <s v="S73374"/>
    <s v="Free User"/>
    <s v="Console"/>
    <s v="R"/>
    <n v="5"/>
  </r>
  <r>
    <d v="2025-07-29T00:00:00"/>
    <s v="U1016"/>
    <d v="2025-07-28T00:00:00"/>
    <n v="53"/>
    <n v="0"/>
    <n v="2"/>
    <n v="0"/>
    <s v="S21947"/>
    <s v="Free User"/>
    <s v="PC"/>
    <s v="R"/>
    <n v="7"/>
  </r>
  <r>
    <d v="2025-07-26T00:00:00"/>
    <s v="U1167"/>
    <d v="2025-07-21T00:00:00"/>
    <n v="48"/>
    <n v="0"/>
    <n v="1"/>
    <n v="0"/>
    <s v="S64767"/>
    <s v="Free User"/>
    <s v="PC"/>
    <s v="R"/>
    <n v="3"/>
  </r>
  <r>
    <d v="2025-07-07T00:00:00"/>
    <s v="U1244"/>
    <d v="2025-07-07T00:00:00"/>
    <n v="33"/>
    <n v="0"/>
    <n v="1"/>
    <n v="4.99"/>
    <s v="S57681"/>
    <s v="Paid User"/>
    <s v="PC"/>
    <s v="DNR"/>
    <n v="2"/>
  </r>
  <r>
    <d v="2025-07-31T00:00:00"/>
    <s v="U1164"/>
    <d v="2025-07-28T00:00:00"/>
    <n v="58"/>
    <n v="0"/>
    <n v="2"/>
    <n v="9.99"/>
    <s v="S30521"/>
    <s v="Paid User"/>
    <s v="PC"/>
    <s v="R"/>
    <n v="2"/>
  </r>
  <r>
    <d v="2025-08-04T00:00:00"/>
    <s v="U1108"/>
    <d v="2025-08-04T00:00:00"/>
    <n v="15"/>
    <n v="0"/>
    <n v="2"/>
    <n v="0"/>
    <s v="S31305"/>
    <s v="Free User"/>
    <s v="Mobile"/>
    <s v="DNR"/>
    <n v="4"/>
  </r>
  <r>
    <d v="2025-08-07T00:00:00"/>
    <s v="U1033"/>
    <d v="2025-08-04T00:00:00"/>
    <n v="61"/>
    <n v="0"/>
    <n v="4"/>
    <n v="0"/>
    <s v="S85086"/>
    <s v="Free User"/>
    <s v="PC"/>
    <s v="R"/>
    <n v="7"/>
  </r>
  <r>
    <d v="2025-07-31T00:00:00"/>
    <s v="U1159"/>
    <d v="2025-07-28T00:00:00"/>
    <n v="48"/>
    <n v="0"/>
    <n v="3"/>
    <n v="1.99"/>
    <s v="S32516"/>
    <s v="Paid User"/>
    <s v="Mobile"/>
    <s v="R"/>
    <n v="5"/>
  </r>
  <r>
    <d v="2025-07-30T00:00:00"/>
    <s v="U1236"/>
    <d v="2025-07-28T00:00:00"/>
    <n v="48"/>
    <n v="0"/>
    <n v="2"/>
    <n v="0"/>
    <s v="S35865"/>
    <s v="Free User"/>
    <s v="PC"/>
    <s v="R"/>
    <n v="5"/>
  </r>
  <r>
    <d v="2025-08-11T00:00:00"/>
    <s v="U1077"/>
    <d v="2025-08-11T00:00:00"/>
    <n v="61"/>
    <n v="0"/>
    <n v="1"/>
    <n v="0"/>
    <s v="S89645"/>
    <s v="Free User"/>
    <s v="Mobile"/>
    <s v="DNR"/>
    <n v="1"/>
  </r>
  <r>
    <d v="2025-08-19T00:00:00"/>
    <s v="U1237"/>
    <d v="2025-08-18T00:00:00"/>
    <n v="46"/>
    <n v="0"/>
    <n v="2"/>
    <n v="0"/>
    <s v="S93928"/>
    <s v="Free User"/>
    <s v="PC"/>
    <s v="R"/>
    <n v="3"/>
  </r>
  <r>
    <d v="2025-08-24T00:00:00"/>
    <s v="U1201"/>
    <d v="2025-08-18T00:00:00"/>
    <n v="29"/>
    <n v="0"/>
    <n v="2"/>
    <n v="0"/>
    <s v="S33981"/>
    <s v="Free User"/>
    <s v="PC"/>
    <s v="R"/>
    <n v="5"/>
  </r>
  <r>
    <d v="2025-08-19T00:00:00"/>
    <s v="U1144"/>
    <d v="2025-08-18T00:00:00"/>
    <n v="61"/>
    <n v="0"/>
    <n v="3"/>
    <n v="0"/>
    <s v="S29590"/>
    <s v="Free User"/>
    <s v="PC"/>
    <s v="R"/>
    <n v="5"/>
  </r>
  <r>
    <d v="2025-08-28T00:00:00"/>
    <s v="U1063"/>
    <d v="2025-08-25T00:00:00"/>
    <n v="15"/>
    <n v="0"/>
    <n v="1"/>
    <n v="0"/>
    <s v="S98113"/>
    <s v="Free User"/>
    <s v="Mobile"/>
    <s v="R"/>
    <n v="1"/>
  </r>
  <r>
    <d v="2025-08-18T00:00:00"/>
    <s v="U1009"/>
    <d v="2025-08-18T00:00:00"/>
    <n v="51"/>
    <n v="0"/>
    <n v="1"/>
    <n v="0"/>
    <s v="S92187"/>
    <s v="Free User"/>
    <s v="Mobile"/>
    <s v="DNR"/>
    <n v="3"/>
  </r>
  <r>
    <d v="2025-08-21T00:00:00"/>
    <s v="U1199"/>
    <d v="2025-08-18T00:00:00"/>
    <n v="65"/>
    <n v="0"/>
    <n v="2"/>
    <n v="0"/>
    <s v="S58162"/>
    <s v="Free User"/>
    <s v="Console"/>
    <s v="R"/>
    <n v="5"/>
  </r>
  <r>
    <d v="2025-08-26T00:00:00"/>
    <s v="U1114"/>
    <d v="2025-08-25T00:00:00"/>
    <n v="39"/>
    <n v="0"/>
    <n v="3"/>
    <n v="4.99"/>
    <s v="S40834"/>
    <s v="Paid User"/>
    <s v="PC"/>
    <s v="R"/>
    <n v="3"/>
  </r>
  <r>
    <d v="2025-08-30T00:00:00"/>
    <s v="U1114"/>
    <d v="2025-08-25T00:00:00"/>
    <n v="59"/>
    <n v="0"/>
    <n v="2"/>
    <n v="0"/>
    <s v="S62473"/>
    <s v="Free User"/>
    <s v="Console"/>
    <s v="R"/>
    <n v="4"/>
  </r>
  <r>
    <d v="2025-08-08T00:00:00"/>
    <s v="U1027"/>
    <d v="2025-08-04T00:00:00"/>
    <n v="57"/>
    <n v="0"/>
    <n v="3"/>
    <n v="0"/>
    <s v="S76867"/>
    <s v="Free User"/>
    <s v="PC"/>
    <s v="R"/>
    <n v="7"/>
  </r>
  <r>
    <d v="2025-07-28T00:00:00"/>
    <s v="U1168"/>
    <d v="2025-07-28T00:00:00"/>
    <n v="26"/>
    <n v="0"/>
    <n v="1"/>
    <n v="0"/>
    <s v="S77040"/>
    <s v="Free User"/>
    <s v="PC"/>
    <s v="DNR"/>
    <n v="3"/>
  </r>
  <r>
    <d v="2025-07-08T00:00:00"/>
    <s v="U1020"/>
    <d v="2025-07-07T00:00:00"/>
    <n v="46"/>
    <n v="0"/>
    <n v="4"/>
    <n v="0"/>
    <s v="S13389"/>
    <s v="Free User"/>
    <s v="Mobile"/>
    <s v="R"/>
    <n v="5"/>
  </r>
  <r>
    <d v="2025-08-25T00:00:00"/>
    <s v="U1219"/>
    <d v="2025-08-25T00:00:00"/>
    <n v="22"/>
    <n v="0"/>
    <n v="2"/>
    <n v="19.989999999999998"/>
    <s v="S74470"/>
    <s v="Paid User"/>
    <s v="Mobile"/>
    <s v="DNR"/>
    <n v="6"/>
  </r>
  <r>
    <d v="2025-08-07T00:00:00"/>
    <s v="U1073"/>
    <d v="2025-08-04T00:00:00"/>
    <n v="71"/>
    <n v="0"/>
    <n v="4"/>
    <n v="0"/>
    <s v="S90012"/>
    <s v="Free User"/>
    <s v="Console"/>
    <s v="R"/>
    <n v="5"/>
  </r>
  <r>
    <d v="2025-07-31T00:00:00"/>
    <s v="U1193"/>
    <d v="2025-07-28T00:00:00"/>
    <n v="60"/>
    <n v="0"/>
    <n v="4"/>
    <n v="0"/>
    <s v="S28818"/>
    <s v="Free User"/>
    <s v="PC"/>
    <s v="R"/>
    <n v="5"/>
  </r>
  <r>
    <d v="2025-08-06T00:00:00"/>
    <s v="U1065"/>
    <d v="2025-08-04T00:00:00"/>
    <n v="30"/>
    <n v="0"/>
    <n v="0"/>
    <n v="0"/>
    <s v="S41116"/>
    <s v="Free User"/>
    <s v="Mobile"/>
    <s v="R"/>
    <n v="3"/>
  </r>
  <r>
    <d v="2025-08-12T00:00:00"/>
    <s v="U1081"/>
    <d v="2025-08-11T00:00:00"/>
    <n v="51"/>
    <n v="0"/>
    <n v="5"/>
    <n v="0"/>
    <s v="S99087"/>
    <s v="Free User"/>
    <s v="PC"/>
    <s v="R"/>
    <n v="7"/>
  </r>
  <r>
    <d v="2025-08-26T00:00:00"/>
    <s v="U1083"/>
    <d v="2025-08-25T00:00:00"/>
    <n v="51"/>
    <n v="0"/>
    <n v="1"/>
    <n v="0"/>
    <s v="S93403"/>
    <s v="Free User"/>
    <s v="PC"/>
    <s v="R"/>
    <n v="3"/>
  </r>
  <r>
    <d v="2025-08-29T00:00:00"/>
    <s v="U1219"/>
    <d v="2025-08-25T00:00:00"/>
    <n v="41"/>
    <n v="0"/>
    <n v="3"/>
    <n v="0"/>
    <s v="S23711"/>
    <s v="Free User"/>
    <s v="Mobile"/>
    <s v="R"/>
    <n v="5"/>
  </r>
  <r>
    <d v="2025-08-27T00:00:00"/>
    <s v="U1064"/>
    <d v="2025-08-25T00:00:00"/>
    <n v="29"/>
    <n v="0"/>
    <n v="1"/>
    <n v="0"/>
    <s v="S29162"/>
    <s v="Free User"/>
    <s v="Mobile"/>
    <s v="R"/>
    <n v="3"/>
  </r>
  <r>
    <d v="2025-08-11T00:00:00"/>
    <s v="U1092"/>
    <d v="2025-08-11T00:00:00"/>
    <n v="95"/>
    <n v="0"/>
    <n v="1"/>
    <n v="0"/>
    <s v="S16329"/>
    <s v="Free User"/>
    <s v="Mobile"/>
    <s v="DNR"/>
    <n v="3"/>
  </r>
  <r>
    <d v="2025-08-23T00:00:00"/>
    <s v="U1075"/>
    <d v="2025-08-18T00:00:00"/>
    <n v="63"/>
    <n v="0"/>
    <n v="1"/>
    <n v="0"/>
    <s v="S96992"/>
    <s v="Free User"/>
    <s v="PC"/>
    <s v="R"/>
    <n v="2"/>
  </r>
  <r>
    <d v="2025-08-27T00:00:00"/>
    <s v="U1229"/>
    <d v="2025-08-25T00:00:00"/>
    <n v="45"/>
    <n v="0"/>
    <n v="3"/>
    <n v="0"/>
    <s v="S92001"/>
    <s v="Free User"/>
    <s v="Mobile"/>
    <s v="R"/>
    <n v="5"/>
  </r>
  <r>
    <d v="2025-07-29T00:00:00"/>
    <s v="U1110"/>
    <d v="2025-07-28T00:00:00"/>
    <n v="21"/>
    <n v="0"/>
    <n v="2"/>
    <n v="0"/>
    <s v="S95604"/>
    <s v="Free User"/>
    <s v="Console"/>
    <s v="R"/>
    <n v="4"/>
  </r>
  <r>
    <d v="2025-08-07T00:00:00"/>
    <s v="U1011"/>
    <d v="2025-08-04T00:00:00"/>
    <n v="33"/>
    <n v="0"/>
    <n v="3"/>
    <n v="0"/>
    <s v="S80007"/>
    <s v="Free User"/>
    <s v="PC"/>
    <s v="R"/>
    <n v="3"/>
  </r>
  <r>
    <d v="2025-08-20T00:00:00"/>
    <s v="U1057"/>
    <d v="2025-08-18T00:00:00"/>
    <n v="59"/>
    <n v="1"/>
    <n v="2"/>
    <n v="0"/>
    <s v="S72246"/>
    <s v="Free User"/>
    <s v="Console"/>
    <s v="R"/>
    <n v="4"/>
  </r>
  <r>
    <d v="2025-07-23T00:00:00"/>
    <s v="U1040"/>
    <d v="2025-07-21T00:00:00"/>
    <n v="48"/>
    <n v="0"/>
    <n v="1"/>
    <n v="0"/>
    <s v="S18345"/>
    <s v="Free User"/>
    <s v="PC"/>
    <s v="R"/>
    <n v="1"/>
  </r>
  <r>
    <d v="2025-08-21T00:00:00"/>
    <s v="U1163"/>
    <d v="2025-08-18T00:00:00"/>
    <n v="62"/>
    <n v="0"/>
    <n v="2"/>
    <n v="9.99"/>
    <s v="S11506"/>
    <s v="Paid User"/>
    <s v="Mobile"/>
    <s v="R"/>
    <n v="6"/>
  </r>
  <r>
    <d v="2025-08-22T00:00:00"/>
    <s v="U1014"/>
    <d v="2025-08-18T00:00:00"/>
    <n v="27"/>
    <n v="0"/>
    <n v="3"/>
    <n v="0"/>
    <s v="S88889"/>
    <s v="Free User"/>
    <s v="Mobile"/>
    <s v="R"/>
    <n v="3"/>
  </r>
  <r>
    <d v="2025-08-28T00:00:00"/>
    <s v="U1239"/>
    <d v="2025-08-25T00:00:00"/>
    <n v="59"/>
    <n v="0"/>
    <n v="2"/>
    <n v="4.99"/>
    <s v="S79668"/>
    <s v="Paid User"/>
    <s v="Mobile"/>
    <s v="R"/>
    <n v="3"/>
  </r>
  <r>
    <d v="2025-07-30T00:00:00"/>
    <s v="U1006"/>
    <d v="2025-07-28T00:00:00"/>
    <n v="9"/>
    <n v="0"/>
    <n v="5"/>
    <n v="0"/>
    <s v="S90299"/>
    <s v="Free User"/>
    <s v="PC"/>
    <s v="R"/>
    <n v="9"/>
  </r>
  <r>
    <d v="2025-08-31T00:00:00"/>
    <s v="U1141"/>
    <d v="2025-08-25T00:00:00"/>
    <n v="29"/>
    <n v="0"/>
    <n v="1"/>
    <n v="0"/>
    <s v="S76446"/>
    <s v="Free User"/>
    <s v="Mobile"/>
    <s v="R"/>
    <n v="1"/>
  </r>
  <r>
    <d v="2025-08-19T00:00:00"/>
    <s v="U1165"/>
    <d v="2025-08-18T00:00:00"/>
    <n v="54"/>
    <n v="0"/>
    <n v="2"/>
    <n v="0"/>
    <s v="S92046"/>
    <s v="Free User"/>
    <s v="PC"/>
    <s v="R"/>
    <n v="3"/>
  </r>
  <r>
    <d v="2025-08-29T00:00:00"/>
    <s v="U1012"/>
    <d v="2025-08-25T00:00:00"/>
    <n v="28"/>
    <n v="0"/>
    <n v="2"/>
    <n v="0"/>
    <s v="S67232"/>
    <s v="Free User"/>
    <s v="Mobile"/>
    <s v="R"/>
    <n v="6"/>
  </r>
  <r>
    <d v="2025-08-29T00:00:00"/>
    <s v="U1190"/>
    <d v="2025-08-25T00:00:00"/>
    <n v="26"/>
    <n v="0"/>
    <n v="3"/>
    <n v="0"/>
    <s v="S44265"/>
    <s v="Free User"/>
    <s v="PC"/>
    <s v="R"/>
    <n v="4"/>
  </r>
  <r>
    <d v="2025-08-30T00:00:00"/>
    <s v="U1059"/>
    <d v="2025-08-25T00:00:00"/>
    <n v="52"/>
    <n v="0"/>
    <n v="3"/>
    <n v="0"/>
    <s v="S44511"/>
    <s v="Free User"/>
    <s v="PC"/>
    <s v="R"/>
    <n v="3"/>
  </r>
  <r>
    <d v="2025-07-31T00:00:00"/>
    <s v="U1182"/>
    <d v="2025-07-28T00:00:00"/>
    <n v="53"/>
    <n v="0"/>
    <n v="1"/>
    <n v="0"/>
    <s v="S78582"/>
    <s v="Free User"/>
    <s v="PC"/>
    <s v="R"/>
    <n v="2"/>
  </r>
  <r>
    <d v="2025-08-14T00:00:00"/>
    <s v="U1248"/>
    <d v="2025-08-11T00:00:00"/>
    <n v="57"/>
    <n v="0"/>
    <n v="5"/>
    <n v="0"/>
    <s v="S76509"/>
    <s v="Free User"/>
    <s v="PC"/>
    <s v="R"/>
    <n v="8"/>
  </r>
  <r>
    <d v="2025-08-05T00:00:00"/>
    <s v="U1003"/>
    <d v="2025-08-04T00:00:00"/>
    <n v="53"/>
    <n v="0"/>
    <n v="1"/>
    <n v="0"/>
    <s v="S52843"/>
    <s v="Free User"/>
    <s v="PC"/>
    <s v="R"/>
    <n v="3"/>
  </r>
  <r>
    <d v="2025-08-01T00:00:00"/>
    <s v="U1049"/>
    <d v="2025-07-28T00:00:00"/>
    <n v="39"/>
    <n v="0"/>
    <n v="2"/>
    <n v="1.99"/>
    <s v="S97193"/>
    <s v="Paid User"/>
    <s v="PC"/>
    <s v="R"/>
    <n v="6"/>
  </r>
  <r>
    <d v="2025-08-24T00:00:00"/>
    <s v="U1215"/>
    <d v="2025-08-18T00:00:00"/>
    <n v="30"/>
    <n v="0"/>
    <n v="1"/>
    <n v="0"/>
    <s v="S67306"/>
    <s v="Free User"/>
    <s v="Console"/>
    <s v="R"/>
    <n v="3"/>
  </r>
  <r>
    <d v="2025-08-19T00:00:00"/>
    <s v="U1244"/>
    <d v="2025-08-18T00:00:00"/>
    <n v="47"/>
    <n v="0"/>
    <n v="1"/>
    <n v="0"/>
    <s v="S86720"/>
    <s v="Free User"/>
    <s v="PC"/>
    <s v="R"/>
    <n v="2"/>
  </r>
  <r>
    <d v="2025-08-06T00:00:00"/>
    <s v="U1019"/>
    <d v="2025-08-04T00:00:00"/>
    <n v="3"/>
    <n v="0"/>
    <n v="3"/>
    <n v="1.99"/>
    <s v="S55201"/>
    <s v="Paid User"/>
    <s v="PC"/>
    <s v="R"/>
    <n v="4"/>
  </r>
  <r>
    <d v="2025-08-28T00:00:00"/>
    <s v="U1036"/>
    <d v="2025-08-25T00:00:00"/>
    <n v="48"/>
    <n v="0"/>
    <n v="4"/>
    <n v="0"/>
    <s v="S18890"/>
    <s v="Free User"/>
    <s v="PC"/>
    <s v="R"/>
    <n v="7"/>
  </r>
  <r>
    <d v="2025-07-25T00:00:00"/>
    <s v="U1188"/>
    <d v="2025-07-21T00:00:00"/>
    <n v="45"/>
    <n v="0"/>
    <n v="1"/>
    <n v="0"/>
    <s v="S79978"/>
    <s v="Free User"/>
    <s v="PC"/>
    <s v="R"/>
    <n v="1"/>
  </r>
  <r>
    <d v="2025-08-27T00:00:00"/>
    <s v="U1228"/>
    <d v="2025-08-25T00:00:00"/>
    <n v="27"/>
    <n v="0"/>
    <n v="2"/>
    <n v="0"/>
    <s v="S42319"/>
    <s v="Free User"/>
    <s v="Mobile"/>
    <s v="R"/>
    <n v="5"/>
  </r>
  <r>
    <d v="2025-08-11T00:00:00"/>
    <s v="U1052"/>
    <d v="2025-08-11T00:00:00"/>
    <n v="24"/>
    <n v="0"/>
    <n v="1"/>
    <n v="0"/>
    <s v="S93122"/>
    <s v="Free User"/>
    <s v="PC"/>
    <s v="DNR"/>
    <n v="3"/>
  </r>
  <r>
    <d v="2025-08-27T00:00:00"/>
    <s v="U1022"/>
    <d v="2025-08-25T00:00:00"/>
    <n v="52"/>
    <n v="0"/>
    <n v="1"/>
    <n v="0"/>
    <s v="S94714"/>
    <s v="Free User"/>
    <s v="Mobile"/>
    <s v="R"/>
    <n v="5"/>
  </r>
  <r>
    <d v="2025-08-14T00:00:00"/>
    <s v="U1052"/>
    <d v="2025-08-11T00:00:00"/>
    <n v="48"/>
    <n v="0"/>
    <n v="0"/>
    <n v="0"/>
    <s v="S47040"/>
    <s v="Free User"/>
    <s v="PC"/>
    <s v="R"/>
    <n v="3"/>
  </r>
  <r>
    <d v="2025-08-18T00:00:00"/>
    <s v="U1012"/>
    <d v="2025-08-18T00:00:00"/>
    <n v="56"/>
    <n v="0"/>
    <n v="2"/>
    <n v="0"/>
    <s v="S72401"/>
    <s v="Free User"/>
    <s v="Mobile"/>
    <s v="DNR"/>
    <n v="3"/>
  </r>
  <r>
    <d v="2025-07-27T00:00:00"/>
    <s v="U1217"/>
    <d v="2025-07-21T00:00:00"/>
    <n v="45"/>
    <n v="0"/>
    <n v="6"/>
    <n v="0"/>
    <s v="S22884"/>
    <s v="Free User"/>
    <s v="Console"/>
    <s v="R"/>
    <n v="7"/>
  </r>
  <r>
    <d v="2025-08-05T00:00:00"/>
    <s v="U1088"/>
    <d v="2025-08-04T00:00:00"/>
    <n v="40"/>
    <n v="0"/>
    <n v="1"/>
    <n v="1.99"/>
    <s v="S21913"/>
    <s v="Paid User"/>
    <s v="Mobile"/>
    <s v="R"/>
    <n v="1"/>
  </r>
  <r>
    <d v="2025-08-06T00:00:00"/>
    <s v="U1147"/>
    <d v="2025-08-04T00:00:00"/>
    <n v="31"/>
    <n v="0"/>
    <n v="3"/>
    <n v="0"/>
    <s v="S17073"/>
    <s v="Free User"/>
    <s v="PC"/>
    <s v="R"/>
    <n v="5"/>
  </r>
  <r>
    <d v="2025-08-31T00:00:00"/>
    <s v="U1001"/>
    <d v="2025-08-25T00:00:00"/>
    <n v="79"/>
    <n v="0"/>
    <n v="1"/>
    <n v="0"/>
    <s v="S74825"/>
    <s v="Free User"/>
    <s v="Console"/>
    <s v="R"/>
    <n v="3"/>
  </r>
  <r>
    <d v="2025-08-23T00:00:00"/>
    <s v="U1151"/>
    <d v="2025-08-18T00:00:00"/>
    <n v="50"/>
    <n v="0"/>
    <n v="1"/>
    <n v="0"/>
    <s v="S38143"/>
    <s v="Free User"/>
    <s v="Mobile"/>
    <s v="R"/>
    <n v="2"/>
  </r>
  <r>
    <d v="2025-08-20T00:00:00"/>
    <s v="U1240"/>
    <d v="2025-08-18T00:00:00"/>
    <n v="37"/>
    <n v="0"/>
    <n v="2"/>
    <n v="14.99"/>
    <s v="S74263"/>
    <s v="Paid User"/>
    <s v="PC"/>
    <s v="R"/>
    <n v="2"/>
  </r>
  <r>
    <d v="2025-08-14T00:00:00"/>
    <s v="U1201"/>
    <d v="2025-08-11T00:00:00"/>
    <n v="39"/>
    <n v="0"/>
    <n v="2"/>
    <n v="0"/>
    <s v="S61720"/>
    <s v="Free User"/>
    <s v="Console"/>
    <s v="R"/>
    <n v="5"/>
  </r>
  <r>
    <d v="2025-08-27T00:00:00"/>
    <s v="U1228"/>
    <d v="2025-08-25T00:00:00"/>
    <n v="13"/>
    <n v="0"/>
    <n v="1"/>
    <n v="0"/>
    <s v="S66106"/>
    <s v="Free User"/>
    <s v="PC"/>
    <s v="R"/>
    <n v="6"/>
  </r>
  <r>
    <d v="2025-08-27T00:00:00"/>
    <s v="U1230"/>
    <d v="2025-08-25T00:00:00"/>
    <n v="27"/>
    <n v="0"/>
    <n v="1"/>
    <n v="0"/>
    <s v="S70412"/>
    <s v="Free User"/>
    <s v="Console"/>
    <s v="R"/>
    <n v="4"/>
  </r>
  <r>
    <d v="2025-08-27T00:00:00"/>
    <s v="U1032"/>
    <d v="2025-08-25T00:00:00"/>
    <n v="11"/>
    <n v="0"/>
    <n v="1"/>
    <n v="0"/>
    <s v="S86228"/>
    <s v="Free User"/>
    <s v="Console"/>
    <s v="R"/>
    <n v="3"/>
  </r>
  <r>
    <d v="2025-08-28T00:00:00"/>
    <s v="U1083"/>
    <d v="2025-08-25T00:00:00"/>
    <n v="48"/>
    <n v="0"/>
    <n v="6"/>
    <n v="0"/>
    <s v="S32223"/>
    <s v="Free User"/>
    <s v="PC"/>
    <s v="R"/>
    <n v="7"/>
  </r>
  <r>
    <d v="2025-08-29T00:00:00"/>
    <s v="U1118"/>
    <d v="2025-08-25T00:00:00"/>
    <n v="53"/>
    <n v="0"/>
    <n v="3"/>
    <n v="0"/>
    <s v="S94240"/>
    <s v="Free User"/>
    <s v="Console"/>
    <s v="R"/>
    <n v="4"/>
  </r>
  <r>
    <d v="2025-08-17T00:00:00"/>
    <s v="U1226"/>
    <d v="2025-08-11T00:00:00"/>
    <n v="60"/>
    <n v="0"/>
    <n v="1"/>
    <n v="0"/>
    <s v="S90914"/>
    <s v="Free User"/>
    <s v="PC"/>
    <s v="R"/>
    <n v="2"/>
  </r>
  <r>
    <d v="2025-08-19T00:00:00"/>
    <s v="U1039"/>
    <d v="2025-08-18T00:00:00"/>
    <n v="42"/>
    <n v="0"/>
    <n v="1"/>
    <n v="0"/>
    <s v="S31092"/>
    <s v="Free User"/>
    <s v="PC"/>
    <s v="R"/>
    <n v="4"/>
  </r>
  <r>
    <d v="2025-08-02T00:00:00"/>
    <s v="U1060"/>
    <d v="2025-07-28T00:00:00"/>
    <n v="33"/>
    <n v="0"/>
    <n v="1"/>
    <n v="0"/>
    <s v="S31574"/>
    <s v="Free User"/>
    <s v="Mobile"/>
    <s v="R"/>
    <n v="2"/>
  </r>
  <r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d v="2025-07-29T00:00:00"/>
    <s v="U1028"/>
    <s v="S57659"/>
    <d v="2025-07-28T00:00:00"/>
    <x v="0"/>
    <x v="0"/>
    <x v="0"/>
    <n v="0"/>
    <s v="North America"/>
    <x v="0"/>
    <x v="0"/>
  </r>
  <r>
    <d v="2025-07-12T00:00:00"/>
    <s v="U1157"/>
    <s v="S55533"/>
    <d v="2025-07-11T00:00:00"/>
    <x v="1"/>
    <x v="0"/>
    <x v="0"/>
    <n v="0"/>
    <s v="North America"/>
    <x v="0"/>
    <x v="0"/>
  </r>
  <r>
    <d v="2025-08-31T00:00:00"/>
    <s v="U1154"/>
    <s v="S72966"/>
    <d v="2025-08-30T00:00:00"/>
    <x v="0"/>
    <x v="0"/>
    <x v="1"/>
    <n v="0"/>
    <s v="North America"/>
    <x v="0"/>
    <x v="0"/>
  </r>
  <r>
    <d v="2025-08-11T00:00:00"/>
    <s v="U1123"/>
    <s v="S31160"/>
    <d v="2025-07-23T00:00:00"/>
    <x v="1"/>
    <x v="0"/>
    <x v="2"/>
    <n v="0"/>
    <s v="North America"/>
    <x v="0"/>
    <x v="0"/>
  </r>
  <r>
    <d v="2025-08-30T00:00:00"/>
    <s v="U1132"/>
    <s v="S13544"/>
    <d v="2025-08-30T00:00:00"/>
    <x v="1"/>
    <x v="1"/>
    <x v="0"/>
    <n v="1"/>
    <s v="Asia"/>
    <x v="0"/>
    <x v="1"/>
  </r>
  <r>
    <d v="2025-08-12T00:00:00"/>
    <s v="U1194"/>
    <s v="S77947"/>
    <d v="2025-07-10T00:00:00"/>
    <x v="1"/>
    <x v="2"/>
    <x v="0"/>
    <n v="0"/>
    <s v="Europe"/>
    <x v="0"/>
    <x v="0"/>
  </r>
  <r>
    <d v="2025-08-27T00:00:00"/>
    <s v="U1093"/>
    <s v="S93419"/>
    <d v="2025-08-26T00:00:00"/>
    <x v="1"/>
    <x v="0"/>
    <x v="0"/>
    <n v="0"/>
    <s v="North America"/>
    <x v="0"/>
    <x v="0"/>
  </r>
  <r>
    <d v="2025-08-26T00:00:00"/>
    <s v="U1057"/>
    <s v="S62518"/>
    <d v="2025-08-07T00:00:00"/>
    <x v="2"/>
    <x v="1"/>
    <x v="0"/>
    <n v="0"/>
    <s v="Asia"/>
    <x v="1"/>
    <x v="0"/>
  </r>
  <r>
    <d v="2025-08-20T00:00:00"/>
    <s v="U1189"/>
    <s v="S46623"/>
    <d v="2025-08-13T00:00:00"/>
    <x v="1"/>
    <x v="0"/>
    <x v="1"/>
    <n v="0"/>
    <s v="North America"/>
    <x v="1"/>
    <x v="0"/>
  </r>
  <r>
    <d v="2025-08-06T00:00:00"/>
    <s v="U1120"/>
    <s v="S55812"/>
    <d v="2025-07-21T00:00:00"/>
    <x v="1"/>
    <x v="2"/>
    <x v="0"/>
    <n v="0"/>
    <s v="Europe"/>
    <x v="0"/>
    <x v="0"/>
  </r>
  <r>
    <d v="2025-07-27T00:00:00"/>
    <s v="U1244"/>
    <s v="S73262"/>
    <d v="2025-07-04T00:00:00"/>
    <x v="1"/>
    <x v="0"/>
    <x v="2"/>
    <n v="0"/>
    <s v="North America"/>
    <x v="0"/>
    <x v="0"/>
  </r>
  <r>
    <d v="2025-08-16T00:00:00"/>
    <s v="U1159"/>
    <s v="S21112"/>
    <d v="2025-07-08T00:00:00"/>
    <x v="2"/>
    <x v="0"/>
    <x v="0"/>
    <n v="0"/>
    <s v="North America"/>
    <x v="1"/>
    <x v="0"/>
  </r>
  <r>
    <d v="2025-08-30T00:00:00"/>
    <s v="U1213"/>
    <s v="S33399"/>
    <d v="2025-08-09T00:00:00"/>
    <x v="1"/>
    <x v="0"/>
    <x v="2"/>
    <n v="0"/>
    <s v="North America"/>
    <x v="1"/>
    <x v="0"/>
  </r>
  <r>
    <d v="2025-08-31T00:00:00"/>
    <s v="U1111"/>
    <s v="S21130"/>
    <d v="2025-08-31T00:00:00"/>
    <x v="1"/>
    <x v="1"/>
    <x v="2"/>
    <n v="1"/>
    <s v="Asia"/>
    <x v="1"/>
    <x v="1"/>
  </r>
  <r>
    <d v="2025-07-28T00:00:00"/>
    <s v="U1185"/>
    <s v="S95964"/>
    <d v="2025-07-18T00:00:00"/>
    <x v="1"/>
    <x v="0"/>
    <x v="1"/>
    <n v="0"/>
    <s v="North America"/>
    <x v="0"/>
    <x v="0"/>
  </r>
  <r>
    <d v="2025-08-26T00:00:00"/>
    <s v="U1037"/>
    <s v="S81913"/>
    <d v="2025-08-07T00:00:00"/>
    <x v="2"/>
    <x v="1"/>
    <x v="2"/>
    <n v="0"/>
    <s v="Asia"/>
    <x v="1"/>
    <x v="0"/>
  </r>
  <r>
    <d v="2025-08-18T00:00:00"/>
    <s v="U1140"/>
    <s v="S28251"/>
    <d v="2025-08-14T00:00:00"/>
    <x v="1"/>
    <x v="1"/>
    <x v="2"/>
    <n v="0"/>
    <s v="Asia"/>
    <x v="1"/>
    <x v="0"/>
  </r>
  <r>
    <d v="2025-08-31T00:00:00"/>
    <s v="U1111"/>
    <s v="S41527"/>
    <d v="2025-08-31T00:00:00"/>
    <x v="2"/>
    <x v="0"/>
    <x v="2"/>
    <n v="1"/>
    <s v="North America"/>
    <x v="0"/>
    <x v="1"/>
  </r>
  <r>
    <d v="2025-08-12T00:00:00"/>
    <s v="U1195"/>
    <s v="S56371"/>
    <d v="2025-07-06T00:00:00"/>
    <x v="1"/>
    <x v="2"/>
    <x v="2"/>
    <n v="0"/>
    <s v="Europe"/>
    <x v="1"/>
    <x v="0"/>
  </r>
  <r>
    <d v="2025-08-28T00:00:00"/>
    <s v="U1229"/>
    <s v="S75752"/>
    <d v="2025-08-25T00:00:00"/>
    <x v="0"/>
    <x v="1"/>
    <x v="0"/>
    <n v="0"/>
    <s v="Asia"/>
    <x v="0"/>
    <x v="0"/>
  </r>
  <r>
    <d v="2025-08-24T00:00:00"/>
    <s v="U1033"/>
    <s v="S89764"/>
    <d v="2025-08-07T00:00:00"/>
    <x v="1"/>
    <x v="2"/>
    <x v="0"/>
    <n v="0"/>
    <s v="Europe"/>
    <x v="1"/>
    <x v="0"/>
  </r>
  <r>
    <d v="2025-08-30T00:00:00"/>
    <s v="U1001"/>
    <s v="S52727"/>
    <d v="2025-08-30T00:00:00"/>
    <x v="1"/>
    <x v="0"/>
    <x v="0"/>
    <n v="1"/>
    <s v="North America"/>
    <x v="1"/>
    <x v="1"/>
  </r>
  <r>
    <d v="2025-08-13T00:00:00"/>
    <s v="U1174"/>
    <s v="S17447"/>
    <d v="2025-07-11T00:00:00"/>
    <x v="0"/>
    <x v="0"/>
    <x v="1"/>
    <n v="0"/>
    <s v="North America"/>
    <x v="1"/>
    <x v="0"/>
  </r>
  <r>
    <d v="2025-08-11T00:00:00"/>
    <s v="U1063"/>
    <s v="S18305"/>
    <d v="2025-08-05T00:00:00"/>
    <x v="1"/>
    <x v="1"/>
    <x v="0"/>
    <n v="0"/>
    <s v="Asia"/>
    <x v="0"/>
    <x v="0"/>
  </r>
  <r>
    <d v="2025-07-25T00:00:00"/>
    <s v="U1113"/>
    <s v="S69289"/>
    <d v="2025-07-05T00:00:00"/>
    <x v="0"/>
    <x v="2"/>
    <x v="0"/>
    <n v="0"/>
    <s v="Europe"/>
    <x v="0"/>
    <x v="0"/>
  </r>
  <r>
    <d v="2025-08-31T00:00:00"/>
    <s v="U1130"/>
    <s v="S44025"/>
    <d v="2025-08-23T00:00:00"/>
    <x v="2"/>
    <x v="2"/>
    <x v="0"/>
    <n v="0"/>
    <s v="Europe"/>
    <x v="0"/>
    <x v="0"/>
  </r>
  <r>
    <d v="2025-08-30T00:00:00"/>
    <s v="U1236"/>
    <s v="S61427"/>
    <d v="2025-07-26T00:00:00"/>
    <x v="2"/>
    <x v="0"/>
    <x v="2"/>
    <n v="0"/>
    <s v="North America"/>
    <x v="0"/>
    <x v="0"/>
  </r>
  <r>
    <d v="2025-07-25T00:00:00"/>
    <s v="U1113"/>
    <s v="S26036"/>
    <d v="2025-07-05T00:00:00"/>
    <x v="1"/>
    <x v="0"/>
    <x v="0"/>
    <n v="0"/>
    <s v="North America"/>
    <x v="0"/>
    <x v="0"/>
  </r>
  <r>
    <d v="2025-08-31T00:00:00"/>
    <s v="U1229"/>
    <s v="S27990"/>
    <d v="2025-08-25T00:00:00"/>
    <x v="1"/>
    <x v="2"/>
    <x v="2"/>
    <n v="0"/>
    <s v="Europe"/>
    <x v="1"/>
    <x v="0"/>
  </r>
  <r>
    <d v="2025-08-12T00:00:00"/>
    <s v="U1247"/>
    <s v="S97534"/>
    <d v="2025-07-14T00:00:00"/>
    <x v="1"/>
    <x v="1"/>
    <x v="2"/>
    <n v="0"/>
    <s v="Asia"/>
    <x v="0"/>
    <x v="0"/>
  </r>
  <r>
    <d v="2025-08-16T00:00:00"/>
    <s v="U1213"/>
    <s v="S35656"/>
    <d v="2025-08-09T00:00:00"/>
    <x v="1"/>
    <x v="0"/>
    <x v="2"/>
    <n v="0"/>
    <s v="North America"/>
    <x v="0"/>
    <x v="0"/>
  </r>
  <r>
    <d v="2025-08-13T00:00:00"/>
    <s v="U1091"/>
    <s v="S12370"/>
    <d v="2025-08-03T00:00:00"/>
    <x v="1"/>
    <x v="0"/>
    <x v="2"/>
    <n v="0"/>
    <s v="North America"/>
    <x v="0"/>
    <x v="0"/>
  </r>
  <r>
    <d v="2025-08-18T00:00:00"/>
    <s v="U1098"/>
    <s v="S39957"/>
    <d v="2025-08-08T00:00:00"/>
    <x v="0"/>
    <x v="0"/>
    <x v="2"/>
    <n v="0"/>
    <s v="North America"/>
    <x v="2"/>
    <x v="0"/>
  </r>
  <r>
    <d v="2025-08-04T00:00:00"/>
    <s v="U1248"/>
    <s v="S26981"/>
    <d v="2025-07-29T00:00:00"/>
    <x v="1"/>
    <x v="0"/>
    <x v="2"/>
    <n v="0"/>
    <s v="North America"/>
    <x v="2"/>
    <x v="0"/>
  </r>
  <r>
    <d v="2025-08-06T00:00:00"/>
    <s v="U1209"/>
    <s v="S80333"/>
    <d v="2025-07-10T00:00:00"/>
    <x v="2"/>
    <x v="2"/>
    <x v="2"/>
    <n v="0"/>
    <s v="Europe"/>
    <x v="2"/>
    <x v="0"/>
  </r>
  <r>
    <d v="2025-08-21T00:00:00"/>
    <s v="U1235"/>
    <s v="S34031"/>
    <d v="2025-08-05T00:00:00"/>
    <x v="0"/>
    <x v="2"/>
    <x v="2"/>
    <n v="0"/>
    <s v="Europe"/>
    <x v="0"/>
    <x v="0"/>
  </r>
  <r>
    <d v="2025-08-29T00:00:00"/>
    <s v="U1108"/>
    <s v="S20976"/>
    <d v="2025-08-01T00:00:00"/>
    <x v="1"/>
    <x v="1"/>
    <x v="0"/>
    <n v="0"/>
    <s v="Asia"/>
    <x v="1"/>
    <x v="0"/>
  </r>
  <r>
    <d v="2025-08-13T00:00:00"/>
    <s v="U1155"/>
    <s v="S82491"/>
    <d v="2025-07-30T00:00:00"/>
    <x v="1"/>
    <x v="1"/>
    <x v="2"/>
    <n v="0"/>
    <s v="Asia"/>
    <x v="0"/>
    <x v="0"/>
  </r>
  <r>
    <d v="2025-07-27T00:00:00"/>
    <s v="U1106"/>
    <s v="S31161"/>
    <d v="2025-07-10T00:00:00"/>
    <x v="0"/>
    <x v="0"/>
    <x v="1"/>
    <n v="0"/>
    <s v="North America"/>
    <x v="1"/>
    <x v="0"/>
  </r>
  <r>
    <d v="2025-07-07T00:00:00"/>
    <s v="U1067"/>
    <s v="S36983"/>
    <d v="2025-07-04T00:00:00"/>
    <x v="1"/>
    <x v="1"/>
    <x v="0"/>
    <n v="0"/>
    <s v="Asia"/>
    <x v="1"/>
    <x v="0"/>
  </r>
  <r>
    <d v="2025-08-26T00:00:00"/>
    <s v="U1074"/>
    <s v="S42826"/>
    <d v="2025-08-19T00:00:00"/>
    <x v="0"/>
    <x v="0"/>
    <x v="2"/>
    <n v="0"/>
    <s v="North America"/>
    <x v="0"/>
    <x v="0"/>
  </r>
  <r>
    <d v="2025-07-07T00:00:00"/>
    <s v="U1009"/>
    <s v="S42201"/>
    <d v="2025-07-07T00:00:00"/>
    <x v="1"/>
    <x v="2"/>
    <x v="0"/>
    <n v="1"/>
    <s v="Europe"/>
    <x v="2"/>
    <x v="1"/>
  </r>
  <r>
    <d v="2025-08-23T00:00:00"/>
    <s v="U1239"/>
    <s v="S61522"/>
    <d v="2025-07-26T00:00:00"/>
    <x v="1"/>
    <x v="1"/>
    <x v="2"/>
    <n v="0"/>
    <s v="Asia"/>
    <x v="0"/>
    <x v="0"/>
  </r>
  <r>
    <d v="2025-08-30T00:00:00"/>
    <s v="U1248"/>
    <s v="S93358"/>
    <d v="2025-07-29T00:00:00"/>
    <x v="1"/>
    <x v="0"/>
    <x v="2"/>
    <n v="0"/>
    <s v="North America"/>
    <x v="0"/>
    <x v="0"/>
  </r>
  <r>
    <d v="2025-07-29T00:00:00"/>
    <s v="U1035"/>
    <s v="S91978"/>
    <d v="2025-07-04T00:00:00"/>
    <x v="2"/>
    <x v="1"/>
    <x v="2"/>
    <n v="0"/>
    <s v="Asia"/>
    <x v="1"/>
    <x v="0"/>
  </r>
  <r>
    <d v="2025-08-21T00:00:00"/>
    <s v="U1189"/>
    <s v="S76314"/>
    <d v="2025-08-13T00:00:00"/>
    <x v="1"/>
    <x v="0"/>
    <x v="2"/>
    <n v="0"/>
    <s v="North America"/>
    <x v="1"/>
    <x v="0"/>
  </r>
  <r>
    <d v="2025-08-27T00:00:00"/>
    <s v="U1171"/>
    <s v="S45263"/>
    <d v="2025-08-25T00:00:00"/>
    <x v="0"/>
    <x v="2"/>
    <x v="2"/>
    <n v="0"/>
    <s v="Europe"/>
    <x v="0"/>
    <x v="0"/>
  </r>
  <r>
    <d v="2025-08-18T00:00:00"/>
    <s v="U1114"/>
    <s v="S42040"/>
    <d v="2025-08-18T00:00:00"/>
    <x v="1"/>
    <x v="1"/>
    <x v="0"/>
    <n v="1"/>
    <s v="Asia"/>
    <x v="2"/>
    <x v="1"/>
  </r>
  <r>
    <d v="2025-08-13T00:00:00"/>
    <s v="U1008"/>
    <s v="S46559"/>
    <d v="2025-08-04T00:00:00"/>
    <x v="1"/>
    <x v="0"/>
    <x v="2"/>
    <n v="0"/>
    <s v="North America"/>
    <x v="0"/>
    <x v="0"/>
  </r>
  <r>
    <d v="2025-08-11T00:00:00"/>
    <s v="U1128"/>
    <s v="S28856"/>
    <d v="2025-07-30T00:00:00"/>
    <x v="1"/>
    <x v="1"/>
    <x v="0"/>
    <n v="0"/>
    <s v="Asia"/>
    <x v="0"/>
    <x v="0"/>
  </r>
  <r>
    <d v="2025-07-29T00:00:00"/>
    <s v="U1102"/>
    <s v="S79361"/>
    <d v="2025-07-27T00:00:00"/>
    <x v="1"/>
    <x v="0"/>
    <x v="2"/>
    <n v="0"/>
    <s v="North America"/>
    <x v="1"/>
    <x v="0"/>
  </r>
  <r>
    <d v="2025-08-18T00:00:00"/>
    <s v="U1218"/>
    <s v="S52747"/>
    <d v="2025-08-14T00:00:00"/>
    <x v="0"/>
    <x v="2"/>
    <x v="2"/>
    <n v="0"/>
    <s v="Europe"/>
    <x v="1"/>
    <x v="0"/>
  </r>
  <r>
    <d v="2025-08-20T00:00:00"/>
    <s v="U1184"/>
    <s v="S77237"/>
    <d v="2025-08-05T00:00:00"/>
    <x v="1"/>
    <x v="2"/>
    <x v="2"/>
    <n v="0"/>
    <s v="Europe"/>
    <x v="1"/>
    <x v="0"/>
  </r>
  <r>
    <d v="2025-08-14T00:00:00"/>
    <s v="U1160"/>
    <s v="S76108"/>
    <d v="2025-08-01T00:00:00"/>
    <x v="2"/>
    <x v="1"/>
    <x v="0"/>
    <n v="0"/>
    <s v="Asia"/>
    <x v="0"/>
    <x v="0"/>
  </r>
  <r>
    <d v="2025-08-22T00:00:00"/>
    <s v="U1145"/>
    <s v="S94264"/>
    <d v="2025-08-22T00:00:00"/>
    <x v="2"/>
    <x v="2"/>
    <x v="0"/>
    <n v="1"/>
    <s v="Europe"/>
    <x v="1"/>
    <x v="1"/>
  </r>
  <r>
    <d v="2025-08-08T00:00:00"/>
    <s v="U1058"/>
    <s v="S69164"/>
    <d v="2025-08-06T00:00:00"/>
    <x v="1"/>
    <x v="0"/>
    <x v="2"/>
    <n v="0"/>
    <s v="North America"/>
    <x v="0"/>
    <x v="0"/>
  </r>
  <r>
    <d v="2025-08-12T00:00:00"/>
    <s v="U1142"/>
    <s v="S10434"/>
    <d v="2025-08-11T00:00:00"/>
    <x v="0"/>
    <x v="2"/>
    <x v="2"/>
    <n v="0"/>
    <s v="Europe"/>
    <x v="1"/>
    <x v="0"/>
  </r>
  <r>
    <d v="2025-08-31T00:00:00"/>
    <s v="U1116"/>
    <s v="S78942"/>
    <d v="2025-08-06T00:00:00"/>
    <x v="1"/>
    <x v="1"/>
    <x v="2"/>
    <n v="0"/>
    <s v="Asia"/>
    <x v="1"/>
    <x v="0"/>
  </r>
  <r>
    <d v="2025-08-19T00:00:00"/>
    <s v="U1016"/>
    <s v="S36898"/>
    <d v="2025-07-03T00:00:00"/>
    <x v="2"/>
    <x v="0"/>
    <x v="2"/>
    <n v="0"/>
    <s v="North America"/>
    <x v="0"/>
    <x v="0"/>
  </r>
  <r>
    <d v="2025-08-30T00:00:00"/>
    <s v="U1059"/>
    <s v="S99613"/>
    <d v="2025-08-10T00:00:00"/>
    <x v="2"/>
    <x v="0"/>
    <x v="2"/>
    <n v="0"/>
    <s v="North America"/>
    <x v="0"/>
    <x v="0"/>
  </r>
  <r>
    <d v="2025-07-30T00:00:00"/>
    <s v="U1073"/>
    <s v="S43284"/>
    <d v="2025-07-28T00:00:00"/>
    <x v="0"/>
    <x v="2"/>
    <x v="2"/>
    <n v="0"/>
    <s v="Europe"/>
    <x v="0"/>
    <x v="0"/>
  </r>
  <r>
    <d v="2025-08-28T00:00:00"/>
    <s v="U1166"/>
    <s v="S73674"/>
    <d v="2025-08-17T00:00:00"/>
    <x v="0"/>
    <x v="2"/>
    <x v="2"/>
    <n v="0"/>
    <s v="Europe"/>
    <x v="0"/>
    <x v="0"/>
  </r>
  <r>
    <d v="2025-08-30T00:00:00"/>
    <s v="U1068"/>
    <s v="S47426"/>
    <d v="2025-08-09T00:00:00"/>
    <x v="1"/>
    <x v="0"/>
    <x v="0"/>
    <n v="0"/>
    <s v="North America"/>
    <x v="0"/>
    <x v="0"/>
  </r>
  <r>
    <d v="2025-08-29T00:00:00"/>
    <s v="U1118"/>
    <s v="S21253"/>
    <d v="2025-08-26T00:00:00"/>
    <x v="0"/>
    <x v="0"/>
    <x v="2"/>
    <n v="0"/>
    <s v="North America"/>
    <x v="1"/>
    <x v="0"/>
  </r>
  <r>
    <d v="2025-08-25T00:00:00"/>
    <s v="U1239"/>
    <s v="S68910"/>
    <d v="2025-07-26T00:00:00"/>
    <x v="1"/>
    <x v="0"/>
    <x v="1"/>
    <n v="0"/>
    <s v="North America"/>
    <x v="1"/>
    <x v="0"/>
  </r>
  <r>
    <d v="2025-08-21T00:00:00"/>
    <s v="U1068"/>
    <s v="S28578"/>
    <d v="2025-08-09T00:00:00"/>
    <x v="1"/>
    <x v="1"/>
    <x v="0"/>
    <n v="0"/>
    <s v="Asia"/>
    <x v="0"/>
    <x v="0"/>
  </r>
  <r>
    <d v="2025-08-27T00:00:00"/>
    <s v="U1191"/>
    <s v="S46643"/>
    <d v="2025-07-25T00:00:00"/>
    <x v="1"/>
    <x v="0"/>
    <x v="0"/>
    <n v="0"/>
    <s v="North America"/>
    <x v="1"/>
    <x v="0"/>
  </r>
  <r>
    <d v="2025-08-06T00:00:00"/>
    <s v="U1227"/>
    <s v="S13255"/>
    <d v="2025-07-30T00:00:00"/>
    <x v="2"/>
    <x v="0"/>
    <x v="2"/>
    <n v="0"/>
    <s v="North America"/>
    <x v="1"/>
    <x v="0"/>
  </r>
  <r>
    <d v="2025-07-15T00:00:00"/>
    <s v="U1040"/>
    <s v="S64549"/>
    <d v="2025-07-15T00:00:00"/>
    <x v="2"/>
    <x v="2"/>
    <x v="0"/>
    <n v="1"/>
    <s v="Europe"/>
    <x v="0"/>
    <x v="1"/>
  </r>
  <r>
    <d v="2025-07-30T00:00:00"/>
    <s v="U1088"/>
    <s v="S62200"/>
    <d v="2025-07-06T00:00:00"/>
    <x v="1"/>
    <x v="1"/>
    <x v="0"/>
    <n v="0"/>
    <s v="Asia"/>
    <x v="0"/>
    <x v="0"/>
  </r>
  <r>
    <d v="2025-07-27T00:00:00"/>
    <s v="U1030"/>
    <s v="S61498"/>
    <d v="2025-07-15T00:00:00"/>
    <x v="2"/>
    <x v="1"/>
    <x v="2"/>
    <n v="0"/>
    <s v="Asia"/>
    <x v="0"/>
    <x v="0"/>
  </r>
  <r>
    <d v="2025-08-29T00:00:00"/>
    <s v="U1099"/>
    <s v="S16326"/>
    <d v="2025-07-05T00:00:00"/>
    <x v="0"/>
    <x v="0"/>
    <x v="2"/>
    <n v="0"/>
    <s v="North America"/>
    <x v="0"/>
    <x v="0"/>
  </r>
  <r>
    <d v="2025-08-16T00:00:00"/>
    <s v="U1071"/>
    <s v="S44829"/>
    <d v="2025-08-13T00:00:00"/>
    <x v="1"/>
    <x v="2"/>
    <x v="2"/>
    <n v="0"/>
    <s v="Europe"/>
    <x v="1"/>
    <x v="0"/>
  </r>
  <r>
    <d v="2025-08-31T00:00:00"/>
    <s v="U1111"/>
    <s v="S92692"/>
    <d v="2025-08-31T00:00:00"/>
    <x v="1"/>
    <x v="0"/>
    <x v="1"/>
    <n v="1"/>
    <s v="North America"/>
    <x v="2"/>
    <x v="1"/>
  </r>
  <r>
    <d v="2025-08-31T00:00:00"/>
    <s v="U1102"/>
    <s v="S69095"/>
    <d v="2025-07-27T00:00:00"/>
    <x v="0"/>
    <x v="2"/>
    <x v="0"/>
    <n v="0"/>
    <s v="Europe"/>
    <x v="0"/>
    <x v="0"/>
  </r>
  <r>
    <d v="2025-08-28T00:00:00"/>
    <s v="U1157"/>
    <s v="S82103"/>
    <d v="2025-07-11T00:00:00"/>
    <x v="1"/>
    <x v="1"/>
    <x v="1"/>
    <n v="0"/>
    <s v="Asia"/>
    <x v="0"/>
    <x v="0"/>
  </r>
  <r>
    <d v="2025-08-15T00:00:00"/>
    <s v="U1032"/>
    <s v="S95566"/>
    <d v="2025-08-10T00:00:00"/>
    <x v="0"/>
    <x v="0"/>
    <x v="0"/>
    <n v="0"/>
    <s v="North America"/>
    <x v="0"/>
    <x v="0"/>
  </r>
  <r>
    <d v="2025-08-18T00:00:00"/>
    <s v="U1066"/>
    <s v="S31932"/>
    <d v="2025-08-06T00:00:00"/>
    <x v="0"/>
    <x v="0"/>
    <x v="2"/>
    <n v="0"/>
    <s v="North America"/>
    <x v="0"/>
    <x v="0"/>
  </r>
  <r>
    <d v="2025-07-29T00:00:00"/>
    <s v="U1164"/>
    <s v="S69373"/>
    <d v="2025-07-19T00:00:00"/>
    <x v="1"/>
    <x v="2"/>
    <x v="0"/>
    <n v="0"/>
    <s v="Europe"/>
    <x v="1"/>
    <x v="0"/>
  </r>
  <r>
    <d v="2025-08-27T00:00:00"/>
    <s v="U1232"/>
    <s v="S21890"/>
    <d v="2025-08-25T00:00:00"/>
    <x v="2"/>
    <x v="0"/>
    <x v="2"/>
    <n v="0"/>
    <s v="North America"/>
    <x v="0"/>
    <x v="0"/>
  </r>
  <r>
    <d v="2025-07-30T00:00:00"/>
    <s v="U1044"/>
    <s v="S36495"/>
    <d v="2025-07-09T00:00:00"/>
    <x v="0"/>
    <x v="0"/>
    <x v="0"/>
    <n v="0"/>
    <s v="North America"/>
    <x v="0"/>
    <x v="0"/>
  </r>
  <r>
    <d v="2025-07-31T00:00:00"/>
    <s v="U1227"/>
    <s v="S59396"/>
    <d v="2025-07-30T00:00:00"/>
    <x v="2"/>
    <x v="0"/>
    <x v="0"/>
    <n v="0"/>
    <s v="North America"/>
    <x v="0"/>
    <x v="0"/>
  </r>
  <r>
    <d v="2025-08-04T00:00:00"/>
    <s v="U1069"/>
    <s v="S75981"/>
    <d v="2025-07-14T00:00:00"/>
    <x v="2"/>
    <x v="0"/>
    <x v="2"/>
    <n v="0"/>
    <s v="North America"/>
    <x v="0"/>
    <x v="0"/>
  </r>
  <r>
    <d v="2025-08-20T00:00:00"/>
    <s v="U1135"/>
    <s v="S66601"/>
    <d v="2025-08-14T00:00:00"/>
    <x v="1"/>
    <x v="1"/>
    <x v="0"/>
    <n v="0"/>
    <s v="Asia"/>
    <x v="0"/>
    <x v="0"/>
  </r>
  <r>
    <d v="2025-07-23T00:00:00"/>
    <s v="U1244"/>
    <s v="S72032"/>
    <d v="2025-07-04T00:00:00"/>
    <x v="2"/>
    <x v="1"/>
    <x v="2"/>
    <n v="0"/>
    <s v="Asia"/>
    <x v="0"/>
    <x v="0"/>
  </r>
  <r>
    <d v="2025-08-20T00:00:00"/>
    <s v="U1247"/>
    <s v="S79187"/>
    <d v="2025-07-14T00:00:00"/>
    <x v="0"/>
    <x v="0"/>
    <x v="1"/>
    <n v="0"/>
    <s v="North America"/>
    <x v="2"/>
    <x v="0"/>
  </r>
  <r>
    <d v="2025-08-28T00:00:00"/>
    <s v="U1218"/>
    <s v="S78467"/>
    <d v="2025-08-14T00:00:00"/>
    <x v="2"/>
    <x v="0"/>
    <x v="2"/>
    <n v="0"/>
    <s v="North America"/>
    <x v="0"/>
    <x v="0"/>
  </r>
  <r>
    <d v="2025-08-04T00:00:00"/>
    <s v="U1248"/>
    <s v="S69942"/>
    <d v="2025-07-29T00:00:00"/>
    <x v="2"/>
    <x v="2"/>
    <x v="0"/>
    <n v="0"/>
    <s v="Europe"/>
    <x v="1"/>
    <x v="0"/>
  </r>
  <r>
    <d v="2025-08-20T00:00:00"/>
    <s v="U1021"/>
    <s v="S14927"/>
    <d v="2025-07-16T00:00:00"/>
    <x v="2"/>
    <x v="0"/>
    <x v="0"/>
    <n v="0"/>
    <s v="North America"/>
    <x v="0"/>
    <x v="0"/>
  </r>
  <r>
    <d v="2025-08-23T00:00:00"/>
    <s v="U1165"/>
    <s v="S24697"/>
    <d v="2025-07-09T00:00:00"/>
    <x v="1"/>
    <x v="0"/>
    <x v="0"/>
    <n v="0"/>
    <s v="North America"/>
    <x v="0"/>
    <x v="0"/>
  </r>
  <r>
    <d v="2025-07-08T00:00:00"/>
    <s v="U1025"/>
    <s v="S88782"/>
    <d v="2025-07-04T00:00:00"/>
    <x v="1"/>
    <x v="1"/>
    <x v="2"/>
    <n v="0"/>
    <s v="Asia"/>
    <x v="0"/>
    <x v="0"/>
  </r>
  <r>
    <d v="2025-07-21T00:00:00"/>
    <s v="U1000"/>
    <s v="S41766"/>
    <d v="2025-07-21T00:00:00"/>
    <x v="0"/>
    <x v="1"/>
    <x v="2"/>
    <n v="1"/>
    <s v="Asia"/>
    <x v="0"/>
    <x v="1"/>
  </r>
  <r>
    <d v="2025-08-24T00:00:00"/>
    <s v="U1121"/>
    <s v="S50291"/>
    <d v="2025-07-22T00:00:00"/>
    <x v="1"/>
    <x v="0"/>
    <x v="0"/>
    <n v="0"/>
    <s v="North America"/>
    <x v="2"/>
    <x v="0"/>
  </r>
  <r>
    <d v="2025-08-02T00:00:00"/>
    <s v="U1014"/>
    <s v="S39863"/>
    <d v="2025-08-02T00:00:00"/>
    <x v="1"/>
    <x v="1"/>
    <x v="2"/>
    <n v="1"/>
    <s v="Asia"/>
    <x v="1"/>
    <x v="1"/>
  </r>
  <r>
    <d v="2025-08-31T00:00:00"/>
    <s v="U1170"/>
    <s v="S65123"/>
    <d v="2025-08-28T00:00:00"/>
    <x v="2"/>
    <x v="0"/>
    <x v="2"/>
    <n v="0"/>
    <s v="North America"/>
    <x v="0"/>
    <x v="0"/>
  </r>
  <r>
    <d v="2025-08-22T00:00:00"/>
    <s v="U1092"/>
    <s v="S18838"/>
    <d v="2025-08-01T00:00:00"/>
    <x v="1"/>
    <x v="0"/>
    <x v="0"/>
    <n v="0"/>
    <s v="North America"/>
    <x v="0"/>
    <x v="0"/>
  </r>
  <r>
    <d v="2025-08-20T00:00:00"/>
    <s v="U1052"/>
    <s v="S39024"/>
    <d v="2025-08-05T00:00:00"/>
    <x v="2"/>
    <x v="0"/>
    <x v="2"/>
    <n v="0"/>
    <s v="North America"/>
    <x v="1"/>
    <x v="0"/>
  </r>
  <r>
    <d v="2025-08-21T00:00:00"/>
    <s v="U1067"/>
    <s v="S39271"/>
    <d v="2025-07-04T00:00:00"/>
    <x v="2"/>
    <x v="0"/>
    <x v="0"/>
    <n v="0"/>
    <s v="North America"/>
    <x v="1"/>
    <x v="0"/>
  </r>
  <r>
    <d v="2025-08-21T00:00:00"/>
    <s v="U1124"/>
    <s v="S17124"/>
    <d v="2025-08-08T00:00:00"/>
    <x v="2"/>
    <x v="0"/>
    <x v="1"/>
    <n v="0"/>
    <s v="North America"/>
    <x v="0"/>
    <x v="0"/>
  </r>
  <r>
    <d v="2025-08-13T00:00:00"/>
    <s v="U1054"/>
    <s v="S61553"/>
    <d v="2025-08-13T00:00:00"/>
    <x v="2"/>
    <x v="0"/>
    <x v="2"/>
    <n v="1"/>
    <s v="North America"/>
    <x v="0"/>
    <x v="1"/>
  </r>
  <r>
    <d v="2025-08-27T00:00:00"/>
    <s v="U1115"/>
    <s v="S53154"/>
    <d v="2025-08-05T00:00:00"/>
    <x v="2"/>
    <x v="2"/>
    <x v="1"/>
    <n v="0"/>
    <s v="Europe"/>
    <x v="2"/>
    <x v="0"/>
  </r>
  <r>
    <d v="2025-08-09T00:00:00"/>
    <s v="U1048"/>
    <s v="S59626"/>
    <d v="2025-08-04T00:00:00"/>
    <x v="0"/>
    <x v="2"/>
    <x v="2"/>
    <n v="0"/>
    <s v="Europe"/>
    <x v="0"/>
    <x v="0"/>
  </r>
  <r>
    <d v="2025-08-17T00:00:00"/>
    <s v="U1214"/>
    <s v="S20585"/>
    <d v="2025-08-06T00:00:00"/>
    <x v="2"/>
    <x v="0"/>
    <x v="2"/>
    <n v="0"/>
    <s v="North America"/>
    <x v="0"/>
    <x v="0"/>
  </r>
  <r>
    <d v="2025-08-19T00:00:00"/>
    <s v="U1089"/>
    <s v="S56744"/>
    <d v="2025-08-06T00:00:00"/>
    <x v="2"/>
    <x v="0"/>
    <x v="2"/>
    <n v="0"/>
    <s v="North America"/>
    <x v="2"/>
    <x v="0"/>
  </r>
  <r>
    <d v="2025-07-31T00:00:00"/>
    <s v="U1196"/>
    <s v="S58852"/>
    <d v="2025-07-12T00:00:00"/>
    <x v="2"/>
    <x v="0"/>
    <x v="2"/>
    <n v="0"/>
    <s v="North America"/>
    <x v="0"/>
    <x v="0"/>
  </r>
  <r>
    <d v="2025-08-31T00:00:00"/>
    <s v="U1138"/>
    <s v="S92793"/>
    <d v="2025-07-04T00:00:00"/>
    <x v="1"/>
    <x v="0"/>
    <x v="2"/>
    <n v="0"/>
    <s v="North America"/>
    <x v="1"/>
    <x v="0"/>
  </r>
  <r>
    <d v="2025-08-06T00:00:00"/>
    <s v="U1105"/>
    <s v="S18202"/>
    <d v="2025-07-22T00:00:00"/>
    <x v="2"/>
    <x v="1"/>
    <x v="2"/>
    <n v="0"/>
    <s v="Asia"/>
    <x v="0"/>
    <x v="0"/>
  </r>
  <r>
    <d v="2025-07-15T00:00:00"/>
    <s v="U1205"/>
    <s v="S45692"/>
    <d v="2025-07-12T00:00:00"/>
    <x v="1"/>
    <x v="2"/>
    <x v="2"/>
    <n v="0"/>
    <s v="Europe"/>
    <x v="1"/>
    <x v="0"/>
  </r>
  <r>
    <d v="2025-08-15T00:00:00"/>
    <s v="U1085"/>
    <s v="S10494"/>
    <d v="2025-08-14T00:00:00"/>
    <x v="1"/>
    <x v="2"/>
    <x v="2"/>
    <n v="0"/>
    <s v="Europe"/>
    <x v="0"/>
    <x v="0"/>
  </r>
  <r>
    <d v="2025-08-29T00:00:00"/>
    <s v="U1184"/>
    <s v="S40653"/>
    <d v="2025-08-05T00:00:00"/>
    <x v="0"/>
    <x v="1"/>
    <x v="2"/>
    <n v="0"/>
    <s v="Asia"/>
    <x v="2"/>
    <x v="0"/>
  </r>
  <r>
    <d v="2025-08-21T00:00:00"/>
    <s v="U1027"/>
    <s v="S66352"/>
    <d v="2025-08-06T00:00:00"/>
    <x v="2"/>
    <x v="0"/>
    <x v="0"/>
    <n v="0"/>
    <s v="North America"/>
    <x v="1"/>
    <x v="0"/>
  </r>
  <r>
    <d v="2025-08-01T00:00:00"/>
    <s v="U1208"/>
    <s v="S49756"/>
    <d v="2025-07-01T00:00:00"/>
    <x v="1"/>
    <x v="0"/>
    <x v="1"/>
    <n v="0"/>
    <s v="North America"/>
    <x v="0"/>
    <x v="0"/>
  </r>
  <r>
    <d v="2025-08-05T00:00:00"/>
    <s v="U1210"/>
    <s v="S88081"/>
    <d v="2025-07-27T00:00:00"/>
    <x v="0"/>
    <x v="0"/>
    <x v="2"/>
    <n v="0"/>
    <s v="North America"/>
    <x v="0"/>
    <x v="0"/>
  </r>
  <r>
    <d v="2025-08-06T00:00:00"/>
    <s v="U1020"/>
    <s v="S14438"/>
    <d v="2025-07-05T00:00:00"/>
    <x v="1"/>
    <x v="1"/>
    <x v="2"/>
    <n v="0"/>
    <s v="Asia"/>
    <x v="0"/>
    <x v="0"/>
  </r>
  <r>
    <d v="2025-08-27T00:00:00"/>
    <s v="U1123"/>
    <s v="S19458"/>
    <d v="2025-07-23T00:00:00"/>
    <x v="0"/>
    <x v="0"/>
    <x v="2"/>
    <n v="0"/>
    <s v="North America"/>
    <x v="0"/>
    <x v="0"/>
  </r>
  <r>
    <d v="2025-08-12T00:00:00"/>
    <s v="U1067"/>
    <s v="S68584"/>
    <d v="2025-07-04T00:00:00"/>
    <x v="1"/>
    <x v="0"/>
    <x v="0"/>
    <n v="0"/>
    <s v="North America"/>
    <x v="0"/>
    <x v="0"/>
  </r>
  <r>
    <d v="2025-07-23T00:00:00"/>
    <s v="U1044"/>
    <s v="S80590"/>
    <d v="2025-07-09T00:00:00"/>
    <x v="1"/>
    <x v="0"/>
    <x v="2"/>
    <n v="0"/>
    <s v="North America"/>
    <x v="1"/>
    <x v="0"/>
  </r>
  <r>
    <d v="2025-08-30T00:00:00"/>
    <s v="U1216"/>
    <s v="S43299"/>
    <d v="2025-08-30T00:00:00"/>
    <x v="2"/>
    <x v="0"/>
    <x v="2"/>
    <n v="1"/>
    <s v="North America"/>
    <x v="0"/>
    <x v="1"/>
  </r>
  <r>
    <d v="2025-08-08T00:00:00"/>
    <s v="U1188"/>
    <s v="S85796"/>
    <d v="2025-07-23T00:00:00"/>
    <x v="1"/>
    <x v="0"/>
    <x v="2"/>
    <n v="0"/>
    <s v="North America"/>
    <x v="0"/>
    <x v="0"/>
  </r>
  <r>
    <d v="2025-08-14T00:00:00"/>
    <s v="U1048"/>
    <s v="S95149"/>
    <d v="2025-08-04T00:00:00"/>
    <x v="1"/>
    <x v="0"/>
    <x v="0"/>
    <n v="0"/>
    <s v="North America"/>
    <x v="0"/>
    <x v="0"/>
  </r>
  <r>
    <d v="2025-07-23T00:00:00"/>
    <s v="U1206"/>
    <s v="S40292"/>
    <d v="2025-07-17T00:00:00"/>
    <x v="0"/>
    <x v="1"/>
    <x v="2"/>
    <n v="0"/>
    <s v="Asia"/>
    <x v="0"/>
    <x v="0"/>
  </r>
  <r>
    <d v="2025-08-18T00:00:00"/>
    <s v="U1215"/>
    <s v="S34847"/>
    <d v="2025-07-21T00:00:00"/>
    <x v="2"/>
    <x v="0"/>
    <x v="2"/>
    <n v="0"/>
    <s v="North America"/>
    <x v="0"/>
    <x v="0"/>
  </r>
  <r>
    <d v="2025-08-23T00:00:00"/>
    <s v="U1153"/>
    <s v="S68866"/>
    <d v="2025-07-02T00:00:00"/>
    <x v="0"/>
    <x v="1"/>
    <x v="1"/>
    <n v="0"/>
    <s v="Asia"/>
    <x v="0"/>
    <x v="0"/>
  </r>
  <r>
    <d v="2025-08-31T00:00:00"/>
    <s v="U1154"/>
    <s v="S91257"/>
    <d v="2025-08-30T00:00:00"/>
    <x v="2"/>
    <x v="2"/>
    <x v="0"/>
    <n v="0"/>
    <s v="Europe"/>
    <x v="0"/>
    <x v="0"/>
  </r>
  <r>
    <d v="2025-08-12T00:00:00"/>
    <s v="U1089"/>
    <s v="S15011"/>
    <d v="2025-08-06T00:00:00"/>
    <x v="1"/>
    <x v="0"/>
    <x v="1"/>
    <n v="0"/>
    <s v="North America"/>
    <x v="0"/>
    <x v="0"/>
  </r>
  <r>
    <d v="2025-08-17T00:00:00"/>
    <s v="U1153"/>
    <s v="S98908"/>
    <d v="2025-07-02T00:00:00"/>
    <x v="0"/>
    <x v="0"/>
    <x v="2"/>
    <n v="0"/>
    <s v="North America"/>
    <x v="0"/>
    <x v="0"/>
  </r>
  <r>
    <d v="2025-08-21T00:00:00"/>
    <s v="U1095"/>
    <s v="S73374"/>
    <d v="2025-08-16T00:00:00"/>
    <x v="0"/>
    <x v="0"/>
    <x v="2"/>
    <n v="0"/>
    <s v="North America"/>
    <x v="0"/>
    <x v="0"/>
  </r>
  <r>
    <d v="2025-07-29T00:00:00"/>
    <s v="U1016"/>
    <s v="S21947"/>
    <d v="2025-07-03T00:00:00"/>
    <x v="1"/>
    <x v="0"/>
    <x v="0"/>
    <n v="0"/>
    <s v="North America"/>
    <x v="0"/>
    <x v="0"/>
  </r>
  <r>
    <d v="2025-07-26T00:00:00"/>
    <s v="U1167"/>
    <s v="S64767"/>
    <d v="2025-07-16T00:00:00"/>
    <x v="1"/>
    <x v="0"/>
    <x v="0"/>
    <n v="0"/>
    <s v="North America"/>
    <x v="2"/>
    <x v="0"/>
  </r>
  <r>
    <d v="2025-07-07T00:00:00"/>
    <s v="U1244"/>
    <s v="S57681"/>
    <d v="2025-07-04T00:00:00"/>
    <x v="1"/>
    <x v="2"/>
    <x v="2"/>
    <n v="0"/>
    <s v="Europe"/>
    <x v="0"/>
    <x v="0"/>
  </r>
  <r>
    <d v="2025-07-31T00:00:00"/>
    <s v="U1164"/>
    <s v="S30521"/>
    <d v="2025-07-19T00:00:00"/>
    <x v="1"/>
    <x v="0"/>
    <x v="2"/>
    <n v="0"/>
    <s v="North America"/>
    <x v="2"/>
    <x v="0"/>
  </r>
  <r>
    <d v="2025-08-04T00:00:00"/>
    <s v="U1108"/>
    <s v="S31305"/>
    <d v="2025-08-01T00:00:00"/>
    <x v="2"/>
    <x v="0"/>
    <x v="2"/>
    <n v="0"/>
    <s v="North America"/>
    <x v="1"/>
    <x v="0"/>
  </r>
  <r>
    <d v="2025-08-07T00:00:00"/>
    <s v="U1033"/>
    <s v="S85086"/>
    <d v="2025-08-07T00:00:00"/>
    <x v="1"/>
    <x v="0"/>
    <x v="2"/>
    <n v="1"/>
    <s v="North America"/>
    <x v="1"/>
    <x v="1"/>
  </r>
  <r>
    <d v="2025-07-31T00:00:00"/>
    <s v="U1159"/>
    <s v="S32516"/>
    <d v="2025-07-08T00:00:00"/>
    <x v="2"/>
    <x v="0"/>
    <x v="2"/>
    <n v="0"/>
    <s v="North America"/>
    <x v="0"/>
    <x v="0"/>
  </r>
  <r>
    <d v="2025-07-30T00:00:00"/>
    <s v="U1236"/>
    <s v="S35865"/>
    <d v="2025-07-26T00:00:00"/>
    <x v="1"/>
    <x v="0"/>
    <x v="1"/>
    <n v="0"/>
    <s v="North America"/>
    <x v="1"/>
    <x v="0"/>
  </r>
  <r>
    <d v="2025-08-11T00:00:00"/>
    <s v="U1077"/>
    <s v="S89645"/>
    <d v="2025-08-07T00:00:00"/>
    <x v="2"/>
    <x v="0"/>
    <x v="2"/>
    <n v="0"/>
    <s v="North America"/>
    <x v="2"/>
    <x v="0"/>
  </r>
  <r>
    <d v="2025-08-19T00:00:00"/>
    <s v="U1237"/>
    <s v="S93928"/>
    <d v="2025-07-26T00:00:00"/>
    <x v="1"/>
    <x v="2"/>
    <x v="1"/>
    <n v="0"/>
    <s v="Europe"/>
    <x v="1"/>
    <x v="0"/>
  </r>
  <r>
    <d v="2025-08-24T00:00:00"/>
    <s v="U1201"/>
    <s v="S33981"/>
    <d v="2025-07-01T00:00:00"/>
    <x v="1"/>
    <x v="0"/>
    <x v="0"/>
    <n v="0"/>
    <s v="North America"/>
    <x v="1"/>
    <x v="0"/>
  </r>
  <r>
    <d v="2025-08-19T00:00:00"/>
    <s v="U1144"/>
    <s v="S29590"/>
    <d v="2025-08-13T00:00:00"/>
    <x v="1"/>
    <x v="1"/>
    <x v="2"/>
    <n v="0"/>
    <s v="Asia"/>
    <x v="0"/>
    <x v="0"/>
  </r>
  <r>
    <d v="2025-08-28T00:00:00"/>
    <s v="U1063"/>
    <s v="S98113"/>
    <d v="2025-08-05T00:00:00"/>
    <x v="2"/>
    <x v="0"/>
    <x v="0"/>
    <n v="0"/>
    <s v="North America"/>
    <x v="1"/>
    <x v="0"/>
  </r>
  <r>
    <d v="2025-08-18T00:00:00"/>
    <s v="U1009"/>
    <s v="S92187"/>
    <d v="2025-07-07T00:00:00"/>
    <x v="2"/>
    <x v="0"/>
    <x v="0"/>
    <n v="0"/>
    <s v="North America"/>
    <x v="0"/>
    <x v="0"/>
  </r>
  <r>
    <d v="2025-08-21T00:00:00"/>
    <s v="U1199"/>
    <s v="S58162"/>
    <d v="2025-08-12T00:00:00"/>
    <x v="0"/>
    <x v="0"/>
    <x v="2"/>
    <n v="0"/>
    <s v="North America"/>
    <x v="0"/>
    <x v="0"/>
  </r>
  <r>
    <d v="2025-08-26T00:00:00"/>
    <s v="U1114"/>
    <s v="S40834"/>
    <d v="2025-08-18T00:00:00"/>
    <x v="1"/>
    <x v="0"/>
    <x v="2"/>
    <n v="0"/>
    <s v="North America"/>
    <x v="1"/>
    <x v="0"/>
  </r>
  <r>
    <d v="2025-08-30T00:00:00"/>
    <s v="U1114"/>
    <s v="S62473"/>
    <d v="2025-08-18T00:00:00"/>
    <x v="0"/>
    <x v="1"/>
    <x v="0"/>
    <n v="0"/>
    <s v="Asia"/>
    <x v="1"/>
    <x v="0"/>
  </r>
  <r>
    <d v="2025-08-08T00:00:00"/>
    <s v="U1027"/>
    <s v="S76867"/>
    <d v="2025-08-06T00:00:00"/>
    <x v="1"/>
    <x v="0"/>
    <x v="2"/>
    <n v="0"/>
    <s v="North America"/>
    <x v="0"/>
    <x v="0"/>
  </r>
  <r>
    <d v="2025-07-28T00:00:00"/>
    <s v="U1168"/>
    <s v="S77040"/>
    <d v="2025-07-26T00:00:00"/>
    <x v="1"/>
    <x v="0"/>
    <x v="2"/>
    <n v="0"/>
    <s v="North America"/>
    <x v="2"/>
    <x v="0"/>
  </r>
  <r>
    <d v="2025-07-08T00:00:00"/>
    <s v="U1020"/>
    <s v="S13389"/>
    <d v="2025-07-05T00:00:00"/>
    <x v="2"/>
    <x v="1"/>
    <x v="0"/>
    <n v="0"/>
    <s v="Asia"/>
    <x v="1"/>
    <x v="0"/>
  </r>
  <r>
    <d v="2025-08-25T00:00:00"/>
    <s v="U1219"/>
    <s v="S74470"/>
    <d v="2025-08-24T00:00:00"/>
    <x v="2"/>
    <x v="2"/>
    <x v="2"/>
    <n v="0"/>
    <s v="Europe"/>
    <x v="1"/>
    <x v="0"/>
  </r>
  <r>
    <d v="2025-08-07T00:00:00"/>
    <s v="U1073"/>
    <s v="S90012"/>
    <d v="2025-07-28T00:00:00"/>
    <x v="0"/>
    <x v="2"/>
    <x v="0"/>
    <n v="0"/>
    <s v="Europe"/>
    <x v="0"/>
    <x v="0"/>
  </r>
  <r>
    <d v="2025-07-31T00:00:00"/>
    <s v="U1193"/>
    <s v="S28818"/>
    <d v="2025-07-15T00:00:00"/>
    <x v="1"/>
    <x v="1"/>
    <x v="0"/>
    <n v="0"/>
    <s v="Asia"/>
    <x v="0"/>
    <x v="0"/>
  </r>
  <r>
    <d v="2025-08-06T00:00:00"/>
    <s v="U1065"/>
    <s v="S41116"/>
    <d v="2025-07-05T00:00:00"/>
    <x v="2"/>
    <x v="0"/>
    <x v="0"/>
    <n v="0"/>
    <s v="North America"/>
    <x v="0"/>
    <x v="0"/>
  </r>
  <r>
    <d v="2025-08-12T00:00:00"/>
    <s v="U1081"/>
    <s v="S99087"/>
    <d v="2025-07-20T00:00:00"/>
    <x v="1"/>
    <x v="0"/>
    <x v="1"/>
    <n v="0"/>
    <s v="North America"/>
    <x v="0"/>
    <x v="0"/>
  </r>
  <r>
    <d v="2025-08-26T00:00:00"/>
    <s v="U1083"/>
    <s v="S93403"/>
    <d v="2025-08-20T00:00:00"/>
    <x v="1"/>
    <x v="1"/>
    <x v="0"/>
    <n v="0"/>
    <s v="Asia"/>
    <x v="0"/>
    <x v="0"/>
  </r>
  <r>
    <d v="2025-08-29T00:00:00"/>
    <s v="U1219"/>
    <s v="S23711"/>
    <d v="2025-08-24T00:00:00"/>
    <x v="2"/>
    <x v="0"/>
    <x v="0"/>
    <n v="0"/>
    <s v="North America"/>
    <x v="0"/>
    <x v="0"/>
  </r>
  <r>
    <d v="2025-08-27T00:00:00"/>
    <s v="U1064"/>
    <s v="S29162"/>
    <d v="2025-08-15T00:00:00"/>
    <x v="2"/>
    <x v="0"/>
    <x v="2"/>
    <n v="0"/>
    <s v="North America"/>
    <x v="0"/>
    <x v="0"/>
  </r>
  <r>
    <d v="2025-08-11T00:00:00"/>
    <s v="U1092"/>
    <s v="S16329"/>
    <d v="2025-08-01T00:00:00"/>
    <x v="2"/>
    <x v="0"/>
    <x v="0"/>
    <n v="0"/>
    <s v="North America"/>
    <x v="0"/>
    <x v="0"/>
  </r>
  <r>
    <d v="2025-08-23T00:00:00"/>
    <s v="U1075"/>
    <s v="S96992"/>
    <d v="2025-07-21T00:00:00"/>
    <x v="1"/>
    <x v="2"/>
    <x v="0"/>
    <n v="0"/>
    <s v="Europe"/>
    <x v="2"/>
    <x v="0"/>
  </r>
  <r>
    <d v="2025-08-27T00:00:00"/>
    <s v="U1229"/>
    <s v="S92001"/>
    <d v="2025-08-25T00:00:00"/>
    <x v="2"/>
    <x v="2"/>
    <x v="2"/>
    <n v="0"/>
    <s v="Europe"/>
    <x v="0"/>
    <x v="0"/>
  </r>
  <r>
    <d v="2025-07-29T00:00:00"/>
    <s v="U1110"/>
    <s v="S95604"/>
    <d v="2025-07-03T00:00:00"/>
    <x v="0"/>
    <x v="1"/>
    <x v="2"/>
    <n v="0"/>
    <s v="Asia"/>
    <x v="0"/>
    <x v="0"/>
  </r>
  <r>
    <d v="2025-08-07T00:00:00"/>
    <s v="U1011"/>
    <s v="S80007"/>
    <d v="2025-08-07T00:00:00"/>
    <x v="1"/>
    <x v="2"/>
    <x v="0"/>
    <n v="1"/>
    <s v="Europe"/>
    <x v="0"/>
    <x v="1"/>
  </r>
  <r>
    <d v="2025-08-20T00:00:00"/>
    <s v="U1057"/>
    <s v="S72246"/>
    <d v="2025-08-07T00:00:00"/>
    <x v="0"/>
    <x v="2"/>
    <x v="0"/>
    <n v="0"/>
    <s v="Europe"/>
    <x v="0"/>
    <x v="0"/>
  </r>
  <r>
    <d v="2025-07-23T00:00:00"/>
    <s v="U1040"/>
    <s v="S18345"/>
    <d v="2025-07-15T00:00:00"/>
    <x v="1"/>
    <x v="1"/>
    <x v="2"/>
    <n v="0"/>
    <s v="Asia"/>
    <x v="1"/>
    <x v="0"/>
  </r>
  <r>
    <d v="2025-08-21T00:00:00"/>
    <s v="U1163"/>
    <s v="S11506"/>
    <d v="2025-08-19T00:00:00"/>
    <x v="2"/>
    <x v="1"/>
    <x v="2"/>
    <n v="0"/>
    <s v="Asia"/>
    <x v="0"/>
    <x v="0"/>
  </r>
  <r>
    <d v="2025-08-22T00:00:00"/>
    <s v="U1014"/>
    <s v="S88889"/>
    <d v="2025-08-02T00:00:00"/>
    <x v="2"/>
    <x v="1"/>
    <x v="0"/>
    <n v="0"/>
    <s v="Asia"/>
    <x v="0"/>
    <x v="0"/>
  </r>
  <r>
    <d v="2025-08-28T00:00:00"/>
    <s v="U1239"/>
    <s v="S79668"/>
    <d v="2025-07-26T00:00:00"/>
    <x v="2"/>
    <x v="0"/>
    <x v="2"/>
    <n v="0"/>
    <s v="North America"/>
    <x v="2"/>
    <x v="0"/>
  </r>
  <r>
    <d v="2025-07-30T00:00:00"/>
    <s v="U1006"/>
    <s v="S90299"/>
    <d v="2025-07-05T00:00:00"/>
    <x v="1"/>
    <x v="0"/>
    <x v="2"/>
    <n v="0"/>
    <s v="North America"/>
    <x v="2"/>
    <x v="0"/>
  </r>
  <r>
    <d v="2025-08-31T00:00:00"/>
    <s v="U1141"/>
    <s v="S76446"/>
    <d v="2025-07-20T00:00:00"/>
    <x v="2"/>
    <x v="0"/>
    <x v="0"/>
    <n v="0"/>
    <s v="North America"/>
    <x v="0"/>
    <x v="0"/>
  </r>
  <r>
    <d v="2025-08-19T00:00:00"/>
    <s v="U1165"/>
    <s v="S92046"/>
    <d v="2025-07-09T00:00:00"/>
    <x v="1"/>
    <x v="2"/>
    <x v="2"/>
    <n v="0"/>
    <s v="Europe"/>
    <x v="0"/>
    <x v="0"/>
  </r>
  <r>
    <d v="2025-08-29T00:00:00"/>
    <s v="U1012"/>
    <s v="S67232"/>
    <d v="2025-07-04T00:00:00"/>
    <x v="2"/>
    <x v="0"/>
    <x v="2"/>
    <n v="0"/>
    <s v="North America"/>
    <x v="0"/>
    <x v="0"/>
  </r>
  <r>
    <d v="2025-08-29T00:00:00"/>
    <s v="U1190"/>
    <s v="S44265"/>
    <d v="2025-08-26T00:00:00"/>
    <x v="1"/>
    <x v="2"/>
    <x v="1"/>
    <n v="0"/>
    <s v="Europe"/>
    <x v="0"/>
    <x v="0"/>
  </r>
  <r>
    <d v="2025-08-30T00:00:00"/>
    <s v="U1059"/>
    <s v="S44511"/>
    <d v="2025-08-10T00:00:00"/>
    <x v="1"/>
    <x v="0"/>
    <x v="0"/>
    <n v="0"/>
    <s v="North America"/>
    <x v="1"/>
    <x v="0"/>
  </r>
  <r>
    <d v="2025-07-31T00:00:00"/>
    <s v="U1182"/>
    <s v="S78582"/>
    <d v="2025-07-28T00:00:00"/>
    <x v="1"/>
    <x v="2"/>
    <x v="0"/>
    <n v="0"/>
    <s v="Europe"/>
    <x v="0"/>
    <x v="0"/>
  </r>
  <r>
    <d v="2025-08-14T00:00:00"/>
    <s v="U1248"/>
    <s v="S76509"/>
    <d v="2025-07-29T00:00:00"/>
    <x v="1"/>
    <x v="1"/>
    <x v="2"/>
    <n v="0"/>
    <s v="Asia"/>
    <x v="1"/>
    <x v="0"/>
  </r>
  <r>
    <d v="2025-08-05T00:00:00"/>
    <s v="U1003"/>
    <s v="S52843"/>
    <d v="2025-07-26T00:00:00"/>
    <x v="1"/>
    <x v="0"/>
    <x v="1"/>
    <n v="0"/>
    <s v="North America"/>
    <x v="1"/>
    <x v="0"/>
  </r>
  <r>
    <d v="2025-08-01T00:00:00"/>
    <s v="U1049"/>
    <s v="S97193"/>
    <d v="2025-07-08T00:00:00"/>
    <x v="1"/>
    <x v="0"/>
    <x v="0"/>
    <n v="0"/>
    <s v="North America"/>
    <x v="2"/>
    <x v="0"/>
  </r>
  <r>
    <d v="2025-08-24T00:00:00"/>
    <s v="U1215"/>
    <s v="S67306"/>
    <d v="2025-07-21T00:00:00"/>
    <x v="0"/>
    <x v="1"/>
    <x v="1"/>
    <n v="0"/>
    <s v="Asia"/>
    <x v="1"/>
    <x v="0"/>
  </r>
  <r>
    <d v="2025-08-19T00:00:00"/>
    <s v="U1244"/>
    <s v="S86720"/>
    <d v="2025-07-04T00:00:00"/>
    <x v="1"/>
    <x v="1"/>
    <x v="2"/>
    <n v="0"/>
    <s v="Asia"/>
    <x v="1"/>
    <x v="0"/>
  </r>
  <r>
    <d v="2025-08-06T00:00:00"/>
    <s v="U1019"/>
    <s v="S55201"/>
    <d v="2025-07-27T00:00:00"/>
    <x v="1"/>
    <x v="0"/>
    <x v="1"/>
    <n v="0"/>
    <s v="North America"/>
    <x v="0"/>
    <x v="0"/>
  </r>
  <r>
    <d v="2025-08-28T00:00:00"/>
    <s v="U1036"/>
    <s v="S18890"/>
    <d v="2025-08-06T00:00:00"/>
    <x v="1"/>
    <x v="0"/>
    <x v="0"/>
    <n v="0"/>
    <s v="North America"/>
    <x v="1"/>
    <x v="0"/>
  </r>
  <r>
    <d v="2025-07-25T00:00:00"/>
    <s v="U1188"/>
    <s v="S79978"/>
    <d v="2025-07-23T00:00:00"/>
    <x v="1"/>
    <x v="2"/>
    <x v="0"/>
    <n v="0"/>
    <s v="Europe"/>
    <x v="0"/>
    <x v="0"/>
  </r>
  <r>
    <d v="2025-08-27T00:00:00"/>
    <s v="U1228"/>
    <s v="S42319"/>
    <d v="2025-08-27T00:00:00"/>
    <x v="2"/>
    <x v="1"/>
    <x v="2"/>
    <n v="1"/>
    <s v="Asia"/>
    <x v="1"/>
    <x v="1"/>
  </r>
  <r>
    <d v="2025-08-11T00:00:00"/>
    <s v="U1052"/>
    <s v="S93122"/>
    <d v="2025-08-05T00:00:00"/>
    <x v="1"/>
    <x v="0"/>
    <x v="0"/>
    <n v="0"/>
    <s v="North America"/>
    <x v="1"/>
    <x v="0"/>
  </r>
  <r>
    <d v="2025-08-27T00:00:00"/>
    <s v="U1022"/>
    <s v="S94714"/>
    <d v="2025-07-06T00:00:00"/>
    <x v="2"/>
    <x v="2"/>
    <x v="2"/>
    <n v="0"/>
    <s v="Europe"/>
    <x v="0"/>
    <x v="0"/>
  </r>
  <r>
    <d v="2025-08-14T00:00:00"/>
    <s v="U1052"/>
    <s v="S47040"/>
    <d v="2025-08-05T00:00:00"/>
    <x v="1"/>
    <x v="0"/>
    <x v="2"/>
    <n v="0"/>
    <s v="North America"/>
    <x v="0"/>
    <x v="0"/>
  </r>
  <r>
    <d v="2025-08-18T00:00:00"/>
    <s v="U1012"/>
    <s v="S72401"/>
    <d v="2025-07-04T00:00:00"/>
    <x v="2"/>
    <x v="1"/>
    <x v="0"/>
    <n v="0"/>
    <s v="Asia"/>
    <x v="1"/>
    <x v="0"/>
  </r>
  <r>
    <d v="2025-07-27T00:00:00"/>
    <s v="U1217"/>
    <s v="S22884"/>
    <d v="2025-07-09T00:00:00"/>
    <x v="0"/>
    <x v="0"/>
    <x v="2"/>
    <n v="0"/>
    <s v="North America"/>
    <x v="0"/>
    <x v="0"/>
  </r>
  <r>
    <d v="2025-08-05T00:00:00"/>
    <s v="U1088"/>
    <s v="S21913"/>
    <d v="2025-07-06T00:00:00"/>
    <x v="2"/>
    <x v="2"/>
    <x v="1"/>
    <n v="0"/>
    <s v="Europe"/>
    <x v="0"/>
    <x v="0"/>
  </r>
  <r>
    <d v="2025-08-06T00:00:00"/>
    <s v="U1147"/>
    <s v="S17073"/>
    <d v="2025-07-19T00:00:00"/>
    <x v="1"/>
    <x v="0"/>
    <x v="0"/>
    <n v="0"/>
    <s v="North America"/>
    <x v="0"/>
    <x v="0"/>
  </r>
  <r>
    <d v="2025-08-31T00:00:00"/>
    <s v="U1001"/>
    <s v="S74825"/>
    <d v="2025-08-30T00:00:00"/>
    <x v="0"/>
    <x v="0"/>
    <x v="2"/>
    <n v="0"/>
    <s v="North America"/>
    <x v="1"/>
    <x v="0"/>
  </r>
  <r>
    <d v="2025-08-23T00:00:00"/>
    <s v="U1151"/>
    <s v="S38143"/>
    <d v="2025-08-12T00:00:00"/>
    <x v="2"/>
    <x v="2"/>
    <x v="2"/>
    <n v="0"/>
    <s v="Europe"/>
    <x v="0"/>
    <x v="0"/>
  </r>
  <r>
    <d v="2025-08-20T00:00:00"/>
    <s v="U1240"/>
    <s v="S74263"/>
    <d v="2025-07-07T00:00:00"/>
    <x v="1"/>
    <x v="0"/>
    <x v="0"/>
    <n v="0"/>
    <s v="North America"/>
    <x v="2"/>
    <x v="0"/>
  </r>
  <r>
    <d v="2025-08-14T00:00:00"/>
    <s v="U1201"/>
    <s v="S61720"/>
    <d v="2025-07-01T00:00:00"/>
    <x v="0"/>
    <x v="0"/>
    <x v="2"/>
    <n v="0"/>
    <s v="North America"/>
    <x v="0"/>
    <x v="0"/>
  </r>
  <r>
    <d v="2025-08-27T00:00:00"/>
    <s v="U1228"/>
    <s v="S66106"/>
    <d v="2025-08-27T00:00:00"/>
    <x v="1"/>
    <x v="2"/>
    <x v="2"/>
    <n v="1"/>
    <s v="Europe"/>
    <x v="0"/>
    <x v="1"/>
  </r>
  <r>
    <d v="2025-08-27T00:00:00"/>
    <s v="U1230"/>
    <s v="S70412"/>
    <d v="2025-08-19T00:00:00"/>
    <x v="0"/>
    <x v="0"/>
    <x v="2"/>
    <n v="0"/>
    <s v="North America"/>
    <x v="1"/>
    <x v="0"/>
  </r>
  <r>
    <d v="2025-08-27T00:00:00"/>
    <s v="U1032"/>
    <s v="S86228"/>
    <d v="2025-08-10T00:00:00"/>
    <x v="0"/>
    <x v="2"/>
    <x v="2"/>
    <n v="0"/>
    <s v="Europe"/>
    <x v="1"/>
    <x v="0"/>
  </r>
  <r>
    <d v="2025-08-28T00:00:00"/>
    <s v="U1083"/>
    <s v="S32223"/>
    <d v="2025-08-20T00:00:00"/>
    <x v="1"/>
    <x v="1"/>
    <x v="0"/>
    <n v="0"/>
    <s v="Asia"/>
    <x v="1"/>
    <x v="0"/>
  </r>
  <r>
    <d v="2025-08-29T00:00:00"/>
    <s v="U1118"/>
    <s v="S94240"/>
    <d v="2025-08-26T00:00:00"/>
    <x v="0"/>
    <x v="0"/>
    <x v="2"/>
    <n v="0"/>
    <s v="North America"/>
    <x v="0"/>
    <x v="0"/>
  </r>
  <r>
    <d v="2025-08-17T00:00:00"/>
    <s v="U1226"/>
    <s v="S90914"/>
    <d v="2025-07-04T00:00:00"/>
    <x v="1"/>
    <x v="0"/>
    <x v="0"/>
    <n v="0"/>
    <s v="North America"/>
    <x v="0"/>
    <x v="0"/>
  </r>
  <r>
    <d v="2025-08-19T00:00:00"/>
    <s v="U1039"/>
    <s v="S31092"/>
    <d v="2025-07-04T00:00:00"/>
    <x v="1"/>
    <x v="0"/>
    <x v="0"/>
    <n v="0"/>
    <s v="North America"/>
    <x v="0"/>
    <x v="0"/>
  </r>
  <r>
    <d v="2025-08-02T00:00:00"/>
    <s v="U1060"/>
    <s v="S31574"/>
    <d v="2025-07-13T00:00:00"/>
    <x v="2"/>
    <x v="0"/>
    <x v="1"/>
    <n v="0"/>
    <s v="North America"/>
    <x v="2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d v="2025-07-29T00:00:00"/>
    <s v="U1028"/>
    <s v="S57659"/>
    <d v="2025-07-28T00:00:00"/>
    <s v="Console"/>
    <s v="NA"/>
    <s v="PvE"/>
    <n v="0"/>
    <x v="0"/>
  </r>
  <r>
    <d v="2025-07-12T00:00:00"/>
    <s v="U1157"/>
    <s v="S55533"/>
    <d v="2025-07-11T00:00:00"/>
    <s v="PC"/>
    <s v="NA"/>
    <s v="PvE"/>
    <n v="0"/>
    <x v="0"/>
  </r>
  <r>
    <d v="2025-08-31T00:00:00"/>
    <s v="U1154"/>
    <s v="S72966"/>
    <d v="2025-08-30T00:00:00"/>
    <s v="Console"/>
    <s v="NA"/>
    <s v="Co-op"/>
    <n v="0"/>
    <x v="0"/>
  </r>
  <r>
    <d v="2025-08-11T00:00:00"/>
    <s v="U1123"/>
    <s v="S31160"/>
    <d v="2025-07-23T00:00:00"/>
    <s v="PC"/>
    <s v="NA"/>
    <s v="PvP"/>
    <n v="0"/>
    <x v="0"/>
  </r>
  <r>
    <d v="2025-08-30T00:00:00"/>
    <s v="U1132"/>
    <s v="S13544"/>
    <d v="2025-08-30T00:00:00"/>
    <s v="PC"/>
    <s v="APAC"/>
    <s v="PvE"/>
    <n v="1"/>
    <x v="1"/>
  </r>
  <r>
    <d v="2025-08-12T00:00:00"/>
    <s v="U1194"/>
    <s v="S77947"/>
    <d v="2025-07-10T00:00:00"/>
    <s v="PC"/>
    <s v="EU"/>
    <s v="PvE"/>
    <n v="0"/>
    <x v="2"/>
  </r>
  <r>
    <d v="2025-08-27T00:00:00"/>
    <s v="U1093"/>
    <s v="S93419"/>
    <d v="2025-08-26T00:00:00"/>
    <s v="PC"/>
    <s v="NA"/>
    <s v="PvE"/>
    <n v="0"/>
    <x v="0"/>
  </r>
  <r>
    <d v="2025-08-26T00:00:00"/>
    <s v="U1057"/>
    <s v="S62518"/>
    <d v="2025-08-07T00:00:00"/>
    <s v="Mobile"/>
    <s v="APAC"/>
    <s v="PvE"/>
    <n v="0"/>
    <x v="1"/>
  </r>
  <r>
    <d v="2025-08-20T00:00:00"/>
    <s v="U1189"/>
    <s v="S46623"/>
    <d v="2025-08-13T00:00:00"/>
    <s v="PC"/>
    <s v="NA"/>
    <s v="Co-op"/>
    <n v="0"/>
    <x v="0"/>
  </r>
  <r>
    <d v="2025-08-06T00:00:00"/>
    <s v="U1120"/>
    <s v="S55812"/>
    <d v="2025-07-21T00:00:00"/>
    <s v="PC"/>
    <s v="EU"/>
    <s v="PvE"/>
    <n v="0"/>
    <x v="2"/>
  </r>
  <r>
    <d v="2025-07-27T00:00:00"/>
    <s v="U1244"/>
    <s v="S73262"/>
    <d v="2025-07-04T00:00:00"/>
    <s v="PC"/>
    <s v="NA"/>
    <s v="PvP"/>
    <n v="0"/>
    <x v="0"/>
  </r>
  <r>
    <d v="2025-08-16T00:00:00"/>
    <s v="U1159"/>
    <s v="S21112"/>
    <d v="2025-07-08T00:00:00"/>
    <s v="Mobile"/>
    <s v="NA"/>
    <s v="PvE"/>
    <n v="0"/>
    <x v="0"/>
  </r>
  <r>
    <d v="2025-08-30T00:00:00"/>
    <s v="U1213"/>
    <s v="S33399"/>
    <d v="2025-08-09T00:00:00"/>
    <s v="PC"/>
    <s v="NA"/>
    <s v="PvP"/>
    <n v="0"/>
    <x v="0"/>
  </r>
  <r>
    <d v="2025-08-31T00:00:00"/>
    <s v="U1111"/>
    <s v="S21130"/>
    <d v="2025-08-31T00:00:00"/>
    <s v="PC"/>
    <s v="APAC"/>
    <s v="PvP"/>
    <n v="1"/>
    <x v="1"/>
  </r>
  <r>
    <d v="2025-07-28T00:00:00"/>
    <s v="U1185"/>
    <s v="S95964"/>
    <d v="2025-07-18T00:00:00"/>
    <s v="PC"/>
    <s v="NA"/>
    <s v="Co-op"/>
    <n v="0"/>
    <x v="0"/>
  </r>
  <r>
    <d v="2025-08-26T00:00:00"/>
    <s v="U1037"/>
    <s v="S81913"/>
    <d v="2025-08-07T00:00:00"/>
    <s v="Mobile"/>
    <s v="APAC"/>
    <s v="PvP"/>
    <n v="0"/>
    <x v="1"/>
  </r>
  <r>
    <d v="2025-08-18T00:00:00"/>
    <s v="U1140"/>
    <s v="S28251"/>
    <d v="2025-08-14T00:00:00"/>
    <s v="PC"/>
    <s v="APAC"/>
    <s v="PvP"/>
    <n v="0"/>
    <x v="1"/>
  </r>
  <r>
    <d v="2025-08-31T00:00:00"/>
    <s v="U1111"/>
    <s v="S41527"/>
    <d v="2025-08-31T00:00:00"/>
    <s v="Mobile"/>
    <s v="NA"/>
    <s v="PvP"/>
    <n v="1"/>
    <x v="0"/>
  </r>
  <r>
    <d v="2025-08-12T00:00:00"/>
    <s v="U1195"/>
    <s v="S56371"/>
    <d v="2025-07-06T00:00:00"/>
    <s v="PC"/>
    <s v="EU"/>
    <s v="PvP"/>
    <n v="0"/>
    <x v="2"/>
  </r>
  <r>
    <d v="2025-08-28T00:00:00"/>
    <s v="U1229"/>
    <s v="S75752"/>
    <d v="2025-08-25T00:00:00"/>
    <s v="Console"/>
    <s v="APAC"/>
    <s v="PvE"/>
    <n v="0"/>
    <x v="1"/>
  </r>
  <r>
    <d v="2025-08-24T00:00:00"/>
    <s v="U1033"/>
    <s v="S89764"/>
    <d v="2025-08-07T00:00:00"/>
    <s v="PC"/>
    <s v="EU"/>
    <s v="PvE"/>
    <n v="0"/>
    <x v="2"/>
  </r>
  <r>
    <d v="2025-08-30T00:00:00"/>
    <s v="U1001"/>
    <s v="S52727"/>
    <d v="2025-08-30T00:00:00"/>
    <s v="PC"/>
    <s v="NA"/>
    <s v="PvE"/>
    <n v="1"/>
    <x v="0"/>
  </r>
  <r>
    <d v="2025-08-13T00:00:00"/>
    <s v="U1174"/>
    <s v="S17447"/>
    <d v="2025-07-11T00:00:00"/>
    <s v="Console"/>
    <s v="NA"/>
    <s v="Co-op"/>
    <n v="0"/>
    <x v="0"/>
  </r>
  <r>
    <d v="2025-08-11T00:00:00"/>
    <s v="U1063"/>
    <s v="S18305"/>
    <d v="2025-08-05T00:00:00"/>
    <s v="PC"/>
    <s v="APAC"/>
    <s v="PvE"/>
    <n v="0"/>
    <x v="1"/>
  </r>
  <r>
    <d v="2025-07-25T00:00:00"/>
    <s v="U1113"/>
    <s v="S69289"/>
    <d v="2025-07-05T00:00:00"/>
    <s v="Console"/>
    <s v="EU"/>
    <s v="PvE"/>
    <n v="0"/>
    <x v="2"/>
  </r>
  <r>
    <d v="2025-08-31T00:00:00"/>
    <s v="U1130"/>
    <s v="S44025"/>
    <d v="2025-08-23T00:00:00"/>
    <s v="Mobile"/>
    <s v="EU"/>
    <s v="PvE"/>
    <n v="0"/>
    <x v="2"/>
  </r>
  <r>
    <d v="2025-08-30T00:00:00"/>
    <s v="U1236"/>
    <s v="S61427"/>
    <d v="2025-07-26T00:00:00"/>
    <s v="Mobile"/>
    <s v="NA"/>
    <s v="PvP"/>
    <n v="0"/>
    <x v="0"/>
  </r>
  <r>
    <d v="2025-07-25T00:00:00"/>
    <s v="U1113"/>
    <s v="S26036"/>
    <d v="2025-07-05T00:00:00"/>
    <s v="PC"/>
    <s v="NA"/>
    <s v="PvE"/>
    <n v="0"/>
    <x v="0"/>
  </r>
  <r>
    <d v="2025-08-31T00:00:00"/>
    <s v="U1229"/>
    <s v="S27990"/>
    <d v="2025-08-25T00:00:00"/>
    <s v="PC"/>
    <s v="EU"/>
    <s v="PvP"/>
    <n v="0"/>
    <x v="2"/>
  </r>
  <r>
    <d v="2025-08-12T00:00:00"/>
    <s v="U1247"/>
    <s v="S97534"/>
    <d v="2025-07-14T00:00:00"/>
    <s v="PC"/>
    <s v="APAC"/>
    <s v="PvP"/>
    <n v="0"/>
    <x v="1"/>
  </r>
  <r>
    <d v="2025-08-16T00:00:00"/>
    <s v="U1213"/>
    <s v="S35656"/>
    <d v="2025-08-09T00:00:00"/>
    <s v="PC"/>
    <s v="NA"/>
    <s v="PvP"/>
    <n v="0"/>
    <x v="0"/>
  </r>
  <r>
    <d v="2025-08-13T00:00:00"/>
    <s v="U1091"/>
    <s v="S12370"/>
    <d v="2025-08-03T00:00:00"/>
    <s v="PC"/>
    <s v="NA"/>
    <s v="PvP"/>
    <n v="0"/>
    <x v="0"/>
  </r>
  <r>
    <d v="2025-08-18T00:00:00"/>
    <s v="U1098"/>
    <s v="S39957"/>
    <d v="2025-08-08T00:00:00"/>
    <s v="Console"/>
    <s v="NA"/>
    <s v="PvP"/>
    <n v="0"/>
    <x v="0"/>
  </r>
  <r>
    <d v="2025-08-04T00:00:00"/>
    <s v="U1248"/>
    <s v="S26981"/>
    <d v="2025-07-29T00:00:00"/>
    <s v="PC"/>
    <s v="NA"/>
    <s v="PvP"/>
    <n v="0"/>
    <x v="0"/>
  </r>
  <r>
    <d v="2025-08-06T00:00:00"/>
    <s v="U1209"/>
    <s v="S80333"/>
    <d v="2025-07-10T00:00:00"/>
    <s v="Mobile"/>
    <s v="EU"/>
    <s v="PvP"/>
    <n v="0"/>
    <x v="2"/>
  </r>
  <r>
    <d v="2025-08-21T00:00:00"/>
    <s v="U1235"/>
    <s v="S34031"/>
    <d v="2025-08-05T00:00:00"/>
    <s v="Console"/>
    <s v="EU"/>
    <s v="PvP"/>
    <n v="0"/>
    <x v="2"/>
  </r>
  <r>
    <d v="2025-08-29T00:00:00"/>
    <s v="U1108"/>
    <s v="S20976"/>
    <d v="2025-08-01T00:00:00"/>
    <s v="PC"/>
    <s v="APAC"/>
    <s v="PvE"/>
    <n v="0"/>
    <x v="1"/>
  </r>
  <r>
    <d v="2025-08-13T00:00:00"/>
    <s v="U1155"/>
    <s v="S82491"/>
    <d v="2025-07-30T00:00:00"/>
    <s v="PC"/>
    <s v="APAC"/>
    <s v="PvP"/>
    <n v="0"/>
    <x v="1"/>
  </r>
  <r>
    <d v="2025-07-27T00:00:00"/>
    <s v="U1106"/>
    <s v="S31161"/>
    <d v="2025-07-10T00:00:00"/>
    <s v="Console"/>
    <s v="NA"/>
    <s v="Co-op"/>
    <n v="0"/>
    <x v="0"/>
  </r>
  <r>
    <d v="2025-07-07T00:00:00"/>
    <s v="U1067"/>
    <s v="S36983"/>
    <d v="2025-07-04T00:00:00"/>
    <s v="PC"/>
    <s v="APAC"/>
    <s v="PvE"/>
    <n v="0"/>
    <x v="1"/>
  </r>
  <r>
    <d v="2025-08-26T00:00:00"/>
    <s v="U1074"/>
    <s v="S42826"/>
    <d v="2025-08-19T00:00:00"/>
    <s v="Console"/>
    <s v="NA"/>
    <s v="PvP"/>
    <n v="0"/>
    <x v="0"/>
  </r>
  <r>
    <d v="2025-07-07T00:00:00"/>
    <s v="U1009"/>
    <s v="S42201"/>
    <d v="2025-07-07T00:00:00"/>
    <s v="PC"/>
    <s v="EU"/>
    <s v="PvE"/>
    <n v="1"/>
    <x v="2"/>
  </r>
  <r>
    <d v="2025-08-23T00:00:00"/>
    <s v="U1239"/>
    <s v="S61522"/>
    <d v="2025-07-26T00:00:00"/>
    <s v="PC"/>
    <s v="APAC"/>
    <s v="PvP"/>
    <n v="0"/>
    <x v="1"/>
  </r>
  <r>
    <d v="2025-08-30T00:00:00"/>
    <s v="U1248"/>
    <s v="S93358"/>
    <d v="2025-07-29T00:00:00"/>
    <s v="PC"/>
    <s v="NA"/>
    <s v="PvP"/>
    <n v="0"/>
    <x v="0"/>
  </r>
  <r>
    <d v="2025-07-29T00:00:00"/>
    <s v="U1035"/>
    <s v="S91978"/>
    <d v="2025-07-04T00:00:00"/>
    <s v="Mobile"/>
    <s v="APAC"/>
    <s v="PvP"/>
    <n v="0"/>
    <x v="1"/>
  </r>
  <r>
    <d v="2025-08-21T00:00:00"/>
    <s v="U1189"/>
    <s v="S76314"/>
    <d v="2025-08-13T00:00:00"/>
    <s v="PC"/>
    <s v="NA"/>
    <s v="PvP"/>
    <n v="0"/>
    <x v="0"/>
  </r>
  <r>
    <d v="2025-08-27T00:00:00"/>
    <s v="U1171"/>
    <s v="S45263"/>
    <d v="2025-08-25T00:00:00"/>
    <s v="Console"/>
    <s v="EU"/>
    <s v="PvP"/>
    <n v="0"/>
    <x v="2"/>
  </r>
  <r>
    <d v="2025-08-18T00:00:00"/>
    <s v="U1114"/>
    <s v="S42040"/>
    <d v="2025-08-18T00:00:00"/>
    <s v="PC"/>
    <s v="APAC"/>
    <s v="PvE"/>
    <n v="1"/>
    <x v="1"/>
  </r>
  <r>
    <d v="2025-08-13T00:00:00"/>
    <s v="U1008"/>
    <s v="S46559"/>
    <d v="2025-08-04T00:00:00"/>
    <s v="PC"/>
    <s v="NA"/>
    <s v="PvP"/>
    <n v="0"/>
    <x v="0"/>
  </r>
  <r>
    <d v="2025-08-11T00:00:00"/>
    <s v="U1128"/>
    <s v="S28856"/>
    <d v="2025-07-30T00:00:00"/>
    <s v="PC"/>
    <s v="APAC"/>
    <s v="PvE"/>
    <n v="0"/>
    <x v="1"/>
  </r>
  <r>
    <d v="2025-07-29T00:00:00"/>
    <s v="U1102"/>
    <s v="S79361"/>
    <d v="2025-07-27T00:00:00"/>
    <s v="PC"/>
    <s v="NA"/>
    <s v="PvP"/>
    <n v="0"/>
    <x v="0"/>
  </r>
  <r>
    <d v="2025-08-18T00:00:00"/>
    <s v="U1218"/>
    <s v="S52747"/>
    <d v="2025-08-14T00:00:00"/>
    <s v="Console"/>
    <s v="EU"/>
    <s v="PvP"/>
    <n v="0"/>
    <x v="2"/>
  </r>
  <r>
    <d v="2025-08-20T00:00:00"/>
    <s v="U1184"/>
    <s v="S77237"/>
    <d v="2025-08-05T00:00:00"/>
    <s v="PC"/>
    <s v="EU"/>
    <s v="PvP"/>
    <n v="0"/>
    <x v="2"/>
  </r>
  <r>
    <d v="2025-08-14T00:00:00"/>
    <s v="U1160"/>
    <s v="S76108"/>
    <d v="2025-08-01T00:00:00"/>
    <s v="Mobile"/>
    <s v="APAC"/>
    <s v="PvE"/>
    <n v="0"/>
    <x v="1"/>
  </r>
  <r>
    <d v="2025-08-22T00:00:00"/>
    <s v="U1145"/>
    <s v="S94264"/>
    <d v="2025-08-22T00:00:00"/>
    <s v="Mobile"/>
    <s v="EU"/>
    <s v="PvE"/>
    <n v="1"/>
    <x v="2"/>
  </r>
  <r>
    <d v="2025-08-08T00:00:00"/>
    <s v="U1058"/>
    <s v="S69164"/>
    <d v="2025-08-06T00:00:00"/>
    <s v="PC"/>
    <s v="NA"/>
    <s v="PvP"/>
    <n v="0"/>
    <x v="0"/>
  </r>
  <r>
    <d v="2025-08-12T00:00:00"/>
    <s v="U1142"/>
    <s v="S10434"/>
    <d v="2025-08-11T00:00:00"/>
    <s v="Console"/>
    <s v="EU"/>
    <s v="PvP"/>
    <n v="0"/>
    <x v="2"/>
  </r>
  <r>
    <d v="2025-08-31T00:00:00"/>
    <s v="U1116"/>
    <s v="S78942"/>
    <d v="2025-08-06T00:00:00"/>
    <s v="PC"/>
    <s v="APAC"/>
    <s v="PvP"/>
    <n v="0"/>
    <x v="1"/>
  </r>
  <r>
    <d v="2025-08-19T00:00:00"/>
    <s v="U1016"/>
    <s v="S36898"/>
    <d v="2025-07-03T00:00:00"/>
    <s v="Mobile"/>
    <s v="NA"/>
    <s v="PvP"/>
    <n v="0"/>
    <x v="0"/>
  </r>
  <r>
    <d v="2025-08-30T00:00:00"/>
    <s v="U1059"/>
    <s v="S99613"/>
    <d v="2025-08-10T00:00:00"/>
    <s v="Mobile"/>
    <s v="NA"/>
    <s v="PvP"/>
    <n v="0"/>
    <x v="0"/>
  </r>
  <r>
    <d v="2025-07-30T00:00:00"/>
    <s v="U1073"/>
    <s v="S43284"/>
    <d v="2025-07-28T00:00:00"/>
    <s v="Console"/>
    <s v="EU"/>
    <s v="PvP"/>
    <n v="0"/>
    <x v="2"/>
  </r>
  <r>
    <d v="2025-08-28T00:00:00"/>
    <s v="U1166"/>
    <s v="S73674"/>
    <d v="2025-08-17T00:00:00"/>
    <s v="Console"/>
    <s v="EU"/>
    <s v="PvP"/>
    <n v="0"/>
    <x v="2"/>
  </r>
  <r>
    <d v="2025-08-30T00:00:00"/>
    <s v="U1068"/>
    <s v="S47426"/>
    <d v="2025-08-09T00:00:00"/>
    <s v="PC"/>
    <s v="NA"/>
    <s v="PvE"/>
    <n v="0"/>
    <x v="0"/>
  </r>
  <r>
    <d v="2025-08-29T00:00:00"/>
    <s v="U1118"/>
    <s v="S21253"/>
    <d v="2025-08-26T00:00:00"/>
    <s v="Console"/>
    <s v="NA"/>
    <s v="PvP"/>
    <n v="0"/>
    <x v="0"/>
  </r>
  <r>
    <d v="2025-08-25T00:00:00"/>
    <s v="U1239"/>
    <s v="S68910"/>
    <d v="2025-07-26T00:00:00"/>
    <s v="PC"/>
    <s v="NA"/>
    <s v="Co-op"/>
    <n v="0"/>
    <x v="0"/>
  </r>
  <r>
    <d v="2025-08-21T00:00:00"/>
    <s v="U1068"/>
    <s v="S28578"/>
    <d v="2025-08-09T00:00:00"/>
    <s v="PC"/>
    <s v="APAC"/>
    <s v="PvE"/>
    <n v="0"/>
    <x v="1"/>
  </r>
  <r>
    <d v="2025-08-27T00:00:00"/>
    <s v="U1191"/>
    <s v="S46643"/>
    <d v="2025-07-25T00:00:00"/>
    <s v="PC"/>
    <s v="NA"/>
    <s v="PvE"/>
    <n v="0"/>
    <x v="0"/>
  </r>
  <r>
    <d v="2025-08-06T00:00:00"/>
    <s v="U1227"/>
    <s v="S13255"/>
    <d v="2025-07-30T00:00:00"/>
    <s v="Mobile"/>
    <s v="NA"/>
    <s v="PvP"/>
    <n v="0"/>
    <x v="0"/>
  </r>
  <r>
    <d v="2025-07-15T00:00:00"/>
    <s v="U1040"/>
    <s v="S64549"/>
    <d v="2025-07-15T00:00:00"/>
    <s v="Mobile"/>
    <s v="EU"/>
    <s v="PvE"/>
    <n v="1"/>
    <x v="2"/>
  </r>
  <r>
    <d v="2025-07-30T00:00:00"/>
    <s v="U1088"/>
    <s v="S62200"/>
    <d v="2025-07-06T00:00:00"/>
    <s v="PC"/>
    <s v="APAC"/>
    <s v="PvE"/>
    <n v="0"/>
    <x v="1"/>
  </r>
  <r>
    <d v="2025-07-27T00:00:00"/>
    <s v="U1030"/>
    <s v="S61498"/>
    <d v="2025-07-15T00:00:00"/>
    <s v="Mobile"/>
    <s v="APAC"/>
    <s v="PvP"/>
    <n v="0"/>
    <x v="1"/>
  </r>
  <r>
    <d v="2025-08-29T00:00:00"/>
    <s v="U1099"/>
    <s v="S16326"/>
    <d v="2025-07-05T00:00:00"/>
    <s v="Console"/>
    <s v="NA"/>
    <s v="PvP"/>
    <n v="0"/>
    <x v="0"/>
  </r>
  <r>
    <d v="2025-08-16T00:00:00"/>
    <s v="U1071"/>
    <s v="S44829"/>
    <d v="2025-08-13T00:00:00"/>
    <s v="PC"/>
    <s v="EU"/>
    <s v="PvP"/>
    <n v="0"/>
    <x v="2"/>
  </r>
  <r>
    <d v="2025-08-31T00:00:00"/>
    <s v="U1111"/>
    <s v="S92692"/>
    <d v="2025-08-31T00:00:00"/>
    <s v="PC"/>
    <s v="NA"/>
    <s v="Co-op"/>
    <n v="1"/>
    <x v="0"/>
  </r>
  <r>
    <d v="2025-08-31T00:00:00"/>
    <s v="U1102"/>
    <s v="S69095"/>
    <d v="2025-07-27T00:00:00"/>
    <s v="Console"/>
    <s v="EU"/>
    <s v="PvE"/>
    <n v="0"/>
    <x v="2"/>
  </r>
  <r>
    <d v="2025-08-28T00:00:00"/>
    <s v="U1157"/>
    <s v="S82103"/>
    <d v="2025-07-11T00:00:00"/>
    <s v="PC"/>
    <s v="APAC"/>
    <s v="Co-op"/>
    <n v="0"/>
    <x v="1"/>
  </r>
  <r>
    <d v="2025-08-15T00:00:00"/>
    <s v="U1032"/>
    <s v="S95566"/>
    <d v="2025-08-10T00:00:00"/>
    <s v="Console"/>
    <s v="NA"/>
    <s v="PvE"/>
    <n v="0"/>
    <x v="0"/>
  </r>
  <r>
    <d v="2025-08-18T00:00:00"/>
    <s v="U1066"/>
    <s v="S31932"/>
    <d v="2025-08-06T00:00:00"/>
    <s v="Console"/>
    <s v="NA"/>
    <s v="PvP"/>
    <n v="0"/>
    <x v="0"/>
  </r>
  <r>
    <d v="2025-07-29T00:00:00"/>
    <s v="U1164"/>
    <s v="S69373"/>
    <d v="2025-07-19T00:00:00"/>
    <s v="PC"/>
    <s v="EU"/>
    <s v="PvE"/>
    <n v="0"/>
    <x v="2"/>
  </r>
  <r>
    <d v="2025-08-27T00:00:00"/>
    <s v="U1232"/>
    <s v="S21890"/>
    <d v="2025-08-25T00:00:00"/>
    <s v="Mobile"/>
    <s v="NA"/>
    <s v="PvP"/>
    <n v="0"/>
    <x v="0"/>
  </r>
  <r>
    <d v="2025-07-30T00:00:00"/>
    <s v="U1044"/>
    <s v="S36495"/>
    <d v="2025-07-09T00:00:00"/>
    <s v="Console"/>
    <s v="NA"/>
    <s v="PvE"/>
    <n v="0"/>
    <x v="0"/>
  </r>
  <r>
    <d v="2025-07-31T00:00:00"/>
    <s v="U1227"/>
    <s v="S59396"/>
    <d v="2025-07-30T00:00:00"/>
    <s v="Mobile"/>
    <s v="NA"/>
    <s v="PvE"/>
    <n v="0"/>
    <x v="0"/>
  </r>
  <r>
    <d v="2025-08-04T00:00:00"/>
    <s v="U1069"/>
    <s v="S75981"/>
    <d v="2025-07-14T00:00:00"/>
    <s v="Mobile"/>
    <s v="NA"/>
    <s v="PvP"/>
    <n v="0"/>
    <x v="0"/>
  </r>
  <r>
    <d v="2025-08-20T00:00:00"/>
    <s v="U1135"/>
    <s v="S66601"/>
    <d v="2025-08-14T00:00:00"/>
    <s v="PC"/>
    <s v="APAC"/>
    <s v="PvE"/>
    <n v="0"/>
    <x v="1"/>
  </r>
  <r>
    <d v="2025-07-23T00:00:00"/>
    <s v="U1244"/>
    <s v="S72032"/>
    <d v="2025-07-04T00:00:00"/>
    <s v="Mobile"/>
    <s v="APAC"/>
    <s v="PvP"/>
    <n v="0"/>
    <x v="1"/>
  </r>
  <r>
    <d v="2025-08-20T00:00:00"/>
    <s v="U1247"/>
    <s v="S79187"/>
    <d v="2025-07-14T00:00:00"/>
    <s v="Console"/>
    <s v="NA"/>
    <s v="Co-op"/>
    <n v="0"/>
    <x v="0"/>
  </r>
  <r>
    <d v="2025-08-28T00:00:00"/>
    <s v="U1218"/>
    <s v="S78467"/>
    <d v="2025-08-14T00:00:00"/>
    <s v="Mobile"/>
    <s v="NA"/>
    <s v="PvP"/>
    <n v="0"/>
    <x v="0"/>
  </r>
  <r>
    <d v="2025-08-04T00:00:00"/>
    <s v="U1248"/>
    <s v="S69942"/>
    <d v="2025-07-29T00:00:00"/>
    <s v="Mobile"/>
    <s v="EU"/>
    <s v="PvE"/>
    <n v="0"/>
    <x v="2"/>
  </r>
  <r>
    <d v="2025-08-20T00:00:00"/>
    <s v="U1021"/>
    <s v="S14927"/>
    <d v="2025-07-16T00:00:00"/>
    <s v="Mobile"/>
    <s v="NA"/>
    <s v="PvE"/>
    <n v="0"/>
    <x v="0"/>
  </r>
  <r>
    <d v="2025-08-23T00:00:00"/>
    <s v="U1165"/>
    <s v="S24697"/>
    <d v="2025-07-09T00:00:00"/>
    <s v="PC"/>
    <s v="NA"/>
    <s v="PvE"/>
    <n v="0"/>
    <x v="0"/>
  </r>
  <r>
    <d v="2025-07-08T00:00:00"/>
    <s v="U1025"/>
    <s v="S88782"/>
    <d v="2025-07-04T00:00:00"/>
    <s v="PC"/>
    <s v="APAC"/>
    <s v="PvP"/>
    <n v="0"/>
    <x v="1"/>
  </r>
  <r>
    <d v="2025-07-21T00:00:00"/>
    <s v="U1000"/>
    <s v="S41766"/>
    <d v="2025-07-21T00:00:00"/>
    <s v="Console"/>
    <s v="APAC"/>
    <s v="PvP"/>
    <n v="1"/>
    <x v="1"/>
  </r>
  <r>
    <d v="2025-08-24T00:00:00"/>
    <s v="U1121"/>
    <s v="S50291"/>
    <d v="2025-07-22T00:00:00"/>
    <s v="PC"/>
    <s v="NA"/>
    <s v="PvE"/>
    <n v="0"/>
    <x v="0"/>
  </r>
  <r>
    <d v="2025-08-02T00:00:00"/>
    <s v="U1014"/>
    <s v="S39863"/>
    <d v="2025-08-02T00:00:00"/>
    <s v="PC"/>
    <s v="APAC"/>
    <s v="PvP"/>
    <n v="1"/>
    <x v="1"/>
  </r>
  <r>
    <d v="2025-08-31T00:00:00"/>
    <s v="U1170"/>
    <s v="S65123"/>
    <d v="2025-08-28T00:00:00"/>
    <s v="Mobile"/>
    <s v="NA"/>
    <s v="PvP"/>
    <n v="0"/>
    <x v="0"/>
  </r>
  <r>
    <d v="2025-08-22T00:00:00"/>
    <s v="U1092"/>
    <s v="S18838"/>
    <d v="2025-08-01T00:00:00"/>
    <s v="PC"/>
    <s v="NA"/>
    <s v="PvE"/>
    <n v="0"/>
    <x v="0"/>
  </r>
  <r>
    <d v="2025-08-20T00:00:00"/>
    <s v="U1052"/>
    <s v="S39024"/>
    <d v="2025-08-05T00:00:00"/>
    <s v="Mobile"/>
    <s v="NA"/>
    <s v="PvP"/>
    <n v="0"/>
    <x v="0"/>
  </r>
  <r>
    <d v="2025-08-21T00:00:00"/>
    <s v="U1067"/>
    <s v="S39271"/>
    <d v="2025-07-04T00:00:00"/>
    <s v="Mobile"/>
    <s v="NA"/>
    <s v="PvE"/>
    <n v="0"/>
    <x v="0"/>
  </r>
  <r>
    <d v="2025-08-21T00:00:00"/>
    <s v="U1124"/>
    <s v="S17124"/>
    <d v="2025-08-08T00:00:00"/>
    <s v="Mobile"/>
    <s v="NA"/>
    <s v="Co-op"/>
    <n v="0"/>
    <x v="0"/>
  </r>
  <r>
    <d v="2025-08-13T00:00:00"/>
    <s v="U1054"/>
    <s v="S61553"/>
    <d v="2025-08-13T00:00:00"/>
    <s v="Mobile"/>
    <s v="NA"/>
    <s v="PvP"/>
    <n v="1"/>
    <x v="0"/>
  </r>
  <r>
    <d v="2025-08-27T00:00:00"/>
    <s v="U1115"/>
    <s v="S53154"/>
    <d v="2025-08-05T00:00:00"/>
    <s v="Mobile"/>
    <s v="EU"/>
    <s v="Co-op"/>
    <n v="0"/>
    <x v="2"/>
  </r>
  <r>
    <d v="2025-08-09T00:00:00"/>
    <s v="U1048"/>
    <s v="S59626"/>
    <d v="2025-08-04T00:00:00"/>
    <s v="Console"/>
    <s v="EU"/>
    <s v="PvP"/>
    <n v="0"/>
    <x v="2"/>
  </r>
  <r>
    <d v="2025-08-17T00:00:00"/>
    <s v="U1214"/>
    <s v="S20585"/>
    <d v="2025-08-06T00:00:00"/>
    <s v="Mobile"/>
    <s v="NA"/>
    <s v="PvP"/>
    <n v="0"/>
    <x v="0"/>
  </r>
  <r>
    <d v="2025-08-19T00:00:00"/>
    <s v="U1089"/>
    <s v="S56744"/>
    <d v="2025-08-06T00:00:00"/>
    <s v="Mobile"/>
    <s v="NA"/>
    <s v="PvP"/>
    <n v="0"/>
    <x v="0"/>
  </r>
  <r>
    <d v="2025-07-31T00:00:00"/>
    <s v="U1196"/>
    <s v="S58852"/>
    <d v="2025-07-12T00:00:00"/>
    <s v="Mobile"/>
    <s v="NA"/>
    <s v="PvP"/>
    <n v="0"/>
    <x v="0"/>
  </r>
  <r>
    <d v="2025-08-31T00:00:00"/>
    <s v="U1138"/>
    <s v="S92793"/>
    <d v="2025-07-04T00:00:00"/>
    <s v="PC"/>
    <s v="NA"/>
    <s v="PvP"/>
    <n v="0"/>
    <x v="0"/>
  </r>
  <r>
    <d v="2025-08-06T00:00:00"/>
    <s v="U1105"/>
    <s v="S18202"/>
    <d v="2025-07-22T00:00:00"/>
    <s v="Mobile"/>
    <s v="APAC"/>
    <s v="PvP"/>
    <n v="0"/>
    <x v="1"/>
  </r>
  <r>
    <d v="2025-07-15T00:00:00"/>
    <s v="U1205"/>
    <s v="S45692"/>
    <d v="2025-07-12T00:00:00"/>
    <s v="PC"/>
    <s v="EU"/>
    <s v="PvP"/>
    <n v="0"/>
    <x v="2"/>
  </r>
  <r>
    <d v="2025-08-15T00:00:00"/>
    <s v="U1085"/>
    <s v="S10494"/>
    <d v="2025-08-14T00:00:00"/>
    <s v="PC"/>
    <s v="EU"/>
    <s v="PvP"/>
    <n v="0"/>
    <x v="2"/>
  </r>
  <r>
    <d v="2025-08-29T00:00:00"/>
    <s v="U1184"/>
    <s v="S40653"/>
    <d v="2025-08-05T00:00:00"/>
    <s v="Console"/>
    <s v="APAC"/>
    <s v="PvP"/>
    <n v="0"/>
    <x v="1"/>
  </r>
  <r>
    <d v="2025-08-21T00:00:00"/>
    <s v="U1027"/>
    <s v="S66352"/>
    <d v="2025-08-06T00:00:00"/>
    <s v="Mobile"/>
    <s v="NA"/>
    <s v="PvE"/>
    <n v="0"/>
    <x v="0"/>
  </r>
  <r>
    <d v="2025-08-01T00:00:00"/>
    <s v="U1208"/>
    <s v="S49756"/>
    <d v="2025-07-01T00:00:00"/>
    <s v="PC"/>
    <s v="NA"/>
    <s v="Co-op"/>
    <n v="0"/>
    <x v="0"/>
  </r>
  <r>
    <d v="2025-08-05T00:00:00"/>
    <s v="U1210"/>
    <s v="S88081"/>
    <d v="2025-07-27T00:00:00"/>
    <s v="Console"/>
    <s v="NA"/>
    <s v="PvP"/>
    <n v="0"/>
    <x v="0"/>
  </r>
  <r>
    <d v="2025-08-06T00:00:00"/>
    <s v="U1020"/>
    <s v="S14438"/>
    <d v="2025-07-05T00:00:00"/>
    <s v="PC"/>
    <s v="APAC"/>
    <s v="PvP"/>
    <n v="0"/>
    <x v="1"/>
  </r>
  <r>
    <d v="2025-08-27T00:00:00"/>
    <s v="U1123"/>
    <s v="S19458"/>
    <d v="2025-07-23T00:00:00"/>
    <s v="Console"/>
    <s v="NA"/>
    <s v="PvP"/>
    <n v="0"/>
    <x v="0"/>
  </r>
  <r>
    <d v="2025-08-12T00:00:00"/>
    <s v="U1067"/>
    <s v="S68584"/>
    <d v="2025-07-04T00:00:00"/>
    <s v="PC"/>
    <s v="NA"/>
    <s v="PvE"/>
    <n v="0"/>
    <x v="0"/>
  </r>
  <r>
    <d v="2025-07-23T00:00:00"/>
    <s v="U1044"/>
    <s v="S80590"/>
    <d v="2025-07-09T00:00:00"/>
    <s v="PC"/>
    <s v="NA"/>
    <s v="PvP"/>
    <n v="0"/>
    <x v="0"/>
  </r>
  <r>
    <d v="2025-08-30T00:00:00"/>
    <s v="U1216"/>
    <s v="S43299"/>
    <d v="2025-08-30T00:00:00"/>
    <s v="Mobile"/>
    <s v="NA"/>
    <s v="PvP"/>
    <n v="1"/>
    <x v="0"/>
  </r>
  <r>
    <d v="2025-08-08T00:00:00"/>
    <s v="U1188"/>
    <s v="S85796"/>
    <d v="2025-07-23T00:00:00"/>
    <s v="PC"/>
    <s v="NA"/>
    <s v="PvP"/>
    <n v="0"/>
    <x v="0"/>
  </r>
  <r>
    <d v="2025-08-14T00:00:00"/>
    <s v="U1048"/>
    <s v="S95149"/>
    <d v="2025-08-04T00:00:00"/>
    <s v="PC"/>
    <s v="NA"/>
    <s v="PvE"/>
    <n v="0"/>
    <x v="0"/>
  </r>
  <r>
    <d v="2025-07-23T00:00:00"/>
    <s v="U1206"/>
    <s v="S40292"/>
    <d v="2025-07-17T00:00:00"/>
    <s v="Console"/>
    <s v="APAC"/>
    <s v="PvP"/>
    <n v="0"/>
    <x v="1"/>
  </r>
  <r>
    <d v="2025-08-18T00:00:00"/>
    <s v="U1215"/>
    <s v="S34847"/>
    <d v="2025-07-21T00:00:00"/>
    <s v="Mobile"/>
    <s v="NA"/>
    <s v="PvP"/>
    <n v="0"/>
    <x v="0"/>
  </r>
  <r>
    <d v="2025-08-23T00:00:00"/>
    <s v="U1153"/>
    <s v="S68866"/>
    <d v="2025-07-02T00:00:00"/>
    <s v="Console"/>
    <s v="APAC"/>
    <s v="Co-op"/>
    <n v="0"/>
    <x v="1"/>
  </r>
  <r>
    <d v="2025-08-31T00:00:00"/>
    <s v="U1154"/>
    <s v="S91257"/>
    <d v="2025-08-30T00:00:00"/>
    <s v="Mobile"/>
    <s v="EU"/>
    <s v="PvE"/>
    <n v="0"/>
    <x v="2"/>
  </r>
  <r>
    <d v="2025-08-12T00:00:00"/>
    <s v="U1089"/>
    <s v="S15011"/>
    <d v="2025-08-06T00:00:00"/>
    <s v="PC"/>
    <s v="NA"/>
    <s v="Co-op"/>
    <n v="0"/>
    <x v="0"/>
  </r>
  <r>
    <d v="2025-08-17T00:00:00"/>
    <s v="U1153"/>
    <s v="S98908"/>
    <d v="2025-07-02T00:00:00"/>
    <s v="Console"/>
    <s v="NA"/>
    <s v="PvP"/>
    <n v="0"/>
    <x v="0"/>
  </r>
  <r>
    <d v="2025-08-21T00:00:00"/>
    <s v="U1095"/>
    <s v="S73374"/>
    <d v="2025-08-16T00:00:00"/>
    <s v="Console"/>
    <s v="NA"/>
    <s v="PvP"/>
    <n v="0"/>
    <x v="0"/>
  </r>
  <r>
    <d v="2025-07-29T00:00:00"/>
    <s v="U1016"/>
    <s v="S21947"/>
    <d v="2025-07-03T00:00:00"/>
    <s v="PC"/>
    <s v="NA"/>
    <s v="PvE"/>
    <n v="0"/>
    <x v="0"/>
  </r>
  <r>
    <d v="2025-07-26T00:00:00"/>
    <s v="U1167"/>
    <s v="S64767"/>
    <d v="2025-07-16T00:00:00"/>
    <s v="PC"/>
    <s v="NA"/>
    <s v="PvE"/>
    <n v="0"/>
    <x v="0"/>
  </r>
  <r>
    <d v="2025-07-07T00:00:00"/>
    <s v="U1244"/>
    <s v="S57681"/>
    <d v="2025-07-04T00:00:00"/>
    <s v="PC"/>
    <s v="EU"/>
    <s v="PvP"/>
    <n v="0"/>
    <x v="2"/>
  </r>
  <r>
    <d v="2025-07-31T00:00:00"/>
    <s v="U1164"/>
    <s v="S30521"/>
    <d v="2025-07-19T00:00:00"/>
    <s v="PC"/>
    <s v="NA"/>
    <s v="PvP"/>
    <n v="0"/>
    <x v="0"/>
  </r>
  <r>
    <d v="2025-08-04T00:00:00"/>
    <s v="U1108"/>
    <s v="S31305"/>
    <d v="2025-08-01T00:00:00"/>
    <s v="Mobile"/>
    <s v="NA"/>
    <s v="PvP"/>
    <n v="0"/>
    <x v="0"/>
  </r>
  <r>
    <d v="2025-08-07T00:00:00"/>
    <s v="U1033"/>
    <s v="S85086"/>
    <d v="2025-08-07T00:00:00"/>
    <s v="PC"/>
    <s v="NA"/>
    <s v="PvP"/>
    <n v="1"/>
    <x v="0"/>
  </r>
  <r>
    <d v="2025-07-31T00:00:00"/>
    <s v="U1159"/>
    <s v="S32516"/>
    <d v="2025-07-08T00:00:00"/>
    <s v="Mobile"/>
    <s v="NA"/>
    <s v="PvP"/>
    <n v="0"/>
    <x v="0"/>
  </r>
  <r>
    <d v="2025-07-30T00:00:00"/>
    <s v="U1236"/>
    <s v="S35865"/>
    <d v="2025-07-26T00:00:00"/>
    <s v="PC"/>
    <s v="NA"/>
    <s v="Co-op"/>
    <n v="0"/>
    <x v="0"/>
  </r>
  <r>
    <d v="2025-08-11T00:00:00"/>
    <s v="U1077"/>
    <s v="S89645"/>
    <d v="2025-08-07T00:00:00"/>
    <s v="Mobile"/>
    <s v="NA"/>
    <s v="PvP"/>
    <n v="0"/>
    <x v="0"/>
  </r>
  <r>
    <d v="2025-08-19T00:00:00"/>
    <s v="U1237"/>
    <s v="S93928"/>
    <d v="2025-07-26T00:00:00"/>
    <s v="PC"/>
    <s v="EU"/>
    <s v="Co-op"/>
    <n v="0"/>
    <x v="2"/>
  </r>
  <r>
    <d v="2025-08-24T00:00:00"/>
    <s v="U1201"/>
    <s v="S33981"/>
    <d v="2025-07-01T00:00:00"/>
    <s v="PC"/>
    <s v="NA"/>
    <s v="PvE"/>
    <n v="0"/>
    <x v="0"/>
  </r>
  <r>
    <d v="2025-08-19T00:00:00"/>
    <s v="U1144"/>
    <s v="S29590"/>
    <d v="2025-08-13T00:00:00"/>
    <s v="PC"/>
    <s v="APAC"/>
    <s v="PvP"/>
    <n v="0"/>
    <x v="1"/>
  </r>
  <r>
    <d v="2025-08-28T00:00:00"/>
    <s v="U1063"/>
    <s v="S98113"/>
    <d v="2025-08-05T00:00:00"/>
    <s v="Mobile"/>
    <s v="NA"/>
    <s v="PvE"/>
    <n v="0"/>
    <x v="0"/>
  </r>
  <r>
    <d v="2025-08-18T00:00:00"/>
    <s v="U1009"/>
    <s v="S92187"/>
    <d v="2025-07-07T00:00:00"/>
    <s v="Mobile"/>
    <s v="NA"/>
    <s v="PvE"/>
    <n v="0"/>
    <x v="0"/>
  </r>
  <r>
    <d v="2025-08-21T00:00:00"/>
    <s v="U1199"/>
    <s v="S58162"/>
    <d v="2025-08-12T00:00:00"/>
    <s v="Console"/>
    <s v="NA"/>
    <s v="PvP"/>
    <n v="0"/>
    <x v="0"/>
  </r>
  <r>
    <d v="2025-08-26T00:00:00"/>
    <s v="U1114"/>
    <s v="S40834"/>
    <d v="2025-08-18T00:00:00"/>
    <s v="PC"/>
    <s v="NA"/>
    <s v="PvP"/>
    <n v="0"/>
    <x v="0"/>
  </r>
  <r>
    <d v="2025-08-30T00:00:00"/>
    <s v="U1114"/>
    <s v="S62473"/>
    <d v="2025-08-18T00:00:00"/>
    <s v="Console"/>
    <s v="APAC"/>
    <s v="PvE"/>
    <n v="0"/>
    <x v="1"/>
  </r>
  <r>
    <d v="2025-08-08T00:00:00"/>
    <s v="U1027"/>
    <s v="S76867"/>
    <d v="2025-08-06T00:00:00"/>
    <s v="PC"/>
    <s v="NA"/>
    <s v="PvP"/>
    <n v="0"/>
    <x v="0"/>
  </r>
  <r>
    <d v="2025-07-28T00:00:00"/>
    <s v="U1168"/>
    <s v="S77040"/>
    <d v="2025-07-26T00:00:00"/>
    <s v="PC"/>
    <s v="NA"/>
    <s v="PvP"/>
    <n v="0"/>
    <x v="0"/>
  </r>
  <r>
    <d v="2025-07-08T00:00:00"/>
    <s v="U1020"/>
    <s v="S13389"/>
    <d v="2025-07-05T00:00:00"/>
    <s v="Mobile"/>
    <s v="APAC"/>
    <s v="PvE"/>
    <n v="0"/>
    <x v="1"/>
  </r>
  <r>
    <d v="2025-08-25T00:00:00"/>
    <s v="U1219"/>
    <s v="S74470"/>
    <d v="2025-08-24T00:00:00"/>
    <s v="Mobile"/>
    <s v="EU"/>
    <s v="PvP"/>
    <n v="0"/>
    <x v="2"/>
  </r>
  <r>
    <d v="2025-08-07T00:00:00"/>
    <s v="U1073"/>
    <s v="S90012"/>
    <d v="2025-07-28T00:00:00"/>
    <s v="Console"/>
    <s v="EU"/>
    <s v="PvE"/>
    <n v="0"/>
    <x v="2"/>
  </r>
  <r>
    <d v="2025-07-31T00:00:00"/>
    <s v="U1193"/>
    <s v="S28818"/>
    <d v="2025-07-15T00:00:00"/>
    <s v="PC"/>
    <s v="APAC"/>
    <s v="PvE"/>
    <n v="0"/>
    <x v="1"/>
  </r>
  <r>
    <d v="2025-08-06T00:00:00"/>
    <s v="U1065"/>
    <s v="S41116"/>
    <d v="2025-07-05T00:00:00"/>
    <s v="Mobile"/>
    <s v="NA"/>
    <s v="PvE"/>
    <n v="0"/>
    <x v="0"/>
  </r>
  <r>
    <d v="2025-08-12T00:00:00"/>
    <s v="U1081"/>
    <s v="S99087"/>
    <d v="2025-07-20T00:00:00"/>
    <s v="PC"/>
    <s v="NA"/>
    <s v="Co-op"/>
    <n v="0"/>
    <x v="0"/>
  </r>
  <r>
    <d v="2025-08-26T00:00:00"/>
    <s v="U1083"/>
    <s v="S93403"/>
    <d v="2025-08-20T00:00:00"/>
    <s v="PC"/>
    <s v="APAC"/>
    <s v="PvE"/>
    <n v="0"/>
    <x v="1"/>
  </r>
  <r>
    <d v="2025-08-29T00:00:00"/>
    <s v="U1219"/>
    <s v="S23711"/>
    <d v="2025-08-24T00:00:00"/>
    <s v="Mobile"/>
    <s v="NA"/>
    <s v="PvE"/>
    <n v="0"/>
    <x v="0"/>
  </r>
  <r>
    <d v="2025-08-27T00:00:00"/>
    <s v="U1064"/>
    <s v="S29162"/>
    <d v="2025-08-15T00:00:00"/>
    <s v="Mobile"/>
    <s v="NA"/>
    <s v="PvP"/>
    <n v="0"/>
    <x v="0"/>
  </r>
  <r>
    <d v="2025-08-11T00:00:00"/>
    <s v="U1092"/>
    <s v="S16329"/>
    <d v="2025-08-01T00:00:00"/>
    <s v="Mobile"/>
    <s v="NA"/>
    <s v="PvE"/>
    <n v="0"/>
    <x v="0"/>
  </r>
  <r>
    <d v="2025-08-23T00:00:00"/>
    <s v="U1075"/>
    <s v="S96992"/>
    <d v="2025-07-21T00:00:00"/>
    <s v="PC"/>
    <s v="EU"/>
    <s v="PvE"/>
    <n v="0"/>
    <x v="2"/>
  </r>
  <r>
    <d v="2025-08-27T00:00:00"/>
    <s v="U1229"/>
    <s v="S92001"/>
    <d v="2025-08-25T00:00:00"/>
    <s v="Mobile"/>
    <s v="EU"/>
    <s v="PvP"/>
    <n v="0"/>
    <x v="2"/>
  </r>
  <r>
    <d v="2025-07-29T00:00:00"/>
    <s v="U1110"/>
    <s v="S95604"/>
    <d v="2025-07-03T00:00:00"/>
    <s v="Console"/>
    <s v="APAC"/>
    <s v="PvP"/>
    <n v="0"/>
    <x v="1"/>
  </r>
  <r>
    <d v="2025-08-07T00:00:00"/>
    <s v="U1011"/>
    <s v="S80007"/>
    <d v="2025-08-07T00:00:00"/>
    <s v="PC"/>
    <s v="EU"/>
    <s v="PvE"/>
    <n v="1"/>
    <x v="2"/>
  </r>
  <r>
    <d v="2025-08-20T00:00:00"/>
    <s v="U1057"/>
    <s v="S72246"/>
    <d v="2025-08-07T00:00:00"/>
    <s v="Console"/>
    <s v="EU"/>
    <s v="PvE"/>
    <n v="0"/>
    <x v="2"/>
  </r>
  <r>
    <d v="2025-07-23T00:00:00"/>
    <s v="U1040"/>
    <s v="S18345"/>
    <d v="2025-07-15T00:00:00"/>
    <s v="PC"/>
    <s v="APAC"/>
    <s v="PvP"/>
    <n v="0"/>
    <x v="1"/>
  </r>
  <r>
    <d v="2025-08-21T00:00:00"/>
    <s v="U1163"/>
    <s v="S11506"/>
    <d v="2025-08-19T00:00:00"/>
    <s v="Mobile"/>
    <s v="APAC"/>
    <s v="PvP"/>
    <n v="0"/>
    <x v="1"/>
  </r>
  <r>
    <d v="2025-08-22T00:00:00"/>
    <s v="U1014"/>
    <s v="S88889"/>
    <d v="2025-08-02T00:00:00"/>
    <s v="Mobile"/>
    <s v="APAC"/>
    <s v="PvE"/>
    <n v="0"/>
    <x v="1"/>
  </r>
  <r>
    <d v="2025-08-28T00:00:00"/>
    <s v="U1239"/>
    <s v="S79668"/>
    <d v="2025-07-26T00:00:00"/>
    <s v="Mobile"/>
    <s v="NA"/>
    <s v="PvP"/>
    <n v="0"/>
    <x v="0"/>
  </r>
  <r>
    <d v="2025-07-30T00:00:00"/>
    <s v="U1006"/>
    <s v="S90299"/>
    <d v="2025-07-05T00:00:00"/>
    <s v="PC"/>
    <s v="NA"/>
    <s v="PvP"/>
    <n v="0"/>
    <x v="0"/>
  </r>
  <r>
    <d v="2025-08-31T00:00:00"/>
    <s v="U1141"/>
    <s v="S76446"/>
    <d v="2025-07-20T00:00:00"/>
    <s v="Mobile"/>
    <s v="NA"/>
    <s v="PvE"/>
    <n v="0"/>
    <x v="0"/>
  </r>
  <r>
    <d v="2025-08-19T00:00:00"/>
    <s v="U1165"/>
    <s v="S92046"/>
    <d v="2025-07-09T00:00:00"/>
    <s v="PC"/>
    <s v="EU"/>
    <s v="PvP"/>
    <n v="0"/>
    <x v="2"/>
  </r>
  <r>
    <d v="2025-08-29T00:00:00"/>
    <s v="U1012"/>
    <s v="S67232"/>
    <d v="2025-07-04T00:00:00"/>
    <s v="Mobile"/>
    <s v="NA"/>
    <s v="PvP"/>
    <n v="0"/>
    <x v="0"/>
  </r>
  <r>
    <d v="2025-08-29T00:00:00"/>
    <s v="U1190"/>
    <s v="S44265"/>
    <d v="2025-08-26T00:00:00"/>
    <s v="PC"/>
    <s v="EU"/>
    <s v="Co-op"/>
    <n v="0"/>
    <x v="2"/>
  </r>
  <r>
    <d v="2025-08-30T00:00:00"/>
    <s v="U1059"/>
    <s v="S44511"/>
    <d v="2025-08-10T00:00:00"/>
    <s v="PC"/>
    <s v="NA"/>
    <s v="PvE"/>
    <n v="0"/>
    <x v="0"/>
  </r>
  <r>
    <d v="2025-07-31T00:00:00"/>
    <s v="U1182"/>
    <s v="S78582"/>
    <d v="2025-07-28T00:00:00"/>
    <s v="PC"/>
    <s v="EU"/>
    <s v="PvE"/>
    <n v="0"/>
    <x v="2"/>
  </r>
  <r>
    <d v="2025-08-14T00:00:00"/>
    <s v="U1248"/>
    <s v="S76509"/>
    <d v="2025-07-29T00:00:00"/>
    <s v="PC"/>
    <s v="APAC"/>
    <s v="PvP"/>
    <n v="0"/>
    <x v="1"/>
  </r>
  <r>
    <d v="2025-08-05T00:00:00"/>
    <s v="U1003"/>
    <s v="S52843"/>
    <d v="2025-07-26T00:00:00"/>
    <s v="PC"/>
    <s v="NA"/>
    <s v="Co-op"/>
    <n v="0"/>
    <x v="0"/>
  </r>
  <r>
    <d v="2025-08-01T00:00:00"/>
    <s v="U1049"/>
    <s v="S97193"/>
    <d v="2025-07-08T00:00:00"/>
    <s v="PC"/>
    <s v="NA"/>
    <s v="PvE"/>
    <n v="0"/>
    <x v="0"/>
  </r>
  <r>
    <d v="2025-08-24T00:00:00"/>
    <s v="U1215"/>
    <s v="S67306"/>
    <d v="2025-07-21T00:00:00"/>
    <s v="Console"/>
    <s v="APAC"/>
    <s v="Co-op"/>
    <n v="0"/>
    <x v="1"/>
  </r>
  <r>
    <d v="2025-08-19T00:00:00"/>
    <s v="U1244"/>
    <s v="S86720"/>
    <d v="2025-07-04T00:00:00"/>
    <s v="PC"/>
    <s v="APAC"/>
    <s v="PvP"/>
    <n v="0"/>
    <x v="1"/>
  </r>
  <r>
    <d v="2025-08-06T00:00:00"/>
    <s v="U1019"/>
    <s v="S55201"/>
    <d v="2025-07-27T00:00:00"/>
    <s v="PC"/>
    <s v="NA"/>
    <s v="Co-op"/>
    <n v="0"/>
    <x v="0"/>
  </r>
  <r>
    <d v="2025-08-28T00:00:00"/>
    <s v="U1036"/>
    <s v="S18890"/>
    <d v="2025-08-06T00:00:00"/>
    <s v="PC"/>
    <s v="NA"/>
    <s v="PvE"/>
    <n v="0"/>
    <x v="0"/>
  </r>
  <r>
    <d v="2025-07-25T00:00:00"/>
    <s v="U1188"/>
    <s v="S79978"/>
    <d v="2025-07-23T00:00:00"/>
    <s v="PC"/>
    <s v="EU"/>
    <s v="PvE"/>
    <n v="0"/>
    <x v="2"/>
  </r>
  <r>
    <d v="2025-08-27T00:00:00"/>
    <s v="U1228"/>
    <s v="S42319"/>
    <d v="2025-08-27T00:00:00"/>
    <s v="Mobile"/>
    <s v="APAC"/>
    <s v="PvP"/>
    <n v="1"/>
    <x v="1"/>
  </r>
  <r>
    <d v="2025-08-11T00:00:00"/>
    <s v="U1052"/>
    <s v="S93122"/>
    <d v="2025-08-05T00:00:00"/>
    <s v="PC"/>
    <s v="NA"/>
    <s v="PvE"/>
    <n v="0"/>
    <x v="0"/>
  </r>
  <r>
    <d v="2025-08-27T00:00:00"/>
    <s v="U1022"/>
    <s v="S94714"/>
    <d v="2025-07-06T00:00:00"/>
    <s v="Mobile"/>
    <s v="EU"/>
    <s v="PvP"/>
    <n v="0"/>
    <x v="2"/>
  </r>
  <r>
    <d v="2025-08-14T00:00:00"/>
    <s v="U1052"/>
    <s v="S47040"/>
    <d v="2025-08-05T00:00:00"/>
    <s v="PC"/>
    <s v="NA"/>
    <s v="PvP"/>
    <n v="0"/>
    <x v="0"/>
  </r>
  <r>
    <d v="2025-08-18T00:00:00"/>
    <s v="U1012"/>
    <s v="S72401"/>
    <d v="2025-07-04T00:00:00"/>
    <s v="Mobile"/>
    <s v="APAC"/>
    <s v="PvE"/>
    <n v="0"/>
    <x v="1"/>
  </r>
  <r>
    <d v="2025-07-27T00:00:00"/>
    <s v="U1217"/>
    <s v="S22884"/>
    <d v="2025-07-09T00:00:00"/>
    <s v="Console"/>
    <s v="NA"/>
    <s v="PvP"/>
    <n v="0"/>
    <x v="0"/>
  </r>
  <r>
    <d v="2025-08-05T00:00:00"/>
    <s v="U1088"/>
    <s v="S21913"/>
    <d v="2025-07-06T00:00:00"/>
    <s v="Mobile"/>
    <s v="EU"/>
    <s v="Co-op"/>
    <n v="0"/>
    <x v="2"/>
  </r>
  <r>
    <d v="2025-08-06T00:00:00"/>
    <s v="U1147"/>
    <s v="S17073"/>
    <d v="2025-07-19T00:00:00"/>
    <s v="PC"/>
    <s v="NA"/>
    <s v="PvE"/>
    <n v="0"/>
    <x v="0"/>
  </r>
  <r>
    <d v="2025-08-31T00:00:00"/>
    <s v="U1001"/>
    <s v="S74825"/>
    <d v="2025-08-30T00:00:00"/>
    <s v="Console"/>
    <s v="NA"/>
    <s v="PvP"/>
    <n v="0"/>
    <x v="0"/>
  </r>
  <r>
    <d v="2025-08-23T00:00:00"/>
    <s v="U1151"/>
    <s v="S38143"/>
    <d v="2025-08-12T00:00:00"/>
    <s v="Mobile"/>
    <s v="EU"/>
    <s v="PvP"/>
    <n v="0"/>
    <x v="2"/>
  </r>
  <r>
    <d v="2025-08-20T00:00:00"/>
    <s v="U1240"/>
    <s v="S74263"/>
    <d v="2025-07-07T00:00:00"/>
    <s v="PC"/>
    <s v="NA"/>
    <s v="PvE"/>
    <n v="0"/>
    <x v="0"/>
  </r>
  <r>
    <d v="2025-08-14T00:00:00"/>
    <s v="U1201"/>
    <s v="S61720"/>
    <d v="2025-07-01T00:00:00"/>
    <s v="Console"/>
    <s v="NA"/>
    <s v="PvP"/>
    <n v="0"/>
    <x v="0"/>
  </r>
  <r>
    <d v="2025-08-27T00:00:00"/>
    <s v="U1228"/>
    <s v="S66106"/>
    <d v="2025-08-27T00:00:00"/>
    <s v="PC"/>
    <s v="EU"/>
    <s v="PvP"/>
    <n v="1"/>
    <x v="2"/>
  </r>
  <r>
    <d v="2025-08-27T00:00:00"/>
    <s v="U1230"/>
    <s v="S70412"/>
    <d v="2025-08-19T00:00:00"/>
    <s v="Console"/>
    <s v="NA"/>
    <s v="PvP"/>
    <n v="0"/>
    <x v="0"/>
  </r>
  <r>
    <d v="2025-08-27T00:00:00"/>
    <s v="U1032"/>
    <s v="S86228"/>
    <d v="2025-08-10T00:00:00"/>
    <s v="Console"/>
    <s v="EU"/>
    <s v="PvP"/>
    <n v="0"/>
    <x v="2"/>
  </r>
  <r>
    <d v="2025-08-28T00:00:00"/>
    <s v="U1083"/>
    <s v="S32223"/>
    <d v="2025-08-20T00:00:00"/>
    <s v="PC"/>
    <s v="APAC"/>
    <s v="PvE"/>
    <n v="0"/>
    <x v="1"/>
  </r>
  <r>
    <d v="2025-08-29T00:00:00"/>
    <s v="U1118"/>
    <s v="S94240"/>
    <d v="2025-08-26T00:00:00"/>
    <s v="Console"/>
    <s v="NA"/>
    <s v="PvP"/>
    <n v="0"/>
    <x v="0"/>
  </r>
  <r>
    <d v="2025-08-17T00:00:00"/>
    <s v="U1226"/>
    <s v="S90914"/>
    <d v="2025-07-04T00:00:00"/>
    <s v="PC"/>
    <s v="NA"/>
    <s v="PvE"/>
    <n v="0"/>
    <x v="0"/>
  </r>
  <r>
    <d v="2025-08-19T00:00:00"/>
    <s v="U1039"/>
    <s v="S31092"/>
    <d v="2025-07-04T00:00:00"/>
    <s v="PC"/>
    <s v="NA"/>
    <s v="PvE"/>
    <n v="0"/>
    <x v="0"/>
  </r>
  <r>
    <d v="2025-08-02T00:00:00"/>
    <s v="U1060"/>
    <s v="S31574"/>
    <d v="2025-07-13T00:00:00"/>
    <s v="Mobile"/>
    <s v="NA"/>
    <s v="Co-op"/>
    <n v="0"/>
    <x v="0"/>
  </r>
  <r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087E05-063A-40F2-9B96-3F57B79C785B}" name="PivotTable7" cacheId="1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29:R30" firstHeaderRow="1" firstDataRow="1" firstDataCol="0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Items count="1">
    <i/>
  </rowItems>
  <colItems count="1">
    <i/>
  </colItems>
  <dataFields count="1">
    <dataField name="Sum of Field1" fld="12" baseField="0" baseItem="0" numFmtId="1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B84C18-99A0-4E89-80EE-C761CA210481}" name="PivotTable16" cacheId="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User Type">
  <location ref="O57:R60" firstHeaderRow="0" firstDataRow="1" firstDataCol="1"/>
  <pivotFields count="3">
    <pivotField dataField="1" showAll="0"/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" fld="1" subtotal="count" baseField="0" baseItem="0"/>
    <dataField name="Sum of Spending " fld="0" baseField="2" baseItem="0"/>
    <dataField name="Average Spending" fld="0" subtotal="average" baseField="2" baseItem="0"/>
  </dataField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0FB8B9-F70F-49ED-B14B-1DC89F62BFEB}" name="PivotTable2" cacheId="9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3" rowHeaderCaption="Month">
  <location ref="O7:P10" firstHeaderRow="1" firstDataRow="1" firstDataCol="1"/>
  <pivotFields count="3"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allDrilled="1" subtotalTop="0" showAll="0" defaultSubtotal="0">
      <items count="2">
        <item x="0" e="0"/>
        <item x="1" e="0"/>
      </items>
    </pivotField>
    <pivotField dataField="1" subtotalTop="0" showAll="0" defaultSubtotal="0"/>
  </pivotFields>
  <rowFields count="2">
    <field x="1"/>
    <field x="0"/>
  </rowFields>
  <rowItems count="3">
    <i>
      <x/>
    </i>
    <i>
      <x v="1"/>
    </i>
    <i t="grand">
      <x/>
    </i>
  </rowItems>
  <colItems count="1">
    <i/>
  </colItems>
  <dataFields count="1">
    <dataField name="Count" fld="2" subtotal="count" baseField="1" baseItem="0">
      <extLst>
        <ext xmlns:x15="http://schemas.microsoft.com/office/spreadsheetml/2010/11/main" uri="{FABC7310-3BB5-11E1-824E-6D434824019B}">
          <x15:dataField isCountDistinct="1"/>
        </ext>
      </extLst>
    </dataField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Count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Dark16" showRowHeaders="1" showColHeaders="1" showRowStripes="0" showColStripes="0" showLastColumn="1"/>
  <rowHierarchiesUsage count="2"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Q2!$B$5:$C$205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187AC8-AD9F-486E-B2D0-9800C901A8D6}" name="PivotTable6" cacheId="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5:O36" firstHeaderRow="1" firstDataRow="1" firstDataCol="0"/>
  <pivotFields count="13">
    <pivotField numFmtId="14" showAll="0"/>
    <pivotField showAll="0"/>
    <pivotField numFmtId="14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Items count="1">
    <i/>
  </rowItems>
  <colItems count="1">
    <i/>
  </colItems>
  <dataFields count="1">
    <dataField name="Average of crashes" fld="4" subtotal="average" baseField="0" baseItem="0"/>
  </dataFields>
  <formats count="1">
    <format dxfId="10">
      <pivotArea outline="0" collapsedLevelsAreSubtotals="1" fieldPosition="0"/>
    </format>
  </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B4E09-4F0B-40D4-8B09-0F214893BFA1}" name="PivotTable13" cacheId="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User Type">
  <location ref="O48:Q51" firstHeaderRow="0" firstDataRow="1" firstDataCol="1"/>
  <pivotFields count="3">
    <pivotField dataField="1" showAll="0"/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" subtotal="count" baseField="0" baseItem="0"/>
    <dataField name="Sum of spend_usd" fld="0" baseField="0" baseItem="0"/>
  </dataField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3DDAF-EFD3-4B65-8EAF-7E52F22FBB92}" name="PivotTable23" cacheId="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>
  <location ref="O66:Q69" firstHeaderRow="0" firstDataRow="1" firstDataCol="1"/>
  <pivotFields count="4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allDrilled="1" subtotalTop="0" showAll="0" dataSourceSort="1" defaultSubtotal="0">
      <items count="2">
        <item s="1" x="0" e="0"/>
        <item s="1" x="1" e="0"/>
      </items>
    </pivotField>
    <pivotField dataField="1" subtotalTop="0" showAll="0" defaultSubtotal="0"/>
    <pivotField dataField="1" subtotalTop="0" showAll="0" defaultSubtotal="0"/>
  </pivotFields>
  <rowFields count="2">
    <field x="1"/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DAU" fld="2" subtotal="count" baseField="1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DAU AVG Spent" fld="3" baseField="0" baseItem="0"/>
  </dataFields>
  <pivotHierarchies count="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DAU"/>
    <pivotHierarchy dragToData="1" caption="DAU AVG Spent"/>
    <pivotHierarchy dragToData="1"/>
  </pivotHierarchies>
  <pivotTableStyleInfo name="PivotStyleDark16" showRowHeaders="1" showColHeaders="1" showRowStripes="0" showColStripes="0" showLastColumn="1"/>
  <rowHierarchiesUsage count="2">
    <rowHierarchyUsage hierarchyUsage="13"/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Q2!$B$5:$K$206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44AC90-AAFE-4DD8-9E0B-4F2EEF8E6F44}" name="PivotTable5" cacheId="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1:O32" firstHeaderRow="1" firstDataRow="1" firstDataCol="0"/>
  <pivotFields count="13">
    <pivotField numFmtId="14" showAll="0"/>
    <pivotField showAll="0"/>
    <pivotField numFmtId="14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Items count="1">
    <i/>
  </rowItems>
  <colItems count="1">
    <i/>
  </colItems>
  <dataFields count="1">
    <dataField name="Average of session_minutes" fld="3" subtotal="average" baseField="0" baseItem="0"/>
  </dataFields>
  <formats count="1">
    <format dxfId="11">
      <pivotArea outline="0" collapsedLevelsAreSubtotals="1" fieldPosition="0"/>
    </format>
  </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E90229-BA67-446B-9886-B99531976634}" name="PivotTable27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ctivity">
  <location ref="O84:P87" firstHeaderRow="1" firstDataRow="1" firstDataCol="1"/>
  <pivotFields count="11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" fld="1" subtotal="count" baseField="0" baseItem="0"/>
  </dataField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C282EE-A114-484F-9B53-D4C2775ABFCD}" name="PivotTable4" cacheId="8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5" rowHeaderCaption="Month">
  <location ref="O14:P17" firstHeaderRow="1" firstDataRow="1" firstDataCol="1"/>
  <pivotFields count="3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>
      <items count="2">
        <item x="0" e="0"/>
        <item x="1" e="0"/>
      </items>
    </pivotField>
    <pivotField dataField="1" subtotalTop="0" showAll="0" defaultSubtotal="0"/>
  </pivotFields>
  <rowFields count="2">
    <field x="1"/>
    <field x="0"/>
  </rowFields>
  <rowItems count="3">
    <i>
      <x/>
    </i>
    <i>
      <x v="1"/>
    </i>
    <i t="grand">
      <x/>
    </i>
  </rowItems>
  <colItems count="1">
    <i/>
  </colItems>
  <dataFields count="1">
    <dataField name="Count" fld="2" subtotal="count" baseField="1" baseItem="0">
      <extLst>
        <ext xmlns:x15="http://schemas.microsoft.com/office/spreadsheetml/2010/11/main" uri="{FABC7310-3BB5-11E1-824E-6D434824019B}">
          <x15:dataField isCountDistinct="1"/>
        </ext>
      </extLst>
    </dataField>
  </dataFields>
  <chartFormats count="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Count"/>
    <pivotHierarchy dragToData="1"/>
    <pivotHierarchy dragToData="1"/>
    <pivotHierarchy dragToData="1"/>
    <pivotHierarchy dragToData="1"/>
  </pivotHierarchies>
  <pivotTableStyleInfo name="PivotStyleDark16" showRowHeaders="1" showColHeaders="1" showRowStripes="0" showColStripes="0" showLastColumn="1"/>
  <rowHierarchiesUsage count="2">
    <rowHierarchyUsage hierarchyUsage="18"/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video game case study.xlsx!Table4">
        <x15:activeTabTopLevelEntity name="[Table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0DCB02-67A6-4877-B834-A231880E03E6}" name="PivotTable25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latform">
  <location ref="O75:P79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pent" fld="6" baseField="0" baseItem="0"/>
  </dataField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3B60F-359D-4F8D-95A4-0933563E7F18}" name="PivotTable20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User_type">
  <location ref="N22:O25" firstHeaderRow="1" firstDataRow="1" firstDataCol="1"/>
  <pivotFields count="11">
    <pivotField numFmtId="14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" fld="10" subtotal="count" baseField="0" baseItem="0"/>
  </dataField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DD493-2E43-400A-8B76-A5F0DE18EDB0}" name="PivotTable18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Channel">
  <location ref="N14:O18" firstHeaderRow="1" firstDataRow="1" firstDataCol="1"/>
  <pivotFields count="11">
    <pivotField numFmtId="14" showAll="0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" fld="1" subtotal="count" baseField="0" baseItem="0"/>
  </dataFields>
  <chartFormats count="4"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808813-0463-4F28-8E98-C059733C58E7}" name="PivotTable14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Region">
  <location ref="T6:U9" firstHeaderRow="1" firstDataRow="1" firstDataCol="1"/>
  <pivotFields count="9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6">
        <item n="Asia" m="1" x="4"/>
        <item x="2"/>
        <item x="0"/>
        <item h="1" x="3"/>
        <item n="Asia2" h="1" x="1"/>
        <item t="default"/>
      </items>
    </pivotField>
  </pivotFields>
  <rowFields count="1">
    <field x="8"/>
  </rowFields>
  <rowItems count="3">
    <i>
      <x v="1"/>
    </i>
    <i>
      <x v="2"/>
    </i>
    <i t="grand">
      <x/>
    </i>
  </rowItems>
  <colItems count="1">
    <i/>
  </colItems>
  <dataFields count="1">
    <dataField name="Count" fld="1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66ECE-EA87-4253-9E42-38A0F34426E5}" name="PivotTable1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Game Mode">
  <location ref="W6:X10" firstHeaderRow="1" firstDataRow="1" firstDataCol="1"/>
  <pivotFields count="11">
    <pivotField numFmtId="14" showAll="0"/>
    <pivotField dataField="1" showAll="0"/>
    <pivotField showAll="0"/>
    <pivotField numFmtId="14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" fld="1" subtotal="count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B59C1-5E58-4B75-8C0E-AC5A21DC01E4}" name="PivotTable9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Platform">
  <location ref="Q6:R10" firstHeaderRow="1" firstDataRow="1" firstDataCol="1"/>
  <pivotFields count="11">
    <pivotField numFmtId="14" showAll="0"/>
    <pivotField dataField="1" showAll="0"/>
    <pivotField showAll="0"/>
    <pivotField numFmtId="14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" fld="1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9D0595-E7C2-47B2-B661-793308B9AEC6}" name="PivotTable8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6:O10" firstHeaderRow="1" firstDataRow="1" firstDataCol="1"/>
  <pivotFields count="11">
    <pivotField numFmtId="14" showAll="0"/>
    <pivotField dataField="1" showAll="0"/>
    <pivotField showAll="0"/>
    <pivotField numFmtId="14" showAll="0"/>
    <pivotField axis="axisRow" showAll="0">
      <items count="4">
        <item x="0"/>
        <item x="2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sd="0" x="1"/>
        <item sd="0" x="0"/>
        <item sd="0" x="2"/>
        <item t="default"/>
      </items>
    </pivotField>
    <pivotField showAll="0"/>
    <pivotField showAll="0"/>
    <pivotField showAll="0"/>
    <pivotField showAll="0"/>
  </pivotFields>
  <rowFields count="3">
    <field x="6"/>
    <field x="5"/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" fld="1" subtotal="count" baseField="0" baseItem="0"/>
  </dataField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F14B0-AACC-4368-B0EF-412BDD4E0EC4}" name="Table1" displayName="Table1" ref="A1:S201" totalsRowShown="0">
  <autoFilter ref="A1:S201" xr:uid="{629F14B0-AACC-4368-B0EF-412BDD4E0EC4}"/>
  <tableColumns count="19">
    <tableColumn id="1" xr3:uid="{FDB989A6-1B8B-4D02-A473-C1F073FDDA33}" name="date"/>
    <tableColumn id="2" xr3:uid="{C1D195A8-772D-4558-9BA6-775AC2795A09}" name="user_id"/>
    <tableColumn id="3" xr3:uid="{9313C8B9-5B45-41E4-9B59-01E09FCD655E}" name="session_id"/>
    <tableColumn id="4" xr3:uid="{4EDCAFFD-016A-4B50-AC62-E3ADB26A6CA2}" name="platform"/>
    <tableColumn id="5" xr3:uid="{8556903E-1C57-4140-98B9-441FD9B32242}" name="region"/>
    <tableColumn id="6" xr3:uid="{6CA510D8-4119-4270-ADF4-3177BC1B8ACC}" name="acquisition_channel"/>
    <tableColumn id="7" xr3:uid="{AF39AC3D-F9C7-4427-A53E-4BC0E3F0ED3B}" name="game_mode"/>
    <tableColumn id="8" xr3:uid="{B014974E-41DD-429C-BD72-C164EE0B698F}" name="session_minutes"/>
    <tableColumn id="9" xr3:uid="{1C3645CD-16E8-4EBF-AEC3-1429EC0730E9}" name="matches_played"/>
    <tableColumn id="10" xr3:uid="{5095E71A-B768-4272-897B-BDE5B51E5D65}" name="wins"/>
    <tableColumn id="11" xr3:uid="{F4412732-EE86-431D-8D1B-DEA3D4622426}" name="latency_ms"/>
    <tableColumn id="12" xr3:uid="{ED68267F-A33C-47BE-8403-2F15D456F9BC}" name="crashes"/>
    <tableColumn id="13" xr3:uid="{7D3112CC-E525-4F2E-9B02-41145405CEDE}" name="spend_usd"/>
    <tableColumn id="14" xr3:uid="{5A26AF73-74C8-4399-99B0-0FC976317860}" name="items_bought"/>
    <tableColumn id="15" xr3:uid="{4C6496B3-0465-4A09-8DF8-58989293B4EA}" name="level"/>
    <tableColumn id="16" xr3:uid="{2DAFC057-6141-488A-AAC5-1750F7B0614A}" name="first_seen_date"/>
    <tableColumn id="17" xr3:uid="{2E38AC49-22FF-4DA7-9BDE-8A5165F4A5F6}" name="is_new_user_session"/>
    <tableColumn id="18" xr3:uid="{9C88EBE1-32C8-49ED-AA79-410425398233}" name="is_payer_session"/>
    <tableColumn id="19" xr3:uid="{9F108858-F962-4DE2-AAC1-979F0AE3E1B0}" name="session_week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85C63A-0FB1-4E34-BC81-5791B8A8A622}" name="Table2" displayName="Table2" ref="B5:I205" totalsRowShown="0">
  <autoFilter ref="B5:I205" xr:uid="{C585C63A-0FB1-4E34-BC81-5791B8A8A622}"/>
  <tableColumns count="8">
    <tableColumn id="1" xr3:uid="{E6287CF4-6838-4895-B717-FCBDD728C077}" name="date" dataDxfId="5"/>
    <tableColumn id="2" xr3:uid="{01853983-E570-4AA8-8810-D064BE1D31F7}" name="user_id"/>
    <tableColumn id="3" xr3:uid="{F17408DA-B70D-44FD-88CA-D2B595F64B21}" name="session_id"/>
    <tableColumn id="4" xr3:uid="{E7317BCA-C384-4F0B-8927-D1BEFB6542CB}" name="first_seen_date" dataDxfId="4"/>
    <tableColumn id="5" xr3:uid="{90DAB91A-542C-4BB1-A35F-36CEF2E4FD9E}" name="impossible date?">
      <calculatedColumnFormula>IF(E6&gt;B6,"impossible","Ok")</calculatedColumnFormula>
    </tableColumn>
    <tableColumn id="6" xr3:uid="{431D0F55-1E78-4DD6-9830-BF052AE875F2}" name="User_Id Check">
      <calculatedColumnFormula>IF(ISNA(C6),"missing","Ok")</calculatedColumnFormula>
    </tableColumn>
    <tableColumn id="7" xr3:uid="{25296238-834E-49B2-9727-3D12CFE68CC5}" name="Session_Id check">
      <calculatedColumnFormula>IF(ISNA(D6),"missing","Ok")</calculatedColumnFormula>
    </tableColumn>
    <tableColumn id="8" xr3:uid="{44BA4243-44D7-44F4-86D8-641E2124C180}" name="first_seen_date check">
      <calculatedColumnFormula>IF(ISNA(E6),"missing","Ok")</calculatedColumnFormula>
    </tableColumn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06392A-2FFF-4487-AAE0-7B9B30FB0AF5}" name="Table3" displayName="Table3" ref="M5:N9" totalsRowShown="0">
  <autoFilter ref="M5:N9" xr:uid="{3406392A-2FFF-4487-AAE0-7B9B30FB0AF5}"/>
  <tableColumns count="2">
    <tableColumn id="1" xr3:uid="{BD2A84E1-FFBD-4BB3-A5E4-637D5890C279}" name="Columns" dataDxfId="12"/>
    <tableColumn id="2" xr3:uid="{B06918B9-ADD1-483E-932B-9A75C4B0426A}" name="Count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630A2D-97F1-4409-803C-34C779069FB6}" name="Table4" displayName="Table4" ref="B5:M205" totalsRowShown="0">
  <autoFilter ref="B5:M205" xr:uid="{C3630A2D-97F1-4409-803C-34C779069FB6}"/>
  <tableColumns count="12">
    <tableColumn id="1" xr3:uid="{1CACF5ED-BB21-4132-BA54-1DA7749A239A}" name="date" dataDxfId="9"/>
    <tableColumn id="2" xr3:uid="{E1FDD257-5A21-4C25-947F-592589B7BBD7}" name="user_id"/>
    <tableColumn id="3" xr3:uid="{D3E6A414-F79C-447B-BEA7-EDED57FF6F5D}" name="week_start" dataDxfId="8">
      <calculatedColumnFormula>B6-WEEKDAY(B6,2)+1</calculatedColumnFormula>
    </tableColumn>
    <tableColumn id="4" xr3:uid="{0A4ABD68-9BB0-4ED4-B6E0-B8225A6B905B}" name="session_minutes"/>
    <tableColumn id="5" xr3:uid="{92B38B92-2C8E-4F9F-B68D-21B74D89F4D9}" name="crashes"/>
    <tableColumn id="6" xr3:uid="{474D21AB-4022-475B-9EC6-0DFA65ECA3C3}" name="wins"/>
    <tableColumn id="7" xr3:uid="{9F28DBA1-62BE-4036-B91E-90B8F41EBA39}" name="spend_usd"/>
    <tableColumn id="8" xr3:uid="{6E0F8D60-59F5-43D7-BF14-3B1A33793599}" name="session_id"/>
    <tableColumn id="9" xr3:uid="{0F4F1BB6-6BBB-4FEA-A2E5-294571479FAE}" name="Free/Paid">
      <calculatedColumnFormula>IF(Table4[[#This Row],[spend_usd]]&gt;0,"Paid User","Free User")</calculatedColumnFormula>
    </tableColumn>
    <tableColumn id="10" xr3:uid="{51D720FB-00DC-4736-BB90-76A4B6B96BCA}" name="platform"/>
    <tableColumn id="11" xr3:uid="{D3B4F980-1957-451C-8C5C-593190B30246}" name="Retention Proxy" dataDxfId="7">
      <calculatedColumnFormula>IF(Table4[[#This Row],[week_start]]&lt;Table4[[#This Row],[date]],"R","DNR")</calculatedColumnFormula>
    </tableColumn>
    <tableColumn id="12" xr3:uid="{E5127D9E-C199-4661-B427-E129B3BF0E4F}" name="matches_played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0AF091-09F2-436B-888E-48049481BC2D}" name="Table5" displayName="Table5" ref="O25:P28" totalsRowShown="0">
  <autoFilter ref="O25:P28" xr:uid="{890AF091-09F2-436B-888E-48049481BC2D}"/>
  <tableColumns count="2">
    <tableColumn id="1" xr3:uid="{AF1AC5A4-C1F5-4427-AF6A-F96C8E1C51E7}" name="Month"/>
    <tableColumn id="2" xr3:uid="{5C1B7A52-04EA-48B5-8AE0-ABACFF0F7AFE}" name="Count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B1851F-B937-489E-8663-A12CA66DB1EB}" name="Question3" displayName="Question3" ref="B5:L205" totalsRowShown="0">
  <autoFilter ref="B5:L205" xr:uid="{C585C63A-0FB1-4E34-BC81-5791B8A8A622}"/>
  <tableColumns count="11">
    <tableColumn id="1" xr3:uid="{4764936F-87D0-47D2-8BE2-53C211863F9D}" name="date" dataDxfId="3"/>
    <tableColumn id="2" xr3:uid="{1C49150F-BFC0-4A74-87F7-992933750B5B}" name="user_id"/>
    <tableColumn id="3" xr3:uid="{9C5E99D8-C175-40E5-BFE4-8DF7A4E703A5}" name="session_id"/>
    <tableColumn id="4" xr3:uid="{62FC0A53-4E0E-4559-B57F-BEAD0C80B043}" name="first_seen_date" dataDxfId="2"/>
    <tableColumn id="5" xr3:uid="{89228017-ECCC-4A3C-AD98-2C17335F7209}" name="platform"/>
    <tableColumn id="6" xr3:uid="{B313D39E-7412-4347-A185-4B5E70986FF5}" name="region"/>
    <tableColumn id="7" xr3:uid="{DD5FC66A-5DA5-40A0-90C9-72B137B07715}" name="game_mode"/>
    <tableColumn id="8" xr3:uid="{E40934FE-437B-480A-A1B8-6968F4CE2314}" name="is_new_user_session"/>
    <tableColumn id="9" xr3:uid="{1BE18473-9E6E-47FC-9A7F-2C4CC9823216}" name="Region_F" dataDxfId="1">
      <calculatedColumnFormula array="1">_xlfn.IFS(Question3[[#This Row],[region]]="NA","North America",Question3[[#This Row],[region]]="APAC","Asia",Question3[[#This Row],[region]]="EU","Europe")</calculatedColumnFormula>
    </tableColumn>
    <tableColumn id="10" xr3:uid="{99AC2C06-2E64-4388-9DA3-E3FCBB1DC993}" name="acquisition_channel"/>
    <tableColumn id="11" xr3:uid="{A110C6E9-6EA3-4C2F-A3B5-AFA24D57ECEF}" name="User_type" dataDxfId="0">
      <calculatedColumnFormula>IF(Question3[[#This Row],[is_new_user_session]]=0,"Returning","New")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table" Target="../tables/table5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table" Target="../tables/table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3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pivotTable" Target="../pivotTables/pivotTable13.xml"/><Relationship Id="rId7" Type="http://schemas.openxmlformats.org/officeDocument/2006/relationships/drawing" Target="../drawings/drawing4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5" Type="http://schemas.openxmlformats.org/officeDocument/2006/relationships/pivotTable" Target="../pivotTables/pivotTable15.xml"/><Relationship Id="rId4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4466-EE42-4D29-B682-1E8E9BE7278C}">
  <dimension ref="A1:S201"/>
  <sheetViews>
    <sheetView workbookViewId="0">
      <selection activeCell="F1" sqref="F1:F201"/>
    </sheetView>
  </sheetViews>
  <sheetFormatPr defaultRowHeight="15" x14ac:dyDescent="0.25"/>
  <cols>
    <col min="1" max="1" width="9.42578125" bestFit="1" customWidth="1"/>
    <col min="2" max="2" width="9.5703125" customWidth="1"/>
    <col min="3" max="3" width="12.5703125" customWidth="1"/>
    <col min="4" max="4" width="10.7109375" customWidth="1"/>
    <col min="5" max="5" width="8.7109375" customWidth="1"/>
    <col min="6" max="6" width="21.140625" customWidth="1"/>
    <col min="7" max="7" width="13.85546875" customWidth="1"/>
    <col min="8" max="8" width="18" customWidth="1"/>
    <col min="9" max="9" width="17.42578125" customWidth="1"/>
    <col min="10" max="10" width="7.28515625" customWidth="1"/>
    <col min="11" max="11" width="13" customWidth="1"/>
    <col min="12" max="12" width="10.140625" customWidth="1"/>
    <col min="13" max="13" width="12.7109375" customWidth="1"/>
    <col min="14" max="14" width="15" customWidth="1"/>
    <col min="15" max="15" width="7.140625" customWidth="1"/>
    <col min="16" max="16" width="16.28515625" customWidth="1"/>
    <col min="17" max="17" width="21.5703125" customWidth="1"/>
    <col min="18" max="18" width="18.140625" customWidth="1"/>
    <col min="19" max="19" width="20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45867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72</v>
      </c>
      <c r="I2">
        <v>4</v>
      </c>
      <c r="J2">
        <v>2</v>
      </c>
      <c r="K2">
        <v>38</v>
      </c>
      <c r="L2">
        <v>0</v>
      </c>
      <c r="M2">
        <v>0</v>
      </c>
      <c r="N2">
        <v>0</v>
      </c>
      <c r="O2">
        <v>17</v>
      </c>
      <c r="P2">
        <v>45846</v>
      </c>
      <c r="Q2">
        <v>0</v>
      </c>
      <c r="R2">
        <v>0</v>
      </c>
      <c r="S2" t="s">
        <v>25</v>
      </c>
    </row>
    <row r="3" spans="1:19" x14ac:dyDescent="0.25">
      <c r="A3">
        <v>45850</v>
      </c>
      <c r="B3" t="s">
        <v>26</v>
      </c>
      <c r="C3" t="s">
        <v>27</v>
      </c>
      <c r="D3" t="s">
        <v>28</v>
      </c>
      <c r="E3" t="s">
        <v>22</v>
      </c>
      <c r="F3" t="s">
        <v>23</v>
      </c>
      <c r="G3" t="s">
        <v>24</v>
      </c>
      <c r="H3">
        <v>38</v>
      </c>
      <c r="I3">
        <v>5</v>
      </c>
      <c r="J3">
        <v>2</v>
      </c>
      <c r="K3">
        <v>65</v>
      </c>
      <c r="L3">
        <v>0</v>
      </c>
      <c r="M3">
        <v>0</v>
      </c>
      <c r="N3">
        <v>0</v>
      </c>
      <c r="O3">
        <v>26</v>
      </c>
      <c r="P3">
        <v>45849</v>
      </c>
      <c r="Q3">
        <v>0</v>
      </c>
      <c r="R3">
        <v>0</v>
      </c>
      <c r="S3" t="s">
        <v>29</v>
      </c>
    </row>
    <row r="4" spans="1:19" x14ac:dyDescent="0.25">
      <c r="A4">
        <v>45900</v>
      </c>
      <c r="B4" t="s">
        <v>30</v>
      </c>
      <c r="C4" t="s">
        <v>31</v>
      </c>
      <c r="D4" t="s">
        <v>21</v>
      </c>
      <c r="E4" t="s">
        <v>22</v>
      </c>
      <c r="F4" t="s">
        <v>23</v>
      </c>
      <c r="G4" t="s">
        <v>32</v>
      </c>
      <c r="H4">
        <v>56</v>
      </c>
      <c r="I4">
        <v>3</v>
      </c>
      <c r="J4">
        <v>1</v>
      </c>
      <c r="K4">
        <v>71</v>
      </c>
      <c r="L4">
        <v>0</v>
      </c>
      <c r="M4">
        <v>0</v>
      </c>
      <c r="N4">
        <v>0</v>
      </c>
      <c r="O4">
        <v>16</v>
      </c>
      <c r="P4">
        <v>45899</v>
      </c>
      <c r="Q4">
        <v>0</v>
      </c>
      <c r="R4">
        <v>0</v>
      </c>
      <c r="S4" t="s">
        <v>33</v>
      </c>
    </row>
    <row r="5" spans="1:19" x14ac:dyDescent="0.25">
      <c r="A5">
        <v>45880</v>
      </c>
      <c r="B5" t="s">
        <v>34</v>
      </c>
      <c r="C5" t="s">
        <v>35</v>
      </c>
      <c r="D5" t="s">
        <v>28</v>
      </c>
      <c r="E5" t="s">
        <v>22</v>
      </c>
      <c r="F5" t="s">
        <v>23</v>
      </c>
      <c r="G5" t="s">
        <v>36</v>
      </c>
      <c r="H5">
        <v>61</v>
      </c>
      <c r="I5">
        <v>4</v>
      </c>
      <c r="J5">
        <v>2</v>
      </c>
      <c r="K5">
        <v>83</v>
      </c>
      <c r="L5">
        <v>0</v>
      </c>
      <c r="M5">
        <v>1.99</v>
      </c>
      <c r="N5">
        <v>2</v>
      </c>
      <c r="O5">
        <v>21</v>
      </c>
      <c r="P5">
        <v>45861</v>
      </c>
      <c r="Q5">
        <v>0</v>
      </c>
      <c r="R5">
        <v>1</v>
      </c>
      <c r="S5" t="s">
        <v>37</v>
      </c>
    </row>
    <row r="6" spans="1:19" x14ac:dyDescent="0.25">
      <c r="A6">
        <v>45899</v>
      </c>
      <c r="B6" t="s">
        <v>38</v>
      </c>
      <c r="C6" t="s">
        <v>39</v>
      </c>
      <c r="D6" t="s">
        <v>28</v>
      </c>
      <c r="E6" t="s">
        <v>40</v>
      </c>
      <c r="F6" t="s">
        <v>23</v>
      </c>
      <c r="G6" t="s">
        <v>24</v>
      </c>
      <c r="H6">
        <v>48</v>
      </c>
      <c r="I6">
        <v>1</v>
      </c>
      <c r="J6">
        <v>1</v>
      </c>
      <c r="K6">
        <v>132</v>
      </c>
      <c r="L6">
        <v>0</v>
      </c>
      <c r="M6">
        <v>0</v>
      </c>
      <c r="N6">
        <v>0</v>
      </c>
      <c r="O6">
        <v>26</v>
      </c>
      <c r="P6">
        <v>45899</v>
      </c>
      <c r="Q6">
        <v>1</v>
      </c>
      <c r="R6">
        <v>0</v>
      </c>
      <c r="S6" t="s">
        <v>33</v>
      </c>
    </row>
    <row r="7" spans="1:19" x14ac:dyDescent="0.25">
      <c r="A7">
        <v>45881</v>
      </c>
      <c r="B7" t="s">
        <v>41</v>
      </c>
      <c r="C7" t="s">
        <v>42</v>
      </c>
      <c r="D7" t="s">
        <v>28</v>
      </c>
      <c r="E7" t="s">
        <v>43</v>
      </c>
      <c r="F7" t="s">
        <v>23</v>
      </c>
      <c r="G7" t="s">
        <v>24</v>
      </c>
      <c r="H7">
        <v>43</v>
      </c>
      <c r="I7">
        <v>2</v>
      </c>
      <c r="J7">
        <v>1</v>
      </c>
      <c r="K7">
        <v>86</v>
      </c>
      <c r="L7">
        <v>0</v>
      </c>
      <c r="M7">
        <v>0</v>
      </c>
      <c r="N7">
        <v>0</v>
      </c>
      <c r="O7">
        <v>23</v>
      </c>
      <c r="P7">
        <v>45848</v>
      </c>
      <c r="Q7">
        <v>0</v>
      </c>
      <c r="R7">
        <v>0</v>
      </c>
      <c r="S7" t="s">
        <v>37</v>
      </c>
    </row>
    <row r="8" spans="1:19" x14ac:dyDescent="0.25">
      <c r="A8">
        <v>45896</v>
      </c>
      <c r="B8" t="s">
        <v>44</v>
      </c>
      <c r="C8" t="s">
        <v>45</v>
      </c>
      <c r="D8" t="s">
        <v>28</v>
      </c>
      <c r="E8" t="s">
        <v>22</v>
      </c>
      <c r="F8" t="s">
        <v>23</v>
      </c>
      <c r="G8" t="s">
        <v>24</v>
      </c>
      <c r="H8">
        <v>72</v>
      </c>
      <c r="I8">
        <v>3</v>
      </c>
      <c r="J8">
        <v>2</v>
      </c>
      <c r="K8">
        <v>42</v>
      </c>
      <c r="L8">
        <v>0</v>
      </c>
      <c r="M8">
        <v>0</v>
      </c>
      <c r="N8">
        <v>0</v>
      </c>
      <c r="O8">
        <v>42</v>
      </c>
      <c r="P8">
        <v>45895</v>
      </c>
      <c r="Q8">
        <v>0</v>
      </c>
      <c r="R8">
        <v>0</v>
      </c>
      <c r="S8" t="s">
        <v>33</v>
      </c>
    </row>
    <row r="9" spans="1:19" x14ac:dyDescent="0.25">
      <c r="A9">
        <v>45895</v>
      </c>
      <c r="B9" t="s">
        <v>46</v>
      </c>
      <c r="C9" t="s">
        <v>47</v>
      </c>
      <c r="D9" t="s">
        <v>48</v>
      </c>
      <c r="E9" t="s">
        <v>40</v>
      </c>
      <c r="F9" t="s">
        <v>49</v>
      </c>
      <c r="G9" t="s">
        <v>24</v>
      </c>
      <c r="H9">
        <v>36</v>
      </c>
      <c r="I9">
        <v>8</v>
      </c>
      <c r="J9">
        <v>5</v>
      </c>
      <c r="K9">
        <v>84</v>
      </c>
      <c r="L9">
        <v>0</v>
      </c>
      <c r="M9">
        <v>0</v>
      </c>
      <c r="N9">
        <v>0</v>
      </c>
      <c r="O9">
        <v>3</v>
      </c>
      <c r="P9">
        <v>45876</v>
      </c>
      <c r="Q9">
        <v>0</v>
      </c>
      <c r="R9">
        <v>0</v>
      </c>
      <c r="S9" t="s">
        <v>33</v>
      </c>
    </row>
    <row r="10" spans="1:19" x14ac:dyDescent="0.25">
      <c r="A10">
        <v>45889</v>
      </c>
      <c r="B10" t="s">
        <v>50</v>
      </c>
      <c r="C10" t="s">
        <v>51</v>
      </c>
      <c r="D10" t="s">
        <v>28</v>
      </c>
      <c r="E10" t="s">
        <v>22</v>
      </c>
      <c r="F10" t="s">
        <v>49</v>
      </c>
      <c r="G10" t="s">
        <v>32</v>
      </c>
      <c r="H10">
        <v>49</v>
      </c>
      <c r="I10">
        <v>3</v>
      </c>
      <c r="J10">
        <v>1</v>
      </c>
      <c r="K10">
        <v>29</v>
      </c>
      <c r="L10">
        <v>0</v>
      </c>
      <c r="M10">
        <v>0</v>
      </c>
      <c r="N10">
        <v>0</v>
      </c>
      <c r="O10">
        <v>11</v>
      </c>
      <c r="P10">
        <v>45882</v>
      </c>
      <c r="Q10">
        <v>0</v>
      </c>
      <c r="R10">
        <v>0</v>
      </c>
      <c r="S10" t="s">
        <v>52</v>
      </c>
    </row>
    <row r="11" spans="1:19" x14ac:dyDescent="0.25">
      <c r="A11">
        <v>45875</v>
      </c>
      <c r="B11" t="s">
        <v>53</v>
      </c>
      <c r="C11" t="s">
        <v>54</v>
      </c>
      <c r="D11" t="s">
        <v>28</v>
      </c>
      <c r="E11" t="s">
        <v>43</v>
      </c>
      <c r="F11" t="s">
        <v>23</v>
      </c>
      <c r="G11" t="s">
        <v>24</v>
      </c>
      <c r="H11">
        <v>3</v>
      </c>
      <c r="I11">
        <v>2</v>
      </c>
      <c r="J11">
        <v>0</v>
      </c>
      <c r="K11">
        <v>75</v>
      </c>
      <c r="L11">
        <v>0</v>
      </c>
      <c r="M11">
        <v>0</v>
      </c>
      <c r="N11">
        <v>0</v>
      </c>
      <c r="O11">
        <v>10</v>
      </c>
      <c r="P11">
        <v>45859</v>
      </c>
      <c r="Q11">
        <v>0</v>
      </c>
      <c r="R11">
        <v>0</v>
      </c>
      <c r="S11" t="s">
        <v>55</v>
      </c>
    </row>
    <row r="12" spans="1:19" x14ac:dyDescent="0.25">
      <c r="A12">
        <v>45865</v>
      </c>
      <c r="B12" t="s">
        <v>56</v>
      </c>
      <c r="C12" t="s">
        <v>57</v>
      </c>
      <c r="D12" t="s">
        <v>28</v>
      </c>
      <c r="E12" t="s">
        <v>22</v>
      </c>
      <c r="F12" t="s">
        <v>23</v>
      </c>
      <c r="G12" t="s">
        <v>36</v>
      </c>
      <c r="H12">
        <v>20</v>
      </c>
      <c r="I12">
        <v>3</v>
      </c>
      <c r="J12">
        <v>1</v>
      </c>
      <c r="K12">
        <v>53</v>
      </c>
      <c r="L12">
        <v>1</v>
      </c>
      <c r="M12">
        <v>0</v>
      </c>
      <c r="N12">
        <v>0</v>
      </c>
      <c r="O12">
        <v>45</v>
      </c>
      <c r="P12">
        <v>45842</v>
      </c>
      <c r="Q12">
        <v>0</v>
      </c>
      <c r="R12">
        <v>0</v>
      </c>
      <c r="S12" t="s">
        <v>58</v>
      </c>
    </row>
    <row r="13" spans="1:19" x14ac:dyDescent="0.25">
      <c r="A13">
        <v>45885</v>
      </c>
      <c r="B13" t="s">
        <v>59</v>
      </c>
      <c r="C13" t="s">
        <v>60</v>
      </c>
      <c r="D13" t="s">
        <v>48</v>
      </c>
      <c r="E13" t="s">
        <v>22</v>
      </c>
      <c r="F13" t="s">
        <v>49</v>
      </c>
      <c r="G13" t="s">
        <v>24</v>
      </c>
      <c r="H13">
        <v>33</v>
      </c>
      <c r="I13">
        <v>5</v>
      </c>
      <c r="J13">
        <v>0</v>
      </c>
      <c r="K13">
        <v>65</v>
      </c>
      <c r="L13">
        <v>0</v>
      </c>
      <c r="M13">
        <v>0</v>
      </c>
      <c r="N13">
        <v>0</v>
      </c>
      <c r="O13">
        <v>17</v>
      </c>
      <c r="P13">
        <v>45846</v>
      </c>
      <c r="Q13">
        <v>0</v>
      </c>
      <c r="R13">
        <v>0</v>
      </c>
      <c r="S13" t="s">
        <v>37</v>
      </c>
    </row>
    <row r="14" spans="1:19" x14ac:dyDescent="0.25">
      <c r="A14">
        <v>45899</v>
      </c>
      <c r="B14" t="s">
        <v>61</v>
      </c>
      <c r="C14" t="s">
        <v>62</v>
      </c>
      <c r="D14" t="s">
        <v>28</v>
      </c>
      <c r="E14" t="s">
        <v>22</v>
      </c>
      <c r="F14" t="s">
        <v>49</v>
      </c>
      <c r="G14" t="s">
        <v>36</v>
      </c>
      <c r="H14">
        <v>31</v>
      </c>
      <c r="I14">
        <v>1</v>
      </c>
      <c r="J14">
        <v>0</v>
      </c>
      <c r="K14">
        <v>44</v>
      </c>
      <c r="L14">
        <v>0</v>
      </c>
      <c r="M14">
        <v>0</v>
      </c>
      <c r="N14">
        <v>0</v>
      </c>
      <c r="O14">
        <v>20</v>
      </c>
      <c r="P14">
        <v>45878</v>
      </c>
      <c r="Q14">
        <v>0</v>
      </c>
      <c r="R14">
        <v>0</v>
      </c>
      <c r="S14" t="s">
        <v>33</v>
      </c>
    </row>
    <row r="15" spans="1:19" x14ac:dyDescent="0.25">
      <c r="A15">
        <v>45900</v>
      </c>
      <c r="B15" t="s">
        <v>63</v>
      </c>
      <c r="C15" t="s">
        <v>64</v>
      </c>
      <c r="D15" t="s">
        <v>28</v>
      </c>
      <c r="E15" t="s">
        <v>40</v>
      </c>
      <c r="F15" t="s">
        <v>49</v>
      </c>
      <c r="G15" t="s">
        <v>36</v>
      </c>
      <c r="H15">
        <v>26</v>
      </c>
      <c r="I15">
        <v>4</v>
      </c>
      <c r="J15">
        <v>1</v>
      </c>
      <c r="K15">
        <v>86</v>
      </c>
      <c r="L15">
        <v>0</v>
      </c>
      <c r="M15">
        <v>9.99</v>
      </c>
      <c r="N15">
        <v>1</v>
      </c>
      <c r="O15">
        <v>34</v>
      </c>
      <c r="P15">
        <v>45900</v>
      </c>
      <c r="Q15">
        <v>1</v>
      </c>
      <c r="R15">
        <v>1</v>
      </c>
      <c r="S15" t="s">
        <v>33</v>
      </c>
    </row>
    <row r="16" spans="1:19" x14ac:dyDescent="0.25">
      <c r="A16">
        <v>45866</v>
      </c>
      <c r="B16" t="s">
        <v>65</v>
      </c>
      <c r="C16" t="s">
        <v>66</v>
      </c>
      <c r="D16" t="s">
        <v>28</v>
      </c>
      <c r="E16" t="s">
        <v>22</v>
      </c>
      <c r="F16" t="s">
        <v>23</v>
      </c>
      <c r="G16" t="s">
        <v>32</v>
      </c>
      <c r="H16">
        <v>25</v>
      </c>
      <c r="I16">
        <v>2</v>
      </c>
      <c r="J16">
        <v>1</v>
      </c>
      <c r="K16">
        <v>28</v>
      </c>
      <c r="L16">
        <v>0</v>
      </c>
      <c r="M16">
        <v>0</v>
      </c>
      <c r="N16">
        <v>0</v>
      </c>
      <c r="O16">
        <v>9</v>
      </c>
      <c r="P16">
        <v>45856</v>
      </c>
      <c r="Q16">
        <v>0</v>
      </c>
      <c r="R16">
        <v>0</v>
      </c>
      <c r="S16" t="s">
        <v>25</v>
      </c>
    </row>
    <row r="17" spans="1:19" x14ac:dyDescent="0.25">
      <c r="A17">
        <v>45895</v>
      </c>
      <c r="B17" t="s">
        <v>67</v>
      </c>
      <c r="C17" t="s">
        <v>68</v>
      </c>
      <c r="D17" t="s">
        <v>48</v>
      </c>
      <c r="E17" t="s">
        <v>40</v>
      </c>
      <c r="F17" t="s">
        <v>49</v>
      </c>
      <c r="G17" t="s">
        <v>36</v>
      </c>
      <c r="H17">
        <v>36</v>
      </c>
      <c r="I17">
        <v>4</v>
      </c>
      <c r="J17">
        <v>1</v>
      </c>
      <c r="K17">
        <v>62</v>
      </c>
      <c r="L17">
        <v>0</v>
      </c>
      <c r="M17">
        <v>14.99</v>
      </c>
      <c r="N17">
        <v>1</v>
      </c>
      <c r="O17">
        <v>6</v>
      </c>
      <c r="P17">
        <v>45876</v>
      </c>
      <c r="Q17">
        <v>0</v>
      </c>
      <c r="R17">
        <v>1</v>
      </c>
      <c r="S17" t="s">
        <v>33</v>
      </c>
    </row>
    <row r="18" spans="1:19" x14ac:dyDescent="0.25">
      <c r="A18">
        <v>45887</v>
      </c>
      <c r="B18" t="s">
        <v>69</v>
      </c>
      <c r="C18" t="s">
        <v>70</v>
      </c>
      <c r="D18" t="s">
        <v>28</v>
      </c>
      <c r="E18" t="s">
        <v>40</v>
      </c>
      <c r="F18" t="s">
        <v>49</v>
      </c>
      <c r="G18" t="s">
        <v>36</v>
      </c>
      <c r="H18">
        <v>18</v>
      </c>
      <c r="I18">
        <v>5</v>
      </c>
      <c r="J18">
        <v>2</v>
      </c>
      <c r="K18">
        <v>75</v>
      </c>
      <c r="L18">
        <v>0</v>
      </c>
      <c r="M18">
        <v>0</v>
      </c>
      <c r="N18">
        <v>0</v>
      </c>
      <c r="O18">
        <v>6</v>
      </c>
      <c r="P18">
        <v>45883</v>
      </c>
      <c r="Q18">
        <v>0</v>
      </c>
      <c r="R18">
        <v>0</v>
      </c>
      <c r="S18" t="s">
        <v>52</v>
      </c>
    </row>
    <row r="19" spans="1:19" x14ac:dyDescent="0.25">
      <c r="A19">
        <v>45900</v>
      </c>
      <c r="B19" t="s">
        <v>63</v>
      </c>
      <c r="C19" t="s">
        <v>71</v>
      </c>
      <c r="D19" t="s">
        <v>48</v>
      </c>
      <c r="E19" t="s">
        <v>22</v>
      </c>
      <c r="F19" t="s">
        <v>23</v>
      </c>
      <c r="G19" t="s">
        <v>36</v>
      </c>
      <c r="H19">
        <v>55</v>
      </c>
      <c r="I19">
        <v>6</v>
      </c>
      <c r="J19">
        <v>3</v>
      </c>
      <c r="K19">
        <v>57</v>
      </c>
      <c r="L19">
        <v>0</v>
      </c>
      <c r="M19">
        <v>0</v>
      </c>
      <c r="N19">
        <v>0</v>
      </c>
      <c r="O19">
        <v>38</v>
      </c>
      <c r="P19">
        <v>45900</v>
      </c>
      <c r="Q19">
        <v>1</v>
      </c>
      <c r="R19">
        <v>0</v>
      </c>
      <c r="S19" t="s">
        <v>33</v>
      </c>
    </row>
    <row r="20" spans="1:19" x14ac:dyDescent="0.25">
      <c r="A20">
        <v>45881</v>
      </c>
      <c r="B20" t="s">
        <v>72</v>
      </c>
      <c r="C20" t="s">
        <v>73</v>
      </c>
      <c r="D20" t="s">
        <v>28</v>
      </c>
      <c r="E20" t="s">
        <v>43</v>
      </c>
      <c r="F20" t="s">
        <v>49</v>
      </c>
      <c r="G20" t="s">
        <v>36</v>
      </c>
      <c r="H20">
        <v>22</v>
      </c>
      <c r="I20">
        <v>4</v>
      </c>
      <c r="J20">
        <v>3</v>
      </c>
      <c r="K20">
        <v>45</v>
      </c>
      <c r="L20">
        <v>0</v>
      </c>
      <c r="M20">
        <v>0</v>
      </c>
      <c r="N20">
        <v>0</v>
      </c>
      <c r="O20">
        <v>9</v>
      </c>
      <c r="P20">
        <v>45844</v>
      </c>
      <c r="Q20">
        <v>0</v>
      </c>
      <c r="R20">
        <v>0</v>
      </c>
      <c r="S20" t="s">
        <v>37</v>
      </c>
    </row>
    <row r="21" spans="1:19" x14ac:dyDescent="0.25">
      <c r="A21">
        <v>45897</v>
      </c>
      <c r="B21" t="s">
        <v>74</v>
      </c>
      <c r="C21" t="s">
        <v>75</v>
      </c>
      <c r="D21" t="s">
        <v>21</v>
      </c>
      <c r="E21" t="s">
        <v>40</v>
      </c>
      <c r="F21" t="s">
        <v>23</v>
      </c>
      <c r="G21" t="s">
        <v>24</v>
      </c>
      <c r="H21">
        <v>53</v>
      </c>
      <c r="I21">
        <v>4</v>
      </c>
      <c r="J21">
        <v>2</v>
      </c>
      <c r="K21">
        <v>60</v>
      </c>
      <c r="L21">
        <v>0</v>
      </c>
      <c r="M21">
        <v>0</v>
      </c>
      <c r="N21">
        <v>0</v>
      </c>
      <c r="O21">
        <v>33</v>
      </c>
      <c r="P21">
        <v>45894</v>
      </c>
      <c r="Q21">
        <v>0</v>
      </c>
      <c r="R21">
        <v>0</v>
      </c>
      <c r="S21" t="s">
        <v>33</v>
      </c>
    </row>
    <row r="22" spans="1:19" x14ac:dyDescent="0.25">
      <c r="A22">
        <v>45893</v>
      </c>
      <c r="B22" t="s">
        <v>76</v>
      </c>
      <c r="C22" t="s">
        <v>77</v>
      </c>
      <c r="D22" t="s">
        <v>28</v>
      </c>
      <c r="E22" t="s">
        <v>43</v>
      </c>
      <c r="F22" t="s">
        <v>49</v>
      </c>
      <c r="G22" t="s">
        <v>24</v>
      </c>
      <c r="H22">
        <v>46</v>
      </c>
      <c r="I22">
        <v>5</v>
      </c>
      <c r="J22">
        <v>2</v>
      </c>
      <c r="K22">
        <v>47</v>
      </c>
      <c r="L22">
        <v>0</v>
      </c>
      <c r="M22">
        <v>0</v>
      </c>
      <c r="N22">
        <v>0</v>
      </c>
      <c r="O22">
        <v>29</v>
      </c>
      <c r="P22">
        <v>45876</v>
      </c>
      <c r="Q22">
        <v>0</v>
      </c>
      <c r="R22">
        <v>0</v>
      </c>
      <c r="S22" t="s">
        <v>52</v>
      </c>
    </row>
    <row r="23" spans="1:19" x14ac:dyDescent="0.25">
      <c r="A23">
        <v>45899</v>
      </c>
      <c r="B23" t="s">
        <v>78</v>
      </c>
      <c r="C23" t="s">
        <v>79</v>
      </c>
      <c r="D23" t="s">
        <v>28</v>
      </c>
      <c r="E23" t="s">
        <v>22</v>
      </c>
      <c r="F23" t="s">
        <v>49</v>
      </c>
      <c r="G23" t="s">
        <v>24</v>
      </c>
      <c r="H23">
        <v>70</v>
      </c>
      <c r="I23">
        <v>5</v>
      </c>
      <c r="J23">
        <v>2</v>
      </c>
      <c r="K23">
        <v>19</v>
      </c>
      <c r="L23">
        <v>0</v>
      </c>
      <c r="M23">
        <v>0</v>
      </c>
      <c r="N23">
        <v>0</v>
      </c>
      <c r="O23">
        <v>8</v>
      </c>
      <c r="P23">
        <v>45899</v>
      </c>
      <c r="Q23">
        <v>1</v>
      </c>
      <c r="R23">
        <v>0</v>
      </c>
      <c r="S23" t="s">
        <v>33</v>
      </c>
    </row>
    <row r="24" spans="1:19" x14ac:dyDescent="0.25">
      <c r="A24">
        <v>45882</v>
      </c>
      <c r="B24" t="s">
        <v>80</v>
      </c>
      <c r="C24" t="s">
        <v>81</v>
      </c>
      <c r="D24" t="s">
        <v>21</v>
      </c>
      <c r="E24" t="s">
        <v>22</v>
      </c>
      <c r="F24" t="s">
        <v>49</v>
      </c>
      <c r="G24" t="s">
        <v>32</v>
      </c>
      <c r="H24">
        <v>47</v>
      </c>
      <c r="I24">
        <v>2</v>
      </c>
      <c r="J24">
        <v>2</v>
      </c>
      <c r="K24">
        <v>64</v>
      </c>
      <c r="L24">
        <v>0</v>
      </c>
      <c r="M24">
        <v>0</v>
      </c>
      <c r="N24">
        <v>0</v>
      </c>
      <c r="O24">
        <v>32</v>
      </c>
      <c r="P24">
        <v>45849</v>
      </c>
      <c r="Q24">
        <v>0</v>
      </c>
      <c r="R24">
        <v>0</v>
      </c>
      <c r="S24" t="s">
        <v>37</v>
      </c>
    </row>
    <row r="25" spans="1:19" x14ac:dyDescent="0.25">
      <c r="A25">
        <v>45880</v>
      </c>
      <c r="B25" t="s">
        <v>82</v>
      </c>
      <c r="C25" t="s">
        <v>83</v>
      </c>
      <c r="D25" t="s">
        <v>28</v>
      </c>
      <c r="E25" t="s">
        <v>40</v>
      </c>
      <c r="F25" t="s">
        <v>23</v>
      </c>
      <c r="G25" t="s">
        <v>24</v>
      </c>
      <c r="H25">
        <v>36</v>
      </c>
      <c r="I25">
        <v>2</v>
      </c>
      <c r="J25">
        <v>0</v>
      </c>
      <c r="K25">
        <v>76</v>
      </c>
      <c r="L25">
        <v>0</v>
      </c>
      <c r="M25">
        <v>0</v>
      </c>
      <c r="N25">
        <v>0</v>
      </c>
      <c r="O25">
        <v>25</v>
      </c>
      <c r="P25">
        <v>45874</v>
      </c>
      <c r="Q25">
        <v>0</v>
      </c>
      <c r="R25">
        <v>0</v>
      </c>
      <c r="S25" t="s">
        <v>37</v>
      </c>
    </row>
    <row r="26" spans="1:19" x14ac:dyDescent="0.25">
      <c r="A26">
        <v>45863</v>
      </c>
      <c r="B26" t="s">
        <v>84</v>
      </c>
      <c r="C26" t="s">
        <v>85</v>
      </c>
      <c r="D26" t="s">
        <v>21</v>
      </c>
      <c r="E26" t="s">
        <v>43</v>
      </c>
      <c r="F26" t="s">
        <v>23</v>
      </c>
      <c r="G26" t="s">
        <v>24</v>
      </c>
      <c r="H26">
        <v>45</v>
      </c>
      <c r="I26">
        <v>1</v>
      </c>
      <c r="J26">
        <v>0</v>
      </c>
      <c r="K26">
        <v>96</v>
      </c>
      <c r="L26">
        <v>0</v>
      </c>
      <c r="M26">
        <v>0</v>
      </c>
      <c r="N26">
        <v>0</v>
      </c>
      <c r="O26">
        <v>25</v>
      </c>
      <c r="P26">
        <v>45843</v>
      </c>
      <c r="Q26">
        <v>0</v>
      </c>
      <c r="R26">
        <v>0</v>
      </c>
      <c r="S26" t="s">
        <v>58</v>
      </c>
    </row>
    <row r="27" spans="1:19" x14ac:dyDescent="0.25">
      <c r="A27">
        <v>45900</v>
      </c>
      <c r="B27" t="s">
        <v>86</v>
      </c>
      <c r="C27" t="s">
        <v>87</v>
      </c>
      <c r="D27" t="s">
        <v>48</v>
      </c>
      <c r="E27" t="s">
        <v>43</v>
      </c>
      <c r="F27" t="s">
        <v>23</v>
      </c>
      <c r="G27" t="s">
        <v>24</v>
      </c>
      <c r="H27">
        <v>25</v>
      </c>
      <c r="I27">
        <v>3</v>
      </c>
      <c r="J27">
        <v>1</v>
      </c>
      <c r="K27">
        <v>59</v>
      </c>
      <c r="L27">
        <v>0</v>
      </c>
      <c r="M27">
        <v>14.99</v>
      </c>
      <c r="N27">
        <v>3</v>
      </c>
      <c r="O27">
        <v>18</v>
      </c>
      <c r="P27">
        <v>45892</v>
      </c>
      <c r="Q27">
        <v>0</v>
      </c>
      <c r="R27">
        <v>1</v>
      </c>
      <c r="S27" t="s">
        <v>33</v>
      </c>
    </row>
    <row r="28" spans="1:19" x14ac:dyDescent="0.25">
      <c r="A28">
        <v>45899</v>
      </c>
      <c r="B28" t="s">
        <v>88</v>
      </c>
      <c r="C28" t="s">
        <v>89</v>
      </c>
      <c r="D28" t="s">
        <v>48</v>
      </c>
      <c r="E28" t="s">
        <v>22</v>
      </c>
      <c r="F28" t="s">
        <v>23</v>
      </c>
      <c r="G28" t="s">
        <v>36</v>
      </c>
      <c r="H28">
        <v>49</v>
      </c>
      <c r="I28">
        <v>2</v>
      </c>
      <c r="J28">
        <v>1</v>
      </c>
      <c r="K28">
        <v>61</v>
      </c>
      <c r="L28">
        <v>0</v>
      </c>
      <c r="M28">
        <v>0</v>
      </c>
      <c r="N28">
        <v>0</v>
      </c>
      <c r="O28">
        <v>11</v>
      </c>
      <c r="P28">
        <v>45864</v>
      </c>
      <c r="Q28">
        <v>0</v>
      </c>
      <c r="R28">
        <v>0</v>
      </c>
      <c r="S28" t="s">
        <v>33</v>
      </c>
    </row>
    <row r="29" spans="1:19" x14ac:dyDescent="0.25">
      <c r="A29">
        <v>45863</v>
      </c>
      <c r="B29" t="s">
        <v>84</v>
      </c>
      <c r="C29" t="s">
        <v>90</v>
      </c>
      <c r="D29" t="s">
        <v>28</v>
      </c>
      <c r="E29" t="s">
        <v>22</v>
      </c>
      <c r="F29" t="s">
        <v>23</v>
      </c>
      <c r="G29" t="s">
        <v>24</v>
      </c>
      <c r="H29">
        <v>68</v>
      </c>
      <c r="I29">
        <v>3</v>
      </c>
      <c r="J29">
        <v>2</v>
      </c>
      <c r="K29">
        <v>44</v>
      </c>
      <c r="L29">
        <v>0</v>
      </c>
      <c r="M29">
        <v>0</v>
      </c>
      <c r="N29">
        <v>0</v>
      </c>
      <c r="O29">
        <v>30</v>
      </c>
      <c r="P29">
        <v>45843</v>
      </c>
      <c r="Q29">
        <v>0</v>
      </c>
      <c r="R29">
        <v>0</v>
      </c>
      <c r="S29" t="s">
        <v>58</v>
      </c>
    </row>
    <row r="30" spans="1:19" x14ac:dyDescent="0.25">
      <c r="A30">
        <v>45900</v>
      </c>
      <c r="B30" t="s">
        <v>74</v>
      </c>
      <c r="C30" t="s">
        <v>91</v>
      </c>
      <c r="D30" t="s">
        <v>28</v>
      </c>
      <c r="E30" t="s">
        <v>43</v>
      </c>
      <c r="F30" t="s">
        <v>49</v>
      </c>
      <c r="G30" t="s">
        <v>36</v>
      </c>
      <c r="H30">
        <v>33</v>
      </c>
      <c r="I30">
        <v>7</v>
      </c>
      <c r="J30">
        <v>3</v>
      </c>
      <c r="K30">
        <v>42</v>
      </c>
      <c r="L30">
        <v>0</v>
      </c>
      <c r="M30">
        <v>0</v>
      </c>
      <c r="N30">
        <v>0</v>
      </c>
      <c r="O30">
        <v>25</v>
      </c>
      <c r="P30">
        <v>45894</v>
      </c>
      <c r="Q30">
        <v>0</v>
      </c>
      <c r="R30">
        <v>0</v>
      </c>
      <c r="S30" t="s">
        <v>33</v>
      </c>
    </row>
    <row r="31" spans="1:19" x14ac:dyDescent="0.25">
      <c r="A31">
        <v>45881</v>
      </c>
      <c r="B31" t="s">
        <v>92</v>
      </c>
      <c r="C31" t="s">
        <v>93</v>
      </c>
      <c r="D31" t="s">
        <v>28</v>
      </c>
      <c r="E31" t="s">
        <v>40</v>
      </c>
      <c r="F31" t="s">
        <v>23</v>
      </c>
      <c r="G31" t="s">
        <v>36</v>
      </c>
      <c r="H31">
        <v>33</v>
      </c>
      <c r="I31">
        <v>4</v>
      </c>
      <c r="J31">
        <v>1</v>
      </c>
      <c r="K31">
        <v>63</v>
      </c>
      <c r="L31">
        <v>0</v>
      </c>
      <c r="M31">
        <v>0</v>
      </c>
      <c r="N31">
        <v>0</v>
      </c>
      <c r="O31">
        <v>24</v>
      </c>
      <c r="P31">
        <v>45852</v>
      </c>
      <c r="Q31">
        <v>0</v>
      </c>
      <c r="R31">
        <v>0</v>
      </c>
      <c r="S31" t="s">
        <v>37</v>
      </c>
    </row>
    <row r="32" spans="1:19" x14ac:dyDescent="0.25">
      <c r="A32">
        <v>45885</v>
      </c>
      <c r="B32" t="s">
        <v>61</v>
      </c>
      <c r="C32" t="s">
        <v>94</v>
      </c>
      <c r="D32" t="s">
        <v>28</v>
      </c>
      <c r="E32" t="s">
        <v>22</v>
      </c>
      <c r="F32" t="s">
        <v>23</v>
      </c>
      <c r="G32" t="s">
        <v>36</v>
      </c>
      <c r="H32">
        <v>26</v>
      </c>
      <c r="I32">
        <v>3</v>
      </c>
      <c r="J32">
        <v>2</v>
      </c>
      <c r="K32">
        <v>32</v>
      </c>
      <c r="L32">
        <v>0</v>
      </c>
      <c r="M32">
        <v>0</v>
      </c>
      <c r="N32">
        <v>0</v>
      </c>
      <c r="O32">
        <v>3</v>
      </c>
      <c r="P32">
        <v>45878</v>
      </c>
      <c r="Q32">
        <v>0</v>
      </c>
      <c r="R32">
        <v>0</v>
      </c>
      <c r="S32" t="s">
        <v>37</v>
      </c>
    </row>
    <row r="33" spans="1:19" x14ac:dyDescent="0.25">
      <c r="A33">
        <v>45882</v>
      </c>
      <c r="B33" t="s">
        <v>95</v>
      </c>
      <c r="C33" t="s">
        <v>96</v>
      </c>
      <c r="D33" t="s">
        <v>28</v>
      </c>
      <c r="E33" t="s">
        <v>22</v>
      </c>
      <c r="F33" t="s">
        <v>23</v>
      </c>
      <c r="G33" t="s">
        <v>36</v>
      </c>
      <c r="H33">
        <v>37</v>
      </c>
      <c r="I33">
        <v>5</v>
      </c>
      <c r="J33">
        <v>3</v>
      </c>
      <c r="K33">
        <v>46</v>
      </c>
      <c r="L33">
        <v>0</v>
      </c>
      <c r="M33">
        <v>4.99</v>
      </c>
      <c r="N33">
        <v>4</v>
      </c>
      <c r="O33">
        <v>27</v>
      </c>
      <c r="P33">
        <v>45872</v>
      </c>
      <c r="Q33">
        <v>0</v>
      </c>
      <c r="R33">
        <v>1</v>
      </c>
      <c r="S33" t="s">
        <v>37</v>
      </c>
    </row>
    <row r="34" spans="1:19" x14ac:dyDescent="0.25">
      <c r="A34">
        <v>45887</v>
      </c>
      <c r="B34" t="s">
        <v>97</v>
      </c>
      <c r="C34" t="s">
        <v>98</v>
      </c>
      <c r="D34" t="s">
        <v>21</v>
      </c>
      <c r="E34" t="s">
        <v>22</v>
      </c>
      <c r="F34" t="s">
        <v>99</v>
      </c>
      <c r="G34" t="s">
        <v>36</v>
      </c>
      <c r="H34">
        <v>23</v>
      </c>
      <c r="I34">
        <v>7</v>
      </c>
      <c r="J34">
        <v>3</v>
      </c>
      <c r="K34">
        <v>67</v>
      </c>
      <c r="L34">
        <v>1</v>
      </c>
      <c r="M34">
        <v>0</v>
      </c>
      <c r="N34">
        <v>0</v>
      </c>
      <c r="O34">
        <v>17</v>
      </c>
      <c r="P34">
        <v>45877</v>
      </c>
      <c r="Q34">
        <v>0</v>
      </c>
      <c r="R34">
        <v>0</v>
      </c>
      <c r="S34" t="s">
        <v>52</v>
      </c>
    </row>
    <row r="35" spans="1:19" x14ac:dyDescent="0.25">
      <c r="A35">
        <v>45873</v>
      </c>
      <c r="B35" t="s">
        <v>100</v>
      </c>
      <c r="C35" t="s">
        <v>101</v>
      </c>
      <c r="D35" t="s">
        <v>28</v>
      </c>
      <c r="E35" t="s">
        <v>22</v>
      </c>
      <c r="F35" t="s">
        <v>99</v>
      </c>
      <c r="G35" t="s">
        <v>36</v>
      </c>
      <c r="H35">
        <v>20</v>
      </c>
      <c r="I35">
        <v>6</v>
      </c>
      <c r="J35">
        <v>3</v>
      </c>
      <c r="K35">
        <v>32</v>
      </c>
      <c r="L35">
        <v>0</v>
      </c>
      <c r="M35">
        <v>19.989999999999998</v>
      </c>
      <c r="N35">
        <v>3</v>
      </c>
      <c r="O35">
        <v>28</v>
      </c>
      <c r="P35">
        <v>45867</v>
      </c>
      <c r="Q35">
        <v>0</v>
      </c>
      <c r="R35">
        <v>1</v>
      </c>
      <c r="S35" t="s">
        <v>55</v>
      </c>
    </row>
    <row r="36" spans="1:19" x14ac:dyDescent="0.25">
      <c r="A36">
        <v>45875</v>
      </c>
      <c r="B36" t="s">
        <v>102</v>
      </c>
      <c r="C36" t="s">
        <v>103</v>
      </c>
      <c r="D36" t="s">
        <v>48</v>
      </c>
      <c r="E36" t="s">
        <v>43</v>
      </c>
      <c r="F36" t="s">
        <v>99</v>
      </c>
      <c r="G36" t="s">
        <v>36</v>
      </c>
      <c r="H36">
        <v>38</v>
      </c>
      <c r="I36">
        <v>5</v>
      </c>
      <c r="J36">
        <v>4</v>
      </c>
      <c r="K36">
        <v>69</v>
      </c>
      <c r="L36">
        <v>0</v>
      </c>
      <c r="M36">
        <v>0</v>
      </c>
      <c r="N36">
        <v>0</v>
      </c>
      <c r="O36">
        <v>16</v>
      </c>
      <c r="P36">
        <v>45848</v>
      </c>
      <c r="Q36">
        <v>0</v>
      </c>
      <c r="R36">
        <v>0</v>
      </c>
      <c r="S36" t="s">
        <v>55</v>
      </c>
    </row>
    <row r="37" spans="1:19" x14ac:dyDescent="0.25">
      <c r="A37">
        <v>45890</v>
      </c>
      <c r="B37" t="s">
        <v>104</v>
      </c>
      <c r="C37" t="s">
        <v>105</v>
      </c>
      <c r="D37" t="s">
        <v>21</v>
      </c>
      <c r="E37" t="s">
        <v>43</v>
      </c>
      <c r="F37" t="s">
        <v>23</v>
      </c>
      <c r="G37" t="s">
        <v>36</v>
      </c>
      <c r="H37">
        <v>17</v>
      </c>
      <c r="I37">
        <v>3</v>
      </c>
      <c r="J37">
        <v>3</v>
      </c>
      <c r="K37">
        <v>53</v>
      </c>
      <c r="L37">
        <v>0</v>
      </c>
      <c r="M37">
        <v>0</v>
      </c>
      <c r="N37">
        <v>0</v>
      </c>
      <c r="O37">
        <v>8</v>
      </c>
      <c r="P37">
        <v>45874</v>
      </c>
      <c r="Q37">
        <v>0</v>
      </c>
      <c r="R37">
        <v>0</v>
      </c>
      <c r="S37" t="s">
        <v>52</v>
      </c>
    </row>
    <row r="38" spans="1:19" x14ac:dyDescent="0.25">
      <c r="A38">
        <v>45898</v>
      </c>
      <c r="B38" t="s">
        <v>106</v>
      </c>
      <c r="C38" t="s">
        <v>107</v>
      </c>
      <c r="D38" t="s">
        <v>28</v>
      </c>
      <c r="E38" t="s">
        <v>40</v>
      </c>
      <c r="F38" t="s">
        <v>49</v>
      </c>
      <c r="G38" t="s">
        <v>24</v>
      </c>
      <c r="H38">
        <v>28</v>
      </c>
      <c r="I38">
        <v>6</v>
      </c>
      <c r="J38">
        <v>4</v>
      </c>
      <c r="K38">
        <v>63</v>
      </c>
      <c r="L38">
        <v>0</v>
      </c>
      <c r="M38">
        <v>14.99</v>
      </c>
      <c r="N38">
        <v>1</v>
      </c>
      <c r="O38">
        <v>1</v>
      </c>
      <c r="P38">
        <v>45870</v>
      </c>
      <c r="Q38">
        <v>0</v>
      </c>
      <c r="R38">
        <v>1</v>
      </c>
      <c r="S38" t="s">
        <v>33</v>
      </c>
    </row>
    <row r="39" spans="1:19" x14ac:dyDescent="0.25">
      <c r="A39">
        <v>45882</v>
      </c>
      <c r="B39" t="s">
        <v>108</v>
      </c>
      <c r="C39" t="s">
        <v>109</v>
      </c>
      <c r="D39" t="s">
        <v>28</v>
      </c>
      <c r="E39" t="s">
        <v>40</v>
      </c>
      <c r="F39" t="s">
        <v>23</v>
      </c>
      <c r="G39" t="s">
        <v>36</v>
      </c>
      <c r="H39">
        <v>43</v>
      </c>
      <c r="I39">
        <v>2</v>
      </c>
      <c r="J39">
        <v>2</v>
      </c>
      <c r="K39">
        <v>100</v>
      </c>
      <c r="L39">
        <v>0</v>
      </c>
      <c r="M39">
        <v>0</v>
      </c>
      <c r="N39">
        <v>0</v>
      </c>
      <c r="O39">
        <v>37</v>
      </c>
      <c r="P39">
        <v>45868</v>
      </c>
      <c r="Q39">
        <v>0</v>
      </c>
      <c r="R39">
        <v>0</v>
      </c>
      <c r="S39" t="s">
        <v>37</v>
      </c>
    </row>
    <row r="40" spans="1:19" x14ac:dyDescent="0.25">
      <c r="A40">
        <v>45865</v>
      </c>
      <c r="B40" t="s">
        <v>110</v>
      </c>
      <c r="C40" t="s">
        <v>111</v>
      </c>
      <c r="D40" t="s">
        <v>21</v>
      </c>
      <c r="E40" t="s">
        <v>22</v>
      </c>
      <c r="F40" t="s">
        <v>49</v>
      </c>
      <c r="G40" t="s">
        <v>32</v>
      </c>
      <c r="H40">
        <v>30</v>
      </c>
      <c r="I40">
        <v>5</v>
      </c>
      <c r="J40">
        <v>3</v>
      </c>
      <c r="K40">
        <v>32</v>
      </c>
      <c r="L40">
        <v>0</v>
      </c>
      <c r="M40">
        <v>0</v>
      </c>
      <c r="N40">
        <v>0</v>
      </c>
      <c r="O40">
        <v>27</v>
      </c>
      <c r="P40">
        <v>45848</v>
      </c>
      <c r="Q40">
        <v>0</v>
      </c>
      <c r="R40">
        <v>0</v>
      </c>
      <c r="S40" t="s">
        <v>58</v>
      </c>
    </row>
    <row r="41" spans="1:19" x14ac:dyDescent="0.25">
      <c r="A41">
        <v>45845</v>
      </c>
      <c r="B41" t="s">
        <v>112</v>
      </c>
      <c r="C41" t="s">
        <v>113</v>
      </c>
      <c r="D41" t="s">
        <v>28</v>
      </c>
      <c r="E41" t="s">
        <v>40</v>
      </c>
      <c r="F41" t="s">
        <v>49</v>
      </c>
      <c r="G41" t="s">
        <v>24</v>
      </c>
      <c r="H41">
        <v>25</v>
      </c>
      <c r="I41">
        <v>4</v>
      </c>
      <c r="J41">
        <v>0</v>
      </c>
      <c r="K41">
        <v>31</v>
      </c>
      <c r="L41">
        <v>0</v>
      </c>
      <c r="M41">
        <v>0</v>
      </c>
      <c r="N41">
        <v>0</v>
      </c>
      <c r="O41">
        <v>1</v>
      </c>
      <c r="P41">
        <v>45842</v>
      </c>
      <c r="Q41">
        <v>0</v>
      </c>
      <c r="R41">
        <v>0</v>
      </c>
      <c r="S41" t="s">
        <v>29</v>
      </c>
    </row>
    <row r="42" spans="1:19" x14ac:dyDescent="0.25">
      <c r="A42">
        <v>45895</v>
      </c>
      <c r="B42" t="s">
        <v>114</v>
      </c>
      <c r="C42" t="s">
        <v>115</v>
      </c>
      <c r="D42" t="s">
        <v>21</v>
      </c>
      <c r="E42" t="s">
        <v>22</v>
      </c>
      <c r="F42" t="s">
        <v>23</v>
      </c>
      <c r="G42" t="s">
        <v>36</v>
      </c>
      <c r="H42">
        <v>37</v>
      </c>
      <c r="I42">
        <v>2</v>
      </c>
      <c r="J42">
        <v>1</v>
      </c>
      <c r="K42">
        <v>10</v>
      </c>
      <c r="L42">
        <v>0</v>
      </c>
      <c r="M42">
        <v>9.99</v>
      </c>
      <c r="N42">
        <v>3</v>
      </c>
      <c r="O42">
        <v>5</v>
      </c>
      <c r="P42">
        <v>45888</v>
      </c>
      <c r="Q42">
        <v>0</v>
      </c>
      <c r="R42">
        <v>1</v>
      </c>
      <c r="S42" t="s">
        <v>33</v>
      </c>
    </row>
    <row r="43" spans="1:19" x14ac:dyDescent="0.25">
      <c r="A43">
        <v>45845</v>
      </c>
      <c r="B43" t="s">
        <v>116</v>
      </c>
      <c r="C43" t="s">
        <v>117</v>
      </c>
      <c r="D43" t="s">
        <v>28</v>
      </c>
      <c r="E43" t="s">
        <v>43</v>
      </c>
      <c r="F43" t="s">
        <v>99</v>
      </c>
      <c r="G43" t="s">
        <v>24</v>
      </c>
      <c r="H43">
        <v>59</v>
      </c>
      <c r="I43">
        <v>1</v>
      </c>
      <c r="J43">
        <v>0</v>
      </c>
      <c r="K43">
        <v>62</v>
      </c>
      <c r="L43">
        <v>0</v>
      </c>
      <c r="M43">
        <v>0</v>
      </c>
      <c r="N43">
        <v>0</v>
      </c>
      <c r="O43">
        <v>30</v>
      </c>
      <c r="P43">
        <v>45845</v>
      </c>
      <c r="Q43">
        <v>1</v>
      </c>
      <c r="R43">
        <v>0</v>
      </c>
      <c r="S43" t="s">
        <v>29</v>
      </c>
    </row>
    <row r="44" spans="1:19" x14ac:dyDescent="0.25">
      <c r="A44">
        <v>45892</v>
      </c>
      <c r="B44" t="s">
        <v>118</v>
      </c>
      <c r="C44" t="s">
        <v>119</v>
      </c>
      <c r="D44" t="s">
        <v>28</v>
      </c>
      <c r="E44" t="s">
        <v>40</v>
      </c>
      <c r="F44" t="s">
        <v>23</v>
      </c>
      <c r="G44" t="s">
        <v>36</v>
      </c>
      <c r="H44">
        <v>40</v>
      </c>
      <c r="I44">
        <v>3</v>
      </c>
      <c r="J44">
        <v>2</v>
      </c>
      <c r="K44">
        <v>103</v>
      </c>
      <c r="L44">
        <v>0</v>
      </c>
      <c r="M44">
        <v>0</v>
      </c>
      <c r="N44">
        <v>0</v>
      </c>
      <c r="O44">
        <v>14</v>
      </c>
      <c r="P44">
        <v>45864</v>
      </c>
      <c r="Q44">
        <v>0</v>
      </c>
      <c r="R44">
        <v>0</v>
      </c>
      <c r="S44" t="s">
        <v>52</v>
      </c>
    </row>
    <row r="45" spans="1:19" x14ac:dyDescent="0.25">
      <c r="A45">
        <v>45899</v>
      </c>
      <c r="B45" t="s">
        <v>100</v>
      </c>
      <c r="C45" t="s">
        <v>120</v>
      </c>
      <c r="D45" t="s">
        <v>28</v>
      </c>
      <c r="E45" t="s">
        <v>22</v>
      </c>
      <c r="F45" t="s">
        <v>23</v>
      </c>
      <c r="G45" t="s">
        <v>36</v>
      </c>
      <c r="H45">
        <v>59</v>
      </c>
      <c r="I45">
        <v>5</v>
      </c>
      <c r="J45">
        <v>1</v>
      </c>
      <c r="K45">
        <v>31</v>
      </c>
      <c r="L45">
        <v>0</v>
      </c>
      <c r="M45">
        <v>0</v>
      </c>
      <c r="N45">
        <v>0</v>
      </c>
      <c r="O45">
        <v>6</v>
      </c>
      <c r="P45">
        <v>45867</v>
      </c>
      <c r="Q45">
        <v>0</v>
      </c>
      <c r="R45">
        <v>0</v>
      </c>
      <c r="S45" t="s">
        <v>33</v>
      </c>
    </row>
    <row r="46" spans="1:19" x14ac:dyDescent="0.25">
      <c r="A46">
        <v>45867</v>
      </c>
      <c r="B46" t="s">
        <v>121</v>
      </c>
      <c r="C46" t="s">
        <v>122</v>
      </c>
      <c r="D46" t="s">
        <v>48</v>
      </c>
      <c r="E46" t="s">
        <v>40</v>
      </c>
      <c r="F46" t="s">
        <v>49</v>
      </c>
      <c r="G46" t="s">
        <v>36</v>
      </c>
      <c r="H46">
        <v>35</v>
      </c>
      <c r="I46">
        <v>1</v>
      </c>
      <c r="J46">
        <v>0</v>
      </c>
      <c r="K46">
        <v>75</v>
      </c>
      <c r="L46">
        <v>0</v>
      </c>
      <c r="M46">
        <v>0</v>
      </c>
      <c r="N46">
        <v>0</v>
      </c>
      <c r="O46">
        <v>17</v>
      </c>
      <c r="P46">
        <v>45842</v>
      </c>
      <c r="Q46">
        <v>0</v>
      </c>
      <c r="R46">
        <v>0</v>
      </c>
      <c r="S46" t="s">
        <v>25</v>
      </c>
    </row>
    <row r="47" spans="1:19" x14ac:dyDescent="0.25">
      <c r="A47">
        <v>45890</v>
      </c>
      <c r="B47" t="s">
        <v>50</v>
      </c>
      <c r="C47" t="s">
        <v>123</v>
      </c>
      <c r="D47" t="s">
        <v>28</v>
      </c>
      <c r="E47" t="s">
        <v>22</v>
      </c>
      <c r="F47" t="s">
        <v>49</v>
      </c>
      <c r="G47" t="s">
        <v>36</v>
      </c>
      <c r="H47">
        <v>17</v>
      </c>
      <c r="I47">
        <v>3</v>
      </c>
      <c r="J47">
        <v>2</v>
      </c>
      <c r="K47">
        <v>34</v>
      </c>
      <c r="L47">
        <v>0</v>
      </c>
      <c r="M47">
        <v>0</v>
      </c>
      <c r="N47">
        <v>0</v>
      </c>
      <c r="O47">
        <v>13</v>
      </c>
      <c r="P47">
        <v>45882</v>
      </c>
      <c r="Q47">
        <v>0</v>
      </c>
      <c r="R47">
        <v>0</v>
      </c>
      <c r="S47" t="s">
        <v>52</v>
      </c>
    </row>
    <row r="48" spans="1:19" x14ac:dyDescent="0.25">
      <c r="A48">
        <v>45896</v>
      </c>
      <c r="B48" t="s">
        <v>124</v>
      </c>
      <c r="C48" t="s">
        <v>125</v>
      </c>
      <c r="D48" t="s">
        <v>21</v>
      </c>
      <c r="E48" t="s">
        <v>43</v>
      </c>
      <c r="F48" t="s">
        <v>23</v>
      </c>
      <c r="G48" t="s">
        <v>36</v>
      </c>
      <c r="H48">
        <v>21</v>
      </c>
      <c r="I48">
        <v>6</v>
      </c>
      <c r="J48">
        <v>3</v>
      </c>
      <c r="K48">
        <v>55</v>
      </c>
      <c r="L48">
        <v>0</v>
      </c>
      <c r="M48">
        <v>0</v>
      </c>
      <c r="N48">
        <v>0</v>
      </c>
      <c r="O48">
        <v>29</v>
      </c>
      <c r="P48">
        <v>45894</v>
      </c>
      <c r="Q48">
        <v>0</v>
      </c>
      <c r="R48">
        <v>0</v>
      </c>
      <c r="S48" t="s">
        <v>33</v>
      </c>
    </row>
    <row r="49" spans="1:19" x14ac:dyDescent="0.25">
      <c r="A49">
        <v>45887</v>
      </c>
      <c r="B49" t="s">
        <v>126</v>
      </c>
      <c r="C49" t="s">
        <v>127</v>
      </c>
      <c r="D49" t="s">
        <v>28</v>
      </c>
      <c r="E49" t="s">
        <v>40</v>
      </c>
      <c r="F49" t="s">
        <v>99</v>
      </c>
      <c r="G49" t="s">
        <v>24</v>
      </c>
      <c r="H49">
        <v>55</v>
      </c>
      <c r="I49">
        <v>4</v>
      </c>
      <c r="J49">
        <v>1</v>
      </c>
      <c r="K49">
        <v>115</v>
      </c>
      <c r="L49">
        <v>0</v>
      </c>
      <c r="M49">
        <v>0</v>
      </c>
      <c r="N49">
        <v>0</v>
      </c>
      <c r="O49">
        <v>21</v>
      </c>
      <c r="P49">
        <v>45887</v>
      </c>
      <c r="Q49">
        <v>1</v>
      </c>
      <c r="R49">
        <v>0</v>
      </c>
      <c r="S49" t="s">
        <v>52</v>
      </c>
    </row>
    <row r="50" spans="1:19" x14ac:dyDescent="0.25">
      <c r="A50">
        <v>45882</v>
      </c>
      <c r="B50" t="s">
        <v>128</v>
      </c>
      <c r="C50" t="s">
        <v>129</v>
      </c>
      <c r="D50" t="s">
        <v>28</v>
      </c>
      <c r="E50" t="s">
        <v>22</v>
      </c>
      <c r="F50" t="s">
        <v>23</v>
      </c>
      <c r="G50" t="s">
        <v>36</v>
      </c>
      <c r="H50">
        <v>64</v>
      </c>
      <c r="I50">
        <v>1</v>
      </c>
      <c r="J50">
        <v>1</v>
      </c>
      <c r="K50">
        <v>49</v>
      </c>
      <c r="L50">
        <v>0</v>
      </c>
      <c r="M50">
        <v>0</v>
      </c>
      <c r="N50">
        <v>0</v>
      </c>
      <c r="O50">
        <v>33</v>
      </c>
      <c r="P50">
        <v>45873</v>
      </c>
      <c r="Q50">
        <v>0</v>
      </c>
      <c r="R50">
        <v>0</v>
      </c>
      <c r="S50" t="s">
        <v>37</v>
      </c>
    </row>
    <row r="51" spans="1:19" x14ac:dyDescent="0.25">
      <c r="A51">
        <v>45880</v>
      </c>
      <c r="B51" t="s">
        <v>130</v>
      </c>
      <c r="C51" t="s">
        <v>131</v>
      </c>
      <c r="D51" t="s">
        <v>28</v>
      </c>
      <c r="E51" t="s">
        <v>40</v>
      </c>
      <c r="F51" t="s">
        <v>23</v>
      </c>
      <c r="G51" t="s">
        <v>24</v>
      </c>
      <c r="H51">
        <v>61</v>
      </c>
      <c r="I51">
        <v>4</v>
      </c>
      <c r="J51">
        <v>1</v>
      </c>
      <c r="K51">
        <v>89</v>
      </c>
      <c r="L51">
        <v>0</v>
      </c>
      <c r="M51">
        <v>9.99</v>
      </c>
      <c r="N51">
        <v>1</v>
      </c>
      <c r="O51">
        <v>22</v>
      </c>
      <c r="P51">
        <v>45868</v>
      </c>
      <c r="Q51">
        <v>0</v>
      </c>
      <c r="R51">
        <v>1</v>
      </c>
      <c r="S51" t="s">
        <v>37</v>
      </c>
    </row>
    <row r="52" spans="1:19" x14ac:dyDescent="0.25">
      <c r="A52">
        <v>45867</v>
      </c>
      <c r="B52" t="s">
        <v>132</v>
      </c>
      <c r="C52" t="s">
        <v>133</v>
      </c>
      <c r="D52" t="s">
        <v>28</v>
      </c>
      <c r="E52" t="s">
        <v>22</v>
      </c>
      <c r="F52" t="s">
        <v>49</v>
      </c>
      <c r="G52" t="s">
        <v>36</v>
      </c>
      <c r="H52">
        <v>20</v>
      </c>
      <c r="I52">
        <v>2</v>
      </c>
      <c r="J52">
        <v>1</v>
      </c>
      <c r="K52">
        <v>64</v>
      </c>
      <c r="L52">
        <v>0</v>
      </c>
      <c r="M52">
        <v>0</v>
      </c>
      <c r="N52">
        <v>0</v>
      </c>
      <c r="O52">
        <v>37</v>
      </c>
      <c r="P52">
        <v>45865</v>
      </c>
      <c r="Q52">
        <v>0</v>
      </c>
      <c r="R52">
        <v>0</v>
      </c>
      <c r="S52" t="s">
        <v>25</v>
      </c>
    </row>
    <row r="53" spans="1:19" x14ac:dyDescent="0.25">
      <c r="A53">
        <v>45887</v>
      </c>
      <c r="B53" t="s">
        <v>134</v>
      </c>
      <c r="C53" t="s">
        <v>135</v>
      </c>
      <c r="D53" t="s">
        <v>21</v>
      </c>
      <c r="E53" t="s">
        <v>43</v>
      </c>
      <c r="F53" t="s">
        <v>49</v>
      </c>
      <c r="G53" t="s">
        <v>36</v>
      </c>
      <c r="H53">
        <v>58</v>
      </c>
      <c r="I53">
        <v>3</v>
      </c>
      <c r="J53">
        <v>1</v>
      </c>
      <c r="K53">
        <v>64</v>
      </c>
      <c r="L53">
        <v>0</v>
      </c>
      <c r="M53">
        <v>0</v>
      </c>
      <c r="N53">
        <v>0</v>
      </c>
      <c r="O53">
        <v>22</v>
      </c>
      <c r="P53">
        <v>45883</v>
      </c>
      <c r="Q53">
        <v>0</v>
      </c>
      <c r="R53">
        <v>0</v>
      </c>
      <c r="S53" t="s">
        <v>52</v>
      </c>
    </row>
    <row r="54" spans="1:19" x14ac:dyDescent="0.25">
      <c r="A54">
        <v>45889</v>
      </c>
      <c r="B54" t="s">
        <v>136</v>
      </c>
      <c r="C54" t="s">
        <v>137</v>
      </c>
      <c r="D54" t="s">
        <v>28</v>
      </c>
      <c r="E54" t="s">
        <v>43</v>
      </c>
      <c r="F54" t="s">
        <v>49</v>
      </c>
      <c r="G54" t="s">
        <v>36</v>
      </c>
      <c r="H54">
        <v>27</v>
      </c>
      <c r="I54">
        <v>5</v>
      </c>
      <c r="J54">
        <v>0</v>
      </c>
      <c r="K54">
        <v>37</v>
      </c>
      <c r="L54">
        <v>0</v>
      </c>
      <c r="M54">
        <v>0</v>
      </c>
      <c r="N54">
        <v>0</v>
      </c>
      <c r="O54">
        <v>43</v>
      </c>
      <c r="P54">
        <v>45874</v>
      </c>
      <c r="Q54">
        <v>0</v>
      </c>
      <c r="R54">
        <v>0</v>
      </c>
      <c r="S54" t="s">
        <v>52</v>
      </c>
    </row>
    <row r="55" spans="1:19" x14ac:dyDescent="0.25">
      <c r="A55">
        <v>45883</v>
      </c>
      <c r="B55" t="s">
        <v>138</v>
      </c>
      <c r="C55" t="s">
        <v>139</v>
      </c>
      <c r="D55" t="s">
        <v>48</v>
      </c>
      <c r="E55" t="s">
        <v>40</v>
      </c>
      <c r="F55" t="s">
        <v>23</v>
      </c>
      <c r="G55" t="s">
        <v>24</v>
      </c>
      <c r="H55">
        <v>8</v>
      </c>
      <c r="I55">
        <v>4</v>
      </c>
      <c r="J55">
        <v>0</v>
      </c>
      <c r="K55">
        <v>62</v>
      </c>
      <c r="L55">
        <v>0</v>
      </c>
      <c r="M55">
        <v>0</v>
      </c>
      <c r="N55">
        <v>0</v>
      </c>
      <c r="O55">
        <v>28</v>
      </c>
      <c r="P55">
        <v>45870</v>
      </c>
      <c r="Q55">
        <v>0</v>
      </c>
      <c r="R55">
        <v>0</v>
      </c>
      <c r="S55" t="s">
        <v>37</v>
      </c>
    </row>
    <row r="56" spans="1:19" x14ac:dyDescent="0.25">
      <c r="A56">
        <v>45891</v>
      </c>
      <c r="B56" t="s">
        <v>140</v>
      </c>
      <c r="C56" t="s">
        <v>141</v>
      </c>
      <c r="D56" t="s">
        <v>48</v>
      </c>
      <c r="E56" t="s">
        <v>43</v>
      </c>
      <c r="F56" t="s">
        <v>49</v>
      </c>
      <c r="G56" t="s">
        <v>24</v>
      </c>
      <c r="H56">
        <v>26</v>
      </c>
      <c r="I56">
        <v>4</v>
      </c>
      <c r="J56">
        <v>1</v>
      </c>
      <c r="K56">
        <v>26</v>
      </c>
      <c r="L56">
        <v>0</v>
      </c>
      <c r="M56">
        <v>0</v>
      </c>
      <c r="N56">
        <v>0</v>
      </c>
      <c r="O56">
        <v>9</v>
      </c>
      <c r="P56">
        <v>45891</v>
      </c>
      <c r="Q56">
        <v>1</v>
      </c>
      <c r="R56">
        <v>0</v>
      </c>
      <c r="S56" t="s">
        <v>52</v>
      </c>
    </row>
    <row r="57" spans="1:19" x14ac:dyDescent="0.25">
      <c r="A57">
        <v>45877</v>
      </c>
      <c r="B57" t="s">
        <v>142</v>
      </c>
      <c r="C57" t="s">
        <v>143</v>
      </c>
      <c r="D57" t="s">
        <v>28</v>
      </c>
      <c r="E57" t="s">
        <v>22</v>
      </c>
      <c r="F57" t="s">
        <v>23</v>
      </c>
      <c r="G57" t="s">
        <v>36</v>
      </c>
      <c r="H57">
        <v>72</v>
      </c>
      <c r="I57">
        <v>6</v>
      </c>
      <c r="J57">
        <v>3</v>
      </c>
      <c r="K57">
        <v>74</v>
      </c>
      <c r="L57">
        <v>0</v>
      </c>
      <c r="M57">
        <v>9.99</v>
      </c>
      <c r="N57">
        <v>2</v>
      </c>
      <c r="O57">
        <v>19</v>
      </c>
      <c r="P57">
        <v>45875</v>
      </c>
      <c r="Q57">
        <v>0</v>
      </c>
      <c r="R57">
        <v>1</v>
      </c>
      <c r="S57" t="s">
        <v>55</v>
      </c>
    </row>
    <row r="58" spans="1:19" x14ac:dyDescent="0.25">
      <c r="A58">
        <v>45881</v>
      </c>
      <c r="B58" t="s">
        <v>144</v>
      </c>
      <c r="C58" t="s">
        <v>145</v>
      </c>
      <c r="D58" t="s">
        <v>21</v>
      </c>
      <c r="E58" t="s">
        <v>43</v>
      </c>
      <c r="F58" t="s">
        <v>49</v>
      </c>
      <c r="G58" t="s">
        <v>36</v>
      </c>
      <c r="H58">
        <v>45</v>
      </c>
      <c r="I58">
        <v>4</v>
      </c>
      <c r="J58">
        <v>0</v>
      </c>
      <c r="K58">
        <v>38</v>
      </c>
      <c r="L58">
        <v>0</v>
      </c>
      <c r="M58">
        <v>0</v>
      </c>
      <c r="N58">
        <v>0</v>
      </c>
      <c r="O58">
        <v>2</v>
      </c>
      <c r="P58">
        <v>45880</v>
      </c>
      <c r="Q58">
        <v>0</v>
      </c>
      <c r="R58">
        <v>0</v>
      </c>
      <c r="S58" t="s">
        <v>37</v>
      </c>
    </row>
    <row r="59" spans="1:19" x14ac:dyDescent="0.25">
      <c r="A59">
        <v>45900</v>
      </c>
      <c r="B59" t="s">
        <v>146</v>
      </c>
      <c r="C59" t="s">
        <v>147</v>
      </c>
      <c r="D59" t="s">
        <v>28</v>
      </c>
      <c r="E59" t="s">
        <v>40</v>
      </c>
      <c r="F59" t="s">
        <v>49</v>
      </c>
      <c r="G59" t="s">
        <v>36</v>
      </c>
      <c r="H59">
        <v>48</v>
      </c>
      <c r="I59">
        <v>4</v>
      </c>
      <c r="J59">
        <v>1</v>
      </c>
      <c r="K59">
        <v>89</v>
      </c>
      <c r="L59">
        <v>0</v>
      </c>
      <c r="M59">
        <v>0</v>
      </c>
      <c r="N59">
        <v>0</v>
      </c>
      <c r="O59">
        <v>15</v>
      </c>
      <c r="P59">
        <v>45875</v>
      </c>
      <c r="Q59">
        <v>0</v>
      </c>
      <c r="R59">
        <v>0</v>
      </c>
      <c r="S59" t="s">
        <v>33</v>
      </c>
    </row>
    <row r="60" spans="1:19" x14ac:dyDescent="0.25">
      <c r="A60">
        <v>45888</v>
      </c>
      <c r="B60" t="s">
        <v>148</v>
      </c>
      <c r="C60" t="s">
        <v>149</v>
      </c>
      <c r="D60" t="s">
        <v>48</v>
      </c>
      <c r="E60" t="s">
        <v>22</v>
      </c>
      <c r="F60" t="s">
        <v>23</v>
      </c>
      <c r="G60" t="s">
        <v>36</v>
      </c>
      <c r="H60">
        <v>52</v>
      </c>
      <c r="I60">
        <v>4</v>
      </c>
      <c r="J60">
        <v>3</v>
      </c>
      <c r="K60">
        <v>10</v>
      </c>
      <c r="L60">
        <v>0</v>
      </c>
      <c r="M60">
        <v>0</v>
      </c>
      <c r="N60">
        <v>0</v>
      </c>
      <c r="O60">
        <v>55</v>
      </c>
      <c r="P60">
        <v>45841</v>
      </c>
      <c r="Q60">
        <v>0</v>
      </c>
      <c r="R60">
        <v>0</v>
      </c>
      <c r="S60" t="s">
        <v>52</v>
      </c>
    </row>
    <row r="61" spans="1:19" x14ac:dyDescent="0.25">
      <c r="A61">
        <v>45899</v>
      </c>
      <c r="B61" t="s">
        <v>150</v>
      </c>
      <c r="C61" t="s">
        <v>151</v>
      </c>
      <c r="D61" t="s">
        <v>48</v>
      </c>
      <c r="E61" t="s">
        <v>22</v>
      </c>
      <c r="F61" t="s">
        <v>23</v>
      </c>
      <c r="G61" t="s">
        <v>36</v>
      </c>
      <c r="H61">
        <v>50</v>
      </c>
      <c r="I61">
        <v>8</v>
      </c>
      <c r="J61">
        <v>2</v>
      </c>
      <c r="K61">
        <v>61</v>
      </c>
      <c r="L61">
        <v>0</v>
      </c>
      <c r="M61">
        <v>0</v>
      </c>
      <c r="N61">
        <v>0</v>
      </c>
      <c r="O61">
        <v>40</v>
      </c>
      <c r="P61">
        <v>45879</v>
      </c>
      <c r="Q61">
        <v>0</v>
      </c>
      <c r="R61">
        <v>0</v>
      </c>
      <c r="S61" t="s">
        <v>33</v>
      </c>
    </row>
    <row r="62" spans="1:19" x14ac:dyDescent="0.25">
      <c r="A62">
        <v>45868</v>
      </c>
      <c r="B62" t="s">
        <v>152</v>
      </c>
      <c r="C62" t="s">
        <v>153</v>
      </c>
      <c r="D62" t="s">
        <v>21</v>
      </c>
      <c r="E62" t="s">
        <v>43</v>
      </c>
      <c r="F62" t="s">
        <v>23</v>
      </c>
      <c r="G62" t="s">
        <v>36</v>
      </c>
      <c r="H62">
        <v>39</v>
      </c>
      <c r="I62">
        <v>3</v>
      </c>
      <c r="J62">
        <v>2</v>
      </c>
      <c r="K62">
        <v>52</v>
      </c>
      <c r="L62">
        <v>0</v>
      </c>
      <c r="M62">
        <v>0</v>
      </c>
      <c r="N62">
        <v>0</v>
      </c>
      <c r="O62">
        <v>37</v>
      </c>
      <c r="P62">
        <v>45866</v>
      </c>
      <c r="Q62">
        <v>0</v>
      </c>
      <c r="R62">
        <v>0</v>
      </c>
      <c r="S62" t="s">
        <v>25</v>
      </c>
    </row>
    <row r="63" spans="1:19" x14ac:dyDescent="0.25">
      <c r="A63">
        <v>45897</v>
      </c>
      <c r="B63" t="s">
        <v>154</v>
      </c>
      <c r="C63" t="s">
        <v>155</v>
      </c>
      <c r="D63" t="s">
        <v>21</v>
      </c>
      <c r="E63" t="s">
        <v>43</v>
      </c>
      <c r="F63" t="s">
        <v>23</v>
      </c>
      <c r="G63" t="s">
        <v>36</v>
      </c>
      <c r="H63">
        <v>8</v>
      </c>
      <c r="I63">
        <v>6</v>
      </c>
      <c r="J63">
        <v>4</v>
      </c>
      <c r="K63">
        <v>60</v>
      </c>
      <c r="L63">
        <v>0</v>
      </c>
      <c r="M63">
        <v>0</v>
      </c>
      <c r="N63">
        <v>0</v>
      </c>
      <c r="O63">
        <v>37</v>
      </c>
      <c r="P63">
        <v>45886</v>
      </c>
      <c r="Q63">
        <v>0</v>
      </c>
      <c r="R63">
        <v>0</v>
      </c>
      <c r="S63" t="s">
        <v>33</v>
      </c>
    </row>
    <row r="64" spans="1:19" x14ac:dyDescent="0.25">
      <c r="A64">
        <v>45899</v>
      </c>
      <c r="B64" t="s">
        <v>156</v>
      </c>
      <c r="C64" t="s">
        <v>157</v>
      </c>
      <c r="D64" t="s">
        <v>28</v>
      </c>
      <c r="E64" t="s">
        <v>22</v>
      </c>
      <c r="F64" t="s">
        <v>23</v>
      </c>
      <c r="G64" t="s">
        <v>24</v>
      </c>
      <c r="H64">
        <v>3</v>
      </c>
      <c r="I64">
        <v>5</v>
      </c>
      <c r="J64">
        <v>3</v>
      </c>
      <c r="K64">
        <v>54</v>
      </c>
      <c r="L64">
        <v>0</v>
      </c>
      <c r="M64">
        <v>0</v>
      </c>
      <c r="N64">
        <v>0</v>
      </c>
      <c r="O64">
        <v>22</v>
      </c>
      <c r="P64">
        <v>45878</v>
      </c>
      <c r="Q64">
        <v>0</v>
      </c>
      <c r="R64">
        <v>0</v>
      </c>
      <c r="S64" t="s">
        <v>33</v>
      </c>
    </row>
    <row r="65" spans="1:19" x14ac:dyDescent="0.25">
      <c r="A65">
        <v>45898</v>
      </c>
      <c r="B65" t="s">
        <v>158</v>
      </c>
      <c r="C65" t="s">
        <v>159</v>
      </c>
      <c r="D65" t="s">
        <v>21</v>
      </c>
      <c r="E65" t="s">
        <v>22</v>
      </c>
      <c r="F65" t="s">
        <v>49</v>
      </c>
      <c r="G65" t="s">
        <v>36</v>
      </c>
      <c r="H65">
        <v>59</v>
      </c>
      <c r="I65">
        <v>2</v>
      </c>
      <c r="J65">
        <v>2</v>
      </c>
      <c r="K65">
        <v>38</v>
      </c>
      <c r="L65">
        <v>0</v>
      </c>
      <c r="M65">
        <v>14.99</v>
      </c>
      <c r="N65">
        <v>3</v>
      </c>
      <c r="O65">
        <v>23</v>
      </c>
      <c r="P65">
        <v>45895</v>
      </c>
      <c r="Q65">
        <v>0</v>
      </c>
      <c r="R65">
        <v>1</v>
      </c>
      <c r="S65" t="s">
        <v>33</v>
      </c>
    </row>
    <row r="66" spans="1:19" x14ac:dyDescent="0.25">
      <c r="A66">
        <v>45894</v>
      </c>
      <c r="B66" t="s">
        <v>118</v>
      </c>
      <c r="C66" t="s">
        <v>160</v>
      </c>
      <c r="D66" t="s">
        <v>28</v>
      </c>
      <c r="E66" t="s">
        <v>22</v>
      </c>
      <c r="F66" t="s">
        <v>49</v>
      </c>
      <c r="G66" t="s">
        <v>32</v>
      </c>
      <c r="H66">
        <v>39</v>
      </c>
      <c r="I66">
        <v>2</v>
      </c>
      <c r="J66">
        <v>0</v>
      </c>
      <c r="K66">
        <v>43</v>
      </c>
      <c r="L66">
        <v>0</v>
      </c>
      <c r="M66">
        <v>0</v>
      </c>
      <c r="N66">
        <v>0</v>
      </c>
      <c r="O66">
        <v>34</v>
      </c>
      <c r="P66">
        <v>45864</v>
      </c>
      <c r="Q66">
        <v>0</v>
      </c>
      <c r="R66">
        <v>0</v>
      </c>
      <c r="S66" t="s">
        <v>33</v>
      </c>
    </row>
    <row r="67" spans="1:19" x14ac:dyDescent="0.25">
      <c r="A67">
        <v>45890</v>
      </c>
      <c r="B67" t="s">
        <v>156</v>
      </c>
      <c r="C67" t="s">
        <v>161</v>
      </c>
      <c r="D67" t="s">
        <v>28</v>
      </c>
      <c r="E67" t="s">
        <v>40</v>
      </c>
      <c r="F67" t="s">
        <v>23</v>
      </c>
      <c r="G67" t="s">
        <v>24</v>
      </c>
      <c r="H67">
        <v>65</v>
      </c>
      <c r="I67">
        <v>2</v>
      </c>
      <c r="J67">
        <v>0</v>
      </c>
      <c r="K67">
        <v>84</v>
      </c>
      <c r="L67">
        <v>0</v>
      </c>
      <c r="M67">
        <v>0</v>
      </c>
      <c r="N67">
        <v>0</v>
      </c>
      <c r="O67">
        <v>40</v>
      </c>
      <c r="P67">
        <v>45878</v>
      </c>
      <c r="Q67">
        <v>0</v>
      </c>
      <c r="R67">
        <v>0</v>
      </c>
      <c r="S67" t="s">
        <v>52</v>
      </c>
    </row>
    <row r="68" spans="1:19" x14ac:dyDescent="0.25">
      <c r="A68">
        <v>45896</v>
      </c>
      <c r="B68" t="s">
        <v>162</v>
      </c>
      <c r="C68" t="s">
        <v>163</v>
      </c>
      <c r="D68" t="s">
        <v>28</v>
      </c>
      <c r="E68" t="s">
        <v>22</v>
      </c>
      <c r="F68" t="s">
        <v>49</v>
      </c>
      <c r="G68" t="s">
        <v>24</v>
      </c>
      <c r="H68">
        <v>21</v>
      </c>
      <c r="I68">
        <v>6</v>
      </c>
      <c r="J68">
        <v>6</v>
      </c>
      <c r="K68">
        <v>62</v>
      </c>
      <c r="L68">
        <v>0</v>
      </c>
      <c r="M68">
        <v>0</v>
      </c>
      <c r="N68">
        <v>0</v>
      </c>
      <c r="O68">
        <v>23</v>
      </c>
      <c r="P68">
        <v>45863</v>
      </c>
      <c r="Q68">
        <v>0</v>
      </c>
      <c r="R68">
        <v>0</v>
      </c>
      <c r="S68" t="s">
        <v>33</v>
      </c>
    </row>
    <row r="69" spans="1:19" x14ac:dyDescent="0.25">
      <c r="A69">
        <v>45875</v>
      </c>
      <c r="B69" t="s">
        <v>164</v>
      </c>
      <c r="C69" t="s">
        <v>165</v>
      </c>
      <c r="D69" t="s">
        <v>48</v>
      </c>
      <c r="E69" t="s">
        <v>22</v>
      </c>
      <c r="F69" t="s">
        <v>49</v>
      </c>
      <c r="G69" t="s">
        <v>36</v>
      </c>
      <c r="H69">
        <v>14</v>
      </c>
      <c r="I69">
        <v>6</v>
      </c>
      <c r="J69">
        <v>3</v>
      </c>
      <c r="K69">
        <v>32</v>
      </c>
      <c r="L69">
        <v>0</v>
      </c>
      <c r="M69">
        <v>0</v>
      </c>
      <c r="N69">
        <v>0</v>
      </c>
      <c r="O69">
        <v>33</v>
      </c>
      <c r="P69">
        <v>45868</v>
      </c>
      <c r="Q69">
        <v>0</v>
      </c>
      <c r="R69">
        <v>0</v>
      </c>
      <c r="S69" t="s">
        <v>55</v>
      </c>
    </row>
    <row r="70" spans="1:19" x14ac:dyDescent="0.25">
      <c r="A70">
        <v>45853</v>
      </c>
      <c r="B70" t="s">
        <v>166</v>
      </c>
      <c r="C70" t="s">
        <v>167</v>
      </c>
      <c r="D70" t="s">
        <v>48</v>
      </c>
      <c r="E70" t="s">
        <v>43</v>
      </c>
      <c r="F70" t="s">
        <v>23</v>
      </c>
      <c r="G70" t="s">
        <v>24</v>
      </c>
      <c r="H70">
        <v>33</v>
      </c>
      <c r="I70">
        <v>5</v>
      </c>
      <c r="J70">
        <v>3</v>
      </c>
      <c r="K70">
        <v>49</v>
      </c>
      <c r="L70">
        <v>0</v>
      </c>
      <c r="M70">
        <v>0</v>
      </c>
      <c r="N70">
        <v>0</v>
      </c>
      <c r="O70">
        <v>29</v>
      </c>
      <c r="P70">
        <v>45853</v>
      </c>
      <c r="Q70">
        <v>1</v>
      </c>
      <c r="R70">
        <v>0</v>
      </c>
      <c r="S70" t="s">
        <v>168</v>
      </c>
    </row>
    <row r="71" spans="1:19" x14ac:dyDescent="0.25">
      <c r="A71">
        <v>45868</v>
      </c>
      <c r="B71" t="s">
        <v>169</v>
      </c>
      <c r="C71" t="s">
        <v>170</v>
      </c>
      <c r="D71" t="s">
        <v>28</v>
      </c>
      <c r="E71" t="s">
        <v>40</v>
      </c>
      <c r="F71" t="s">
        <v>23</v>
      </c>
      <c r="G71" t="s">
        <v>24</v>
      </c>
      <c r="H71">
        <v>44</v>
      </c>
      <c r="I71">
        <v>3</v>
      </c>
      <c r="J71">
        <v>1</v>
      </c>
      <c r="K71">
        <v>67</v>
      </c>
      <c r="L71">
        <v>0</v>
      </c>
      <c r="M71">
        <v>9.99</v>
      </c>
      <c r="N71">
        <v>1</v>
      </c>
      <c r="O71">
        <v>24</v>
      </c>
      <c r="P71">
        <v>45844</v>
      </c>
      <c r="Q71">
        <v>0</v>
      </c>
      <c r="R71">
        <v>1</v>
      </c>
      <c r="S71" t="s">
        <v>25</v>
      </c>
    </row>
    <row r="72" spans="1:19" x14ac:dyDescent="0.25">
      <c r="A72">
        <v>45865</v>
      </c>
      <c r="B72" t="s">
        <v>171</v>
      </c>
      <c r="C72" t="s">
        <v>172</v>
      </c>
      <c r="D72" t="s">
        <v>48</v>
      </c>
      <c r="E72" t="s">
        <v>40</v>
      </c>
      <c r="F72" t="s">
        <v>23</v>
      </c>
      <c r="G72" t="s">
        <v>36</v>
      </c>
      <c r="H72">
        <v>59</v>
      </c>
      <c r="I72">
        <v>4</v>
      </c>
      <c r="J72">
        <v>2</v>
      </c>
      <c r="K72">
        <v>95</v>
      </c>
      <c r="L72">
        <v>0</v>
      </c>
      <c r="M72">
        <v>0</v>
      </c>
      <c r="N72">
        <v>0</v>
      </c>
      <c r="O72">
        <v>17</v>
      </c>
      <c r="P72">
        <v>45853</v>
      </c>
      <c r="Q72">
        <v>0</v>
      </c>
      <c r="R72">
        <v>0</v>
      </c>
      <c r="S72" t="s">
        <v>58</v>
      </c>
    </row>
    <row r="73" spans="1:19" x14ac:dyDescent="0.25">
      <c r="A73">
        <v>45898</v>
      </c>
      <c r="B73" t="s">
        <v>173</v>
      </c>
      <c r="C73" t="s">
        <v>174</v>
      </c>
      <c r="D73" t="s">
        <v>21</v>
      </c>
      <c r="E73" t="s">
        <v>22</v>
      </c>
      <c r="F73" t="s">
        <v>23</v>
      </c>
      <c r="G73" t="s">
        <v>36</v>
      </c>
      <c r="H73">
        <v>34</v>
      </c>
      <c r="I73">
        <v>2</v>
      </c>
      <c r="J73">
        <v>1</v>
      </c>
      <c r="K73">
        <v>53</v>
      </c>
      <c r="L73">
        <v>0</v>
      </c>
      <c r="M73">
        <v>0</v>
      </c>
      <c r="N73">
        <v>0</v>
      </c>
      <c r="O73">
        <v>6</v>
      </c>
      <c r="P73">
        <v>45843</v>
      </c>
      <c r="Q73">
        <v>0</v>
      </c>
      <c r="R73">
        <v>0</v>
      </c>
      <c r="S73" t="s">
        <v>33</v>
      </c>
    </row>
    <row r="74" spans="1:19" x14ac:dyDescent="0.25">
      <c r="A74">
        <v>45885</v>
      </c>
      <c r="B74" t="s">
        <v>175</v>
      </c>
      <c r="C74" t="s">
        <v>176</v>
      </c>
      <c r="D74" t="s">
        <v>28</v>
      </c>
      <c r="E74" t="s">
        <v>43</v>
      </c>
      <c r="F74" t="s">
        <v>49</v>
      </c>
      <c r="G74" t="s">
        <v>36</v>
      </c>
      <c r="H74">
        <v>37</v>
      </c>
      <c r="I74">
        <v>3</v>
      </c>
      <c r="J74">
        <v>1</v>
      </c>
      <c r="K74">
        <v>72</v>
      </c>
      <c r="L74">
        <v>0</v>
      </c>
      <c r="M74">
        <v>0</v>
      </c>
      <c r="N74">
        <v>0</v>
      </c>
      <c r="O74">
        <v>40</v>
      </c>
      <c r="P74">
        <v>45882</v>
      </c>
      <c r="Q74">
        <v>0</v>
      </c>
      <c r="R74">
        <v>0</v>
      </c>
      <c r="S74" t="s">
        <v>37</v>
      </c>
    </row>
    <row r="75" spans="1:19" x14ac:dyDescent="0.25">
      <c r="A75">
        <v>45900</v>
      </c>
      <c r="B75" t="s">
        <v>63</v>
      </c>
      <c r="C75" t="s">
        <v>177</v>
      </c>
      <c r="D75" t="s">
        <v>28</v>
      </c>
      <c r="E75" t="s">
        <v>22</v>
      </c>
      <c r="F75" t="s">
        <v>99</v>
      </c>
      <c r="G75" t="s">
        <v>32</v>
      </c>
      <c r="H75">
        <v>37</v>
      </c>
      <c r="I75">
        <v>3</v>
      </c>
      <c r="J75">
        <v>1</v>
      </c>
      <c r="K75">
        <v>60</v>
      </c>
      <c r="L75">
        <v>0</v>
      </c>
      <c r="M75">
        <v>0</v>
      </c>
      <c r="N75">
        <v>0</v>
      </c>
      <c r="O75">
        <v>35</v>
      </c>
      <c r="P75">
        <v>45900</v>
      </c>
      <c r="Q75">
        <v>1</v>
      </c>
      <c r="R75">
        <v>0</v>
      </c>
      <c r="S75" t="s">
        <v>33</v>
      </c>
    </row>
    <row r="76" spans="1:19" x14ac:dyDescent="0.25">
      <c r="A76">
        <v>45900</v>
      </c>
      <c r="B76" t="s">
        <v>132</v>
      </c>
      <c r="C76" t="s">
        <v>178</v>
      </c>
      <c r="D76" t="s">
        <v>21</v>
      </c>
      <c r="E76" t="s">
        <v>43</v>
      </c>
      <c r="F76" t="s">
        <v>23</v>
      </c>
      <c r="G76" t="s">
        <v>24</v>
      </c>
      <c r="H76">
        <v>37</v>
      </c>
      <c r="I76">
        <v>4</v>
      </c>
      <c r="J76">
        <v>1</v>
      </c>
      <c r="K76">
        <v>92</v>
      </c>
      <c r="L76">
        <v>0</v>
      </c>
      <c r="M76">
        <v>0</v>
      </c>
      <c r="N76">
        <v>0</v>
      </c>
      <c r="O76">
        <v>20</v>
      </c>
      <c r="P76">
        <v>45865</v>
      </c>
      <c r="Q76">
        <v>0</v>
      </c>
      <c r="R76">
        <v>0</v>
      </c>
      <c r="S76" t="s">
        <v>33</v>
      </c>
    </row>
    <row r="77" spans="1:19" x14ac:dyDescent="0.25">
      <c r="A77">
        <v>45897</v>
      </c>
      <c r="B77" t="s">
        <v>26</v>
      </c>
      <c r="C77" t="s">
        <v>179</v>
      </c>
      <c r="D77" t="s">
        <v>28</v>
      </c>
      <c r="E77" t="s">
        <v>40</v>
      </c>
      <c r="F77" t="s">
        <v>23</v>
      </c>
      <c r="G77" t="s">
        <v>32</v>
      </c>
      <c r="H77">
        <v>65</v>
      </c>
      <c r="I77">
        <v>3</v>
      </c>
      <c r="J77">
        <v>2</v>
      </c>
      <c r="K77">
        <v>74</v>
      </c>
      <c r="L77">
        <v>0</v>
      </c>
      <c r="M77">
        <v>0</v>
      </c>
      <c r="N77">
        <v>0</v>
      </c>
      <c r="O77">
        <v>32</v>
      </c>
      <c r="P77">
        <v>45849</v>
      </c>
      <c r="Q77">
        <v>0</v>
      </c>
      <c r="R77">
        <v>0</v>
      </c>
      <c r="S77" t="s">
        <v>33</v>
      </c>
    </row>
    <row r="78" spans="1:19" x14ac:dyDescent="0.25">
      <c r="A78">
        <v>45884</v>
      </c>
      <c r="B78" t="s">
        <v>180</v>
      </c>
      <c r="C78" t="s">
        <v>181</v>
      </c>
      <c r="D78" t="s">
        <v>21</v>
      </c>
      <c r="E78" t="s">
        <v>22</v>
      </c>
      <c r="F78" t="s">
        <v>23</v>
      </c>
      <c r="G78" t="s">
        <v>24</v>
      </c>
      <c r="H78">
        <v>26</v>
      </c>
      <c r="I78">
        <v>4</v>
      </c>
      <c r="J78">
        <v>1</v>
      </c>
      <c r="K78">
        <v>63</v>
      </c>
      <c r="L78">
        <v>0</v>
      </c>
      <c r="M78">
        <v>0</v>
      </c>
      <c r="N78">
        <v>0</v>
      </c>
      <c r="O78">
        <v>43</v>
      </c>
      <c r="P78">
        <v>45879</v>
      </c>
      <c r="Q78">
        <v>0</v>
      </c>
      <c r="R78">
        <v>0</v>
      </c>
      <c r="S78" t="s">
        <v>37</v>
      </c>
    </row>
    <row r="79" spans="1:19" x14ac:dyDescent="0.25">
      <c r="A79">
        <v>45887</v>
      </c>
      <c r="B79" t="s">
        <v>182</v>
      </c>
      <c r="C79" t="s">
        <v>183</v>
      </c>
      <c r="D79" t="s">
        <v>21</v>
      </c>
      <c r="E79" t="s">
        <v>22</v>
      </c>
      <c r="F79" t="s">
        <v>23</v>
      </c>
      <c r="G79" t="s">
        <v>36</v>
      </c>
      <c r="H79">
        <v>20</v>
      </c>
      <c r="I79">
        <v>5</v>
      </c>
      <c r="J79">
        <v>3</v>
      </c>
      <c r="K79">
        <v>42</v>
      </c>
      <c r="L79">
        <v>0</v>
      </c>
      <c r="M79">
        <v>0</v>
      </c>
      <c r="N79">
        <v>0</v>
      </c>
      <c r="O79">
        <v>12</v>
      </c>
      <c r="P79">
        <v>45875</v>
      </c>
      <c r="Q79">
        <v>0</v>
      </c>
      <c r="R79">
        <v>0</v>
      </c>
      <c r="S79" t="s">
        <v>52</v>
      </c>
    </row>
    <row r="80" spans="1:19" x14ac:dyDescent="0.25">
      <c r="A80">
        <v>45867</v>
      </c>
      <c r="B80" t="s">
        <v>184</v>
      </c>
      <c r="C80" t="s">
        <v>185</v>
      </c>
      <c r="D80" t="s">
        <v>28</v>
      </c>
      <c r="E80" t="s">
        <v>43</v>
      </c>
      <c r="F80" t="s">
        <v>49</v>
      </c>
      <c r="G80" t="s">
        <v>24</v>
      </c>
      <c r="H80">
        <v>23</v>
      </c>
      <c r="I80">
        <v>3</v>
      </c>
      <c r="J80">
        <v>1</v>
      </c>
      <c r="K80">
        <v>91</v>
      </c>
      <c r="L80">
        <v>0</v>
      </c>
      <c r="M80">
        <v>0</v>
      </c>
      <c r="N80">
        <v>0</v>
      </c>
      <c r="O80">
        <v>30</v>
      </c>
      <c r="P80">
        <v>45857</v>
      </c>
      <c r="Q80">
        <v>0</v>
      </c>
      <c r="R80">
        <v>0</v>
      </c>
      <c r="S80" t="s">
        <v>25</v>
      </c>
    </row>
    <row r="81" spans="1:19" x14ac:dyDescent="0.25">
      <c r="A81">
        <v>45896</v>
      </c>
      <c r="B81" t="s">
        <v>186</v>
      </c>
      <c r="C81" t="s">
        <v>187</v>
      </c>
      <c r="D81" t="s">
        <v>48</v>
      </c>
      <c r="E81" t="s">
        <v>22</v>
      </c>
      <c r="F81" t="s">
        <v>23</v>
      </c>
      <c r="G81" t="s">
        <v>36</v>
      </c>
      <c r="H81">
        <v>54</v>
      </c>
      <c r="I81">
        <v>2</v>
      </c>
      <c r="J81">
        <v>0</v>
      </c>
      <c r="K81">
        <v>46</v>
      </c>
      <c r="L81">
        <v>0</v>
      </c>
      <c r="M81">
        <v>0</v>
      </c>
      <c r="N81">
        <v>0</v>
      </c>
      <c r="O81">
        <v>45</v>
      </c>
      <c r="P81">
        <v>45894</v>
      </c>
      <c r="Q81">
        <v>0</v>
      </c>
      <c r="R81">
        <v>0</v>
      </c>
      <c r="S81" t="s">
        <v>33</v>
      </c>
    </row>
    <row r="82" spans="1:19" x14ac:dyDescent="0.25">
      <c r="A82">
        <v>45868</v>
      </c>
      <c r="B82" t="s">
        <v>188</v>
      </c>
      <c r="C82" t="s">
        <v>189</v>
      </c>
      <c r="D82" t="s">
        <v>21</v>
      </c>
      <c r="E82" t="s">
        <v>22</v>
      </c>
      <c r="F82" t="s">
        <v>23</v>
      </c>
      <c r="G82" t="s">
        <v>24</v>
      </c>
      <c r="H82">
        <v>55</v>
      </c>
      <c r="I82">
        <v>4</v>
      </c>
      <c r="J82">
        <v>2</v>
      </c>
      <c r="K82">
        <v>42</v>
      </c>
      <c r="L82">
        <v>0</v>
      </c>
      <c r="M82">
        <v>0</v>
      </c>
      <c r="N82">
        <v>0</v>
      </c>
      <c r="O82">
        <v>26</v>
      </c>
      <c r="P82">
        <v>45847</v>
      </c>
      <c r="Q82">
        <v>0</v>
      </c>
      <c r="R82">
        <v>0</v>
      </c>
      <c r="S82" t="s">
        <v>25</v>
      </c>
    </row>
    <row r="83" spans="1:19" x14ac:dyDescent="0.25">
      <c r="A83">
        <v>45869</v>
      </c>
      <c r="B83" t="s">
        <v>164</v>
      </c>
      <c r="C83" t="s">
        <v>190</v>
      </c>
      <c r="D83" t="s">
        <v>48</v>
      </c>
      <c r="E83" t="s">
        <v>22</v>
      </c>
      <c r="F83" t="s">
        <v>23</v>
      </c>
      <c r="G83" t="s">
        <v>24</v>
      </c>
      <c r="H83">
        <v>35</v>
      </c>
      <c r="I83">
        <v>1</v>
      </c>
      <c r="J83">
        <v>1</v>
      </c>
      <c r="K83">
        <v>82</v>
      </c>
      <c r="L83">
        <v>0</v>
      </c>
      <c r="M83">
        <v>0</v>
      </c>
      <c r="N83">
        <v>0</v>
      </c>
      <c r="O83">
        <v>40</v>
      </c>
      <c r="P83">
        <v>45868</v>
      </c>
      <c r="Q83">
        <v>0</v>
      </c>
      <c r="R83">
        <v>0</v>
      </c>
      <c r="S83" t="s">
        <v>25</v>
      </c>
    </row>
    <row r="84" spans="1:19" x14ac:dyDescent="0.25">
      <c r="A84">
        <v>45873</v>
      </c>
      <c r="B84" t="s">
        <v>191</v>
      </c>
      <c r="C84" t="s">
        <v>192</v>
      </c>
      <c r="D84" t="s">
        <v>48</v>
      </c>
      <c r="E84" t="s">
        <v>22</v>
      </c>
      <c r="F84" t="s">
        <v>23</v>
      </c>
      <c r="G84" t="s">
        <v>36</v>
      </c>
      <c r="H84">
        <v>3</v>
      </c>
      <c r="I84">
        <v>3</v>
      </c>
      <c r="J84">
        <v>1</v>
      </c>
      <c r="K84">
        <v>58</v>
      </c>
      <c r="L84">
        <v>1</v>
      </c>
      <c r="M84">
        <v>0</v>
      </c>
      <c r="N84">
        <v>0</v>
      </c>
      <c r="O84">
        <v>18</v>
      </c>
      <c r="P84">
        <v>45852</v>
      </c>
      <c r="Q84">
        <v>0</v>
      </c>
      <c r="R84">
        <v>0</v>
      </c>
      <c r="S84" t="s">
        <v>55</v>
      </c>
    </row>
    <row r="85" spans="1:19" x14ac:dyDescent="0.25">
      <c r="A85">
        <v>45889</v>
      </c>
      <c r="B85" t="s">
        <v>193</v>
      </c>
      <c r="C85" t="s">
        <v>194</v>
      </c>
      <c r="D85" t="s">
        <v>28</v>
      </c>
      <c r="E85" t="s">
        <v>40</v>
      </c>
      <c r="F85" t="s">
        <v>23</v>
      </c>
      <c r="G85" t="s">
        <v>24</v>
      </c>
      <c r="H85">
        <v>50</v>
      </c>
      <c r="I85">
        <v>5</v>
      </c>
      <c r="J85">
        <v>4</v>
      </c>
      <c r="K85">
        <v>90</v>
      </c>
      <c r="L85">
        <v>0</v>
      </c>
      <c r="M85">
        <v>0</v>
      </c>
      <c r="N85">
        <v>0</v>
      </c>
      <c r="O85">
        <v>5</v>
      </c>
      <c r="P85">
        <v>45883</v>
      </c>
      <c r="Q85">
        <v>0</v>
      </c>
      <c r="R85">
        <v>0</v>
      </c>
      <c r="S85" t="s">
        <v>52</v>
      </c>
    </row>
    <row r="86" spans="1:19" x14ac:dyDescent="0.25">
      <c r="A86">
        <v>45861</v>
      </c>
      <c r="B86" t="s">
        <v>56</v>
      </c>
      <c r="C86" t="s">
        <v>195</v>
      </c>
      <c r="D86" t="s">
        <v>48</v>
      </c>
      <c r="E86" t="s">
        <v>40</v>
      </c>
      <c r="F86" t="s">
        <v>23</v>
      </c>
      <c r="G86" t="s">
        <v>36</v>
      </c>
      <c r="H86">
        <v>38</v>
      </c>
      <c r="I86">
        <v>5</v>
      </c>
      <c r="J86">
        <v>2</v>
      </c>
      <c r="K86">
        <v>86</v>
      </c>
      <c r="L86">
        <v>0</v>
      </c>
      <c r="M86">
        <v>0</v>
      </c>
      <c r="N86">
        <v>0</v>
      </c>
      <c r="O86">
        <v>23</v>
      </c>
      <c r="P86">
        <v>45842</v>
      </c>
      <c r="Q86">
        <v>0</v>
      </c>
      <c r="R86">
        <v>0</v>
      </c>
      <c r="S86" t="s">
        <v>58</v>
      </c>
    </row>
    <row r="87" spans="1:19" x14ac:dyDescent="0.25">
      <c r="A87">
        <v>45889</v>
      </c>
      <c r="B87" t="s">
        <v>92</v>
      </c>
      <c r="C87" t="s">
        <v>196</v>
      </c>
      <c r="D87" t="s">
        <v>21</v>
      </c>
      <c r="E87" t="s">
        <v>22</v>
      </c>
      <c r="F87" t="s">
        <v>99</v>
      </c>
      <c r="G87" t="s">
        <v>32</v>
      </c>
      <c r="H87">
        <v>39</v>
      </c>
      <c r="I87">
        <v>2</v>
      </c>
      <c r="J87">
        <v>1</v>
      </c>
      <c r="K87">
        <v>63</v>
      </c>
      <c r="L87">
        <v>0</v>
      </c>
      <c r="M87">
        <v>1.99</v>
      </c>
      <c r="N87">
        <v>1</v>
      </c>
      <c r="O87">
        <v>34</v>
      </c>
      <c r="P87">
        <v>45852</v>
      </c>
      <c r="Q87">
        <v>0</v>
      </c>
      <c r="R87">
        <v>1</v>
      </c>
      <c r="S87" t="s">
        <v>52</v>
      </c>
    </row>
    <row r="88" spans="1:19" x14ac:dyDescent="0.25">
      <c r="A88">
        <v>45897</v>
      </c>
      <c r="B88" t="s">
        <v>134</v>
      </c>
      <c r="C88" t="s">
        <v>197</v>
      </c>
      <c r="D88" t="s">
        <v>48</v>
      </c>
      <c r="E88" t="s">
        <v>22</v>
      </c>
      <c r="F88" t="s">
        <v>23</v>
      </c>
      <c r="G88" t="s">
        <v>36</v>
      </c>
      <c r="H88">
        <v>17</v>
      </c>
      <c r="I88">
        <v>5</v>
      </c>
      <c r="J88">
        <v>2</v>
      </c>
      <c r="K88">
        <v>52</v>
      </c>
      <c r="L88">
        <v>0</v>
      </c>
      <c r="M88">
        <v>0</v>
      </c>
      <c r="N88">
        <v>0</v>
      </c>
      <c r="O88">
        <v>25</v>
      </c>
      <c r="P88">
        <v>45883</v>
      </c>
      <c r="Q88">
        <v>0</v>
      </c>
      <c r="R88">
        <v>0</v>
      </c>
      <c r="S88" t="s">
        <v>33</v>
      </c>
    </row>
    <row r="89" spans="1:19" x14ac:dyDescent="0.25">
      <c r="A89">
        <v>45873</v>
      </c>
      <c r="B89" t="s">
        <v>100</v>
      </c>
      <c r="C89" t="s">
        <v>198</v>
      </c>
      <c r="D89" t="s">
        <v>48</v>
      </c>
      <c r="E89" t="s">
        <v>43</v>
      </c>
      <c r="F89" t="s">
        <v>49</v>
      </c>
      <c r="G89" t="s">
        <v>24</v>
      </c>
      <c r="H89">
        <v>38</v>
      </c>
      <c r="I89">
        <v>2</v>
      </c>
      <c r="J89">
        <v>1</v>
      </c>
      <c r="K89">
        <v>62</v>
      </c>
      <c r="L89">
        <v>0</v>
      </c>
      <c r="M89">
        <v>0</v>
      </c>
      <c r="N89">
        <v>0</v>
      </c>
      <c r="O89">
        <v>44</v>
      </c>
      <c r="P89">
        <v>45867</v>
      </c>
      <c r="Q89">
        <v>0</v>
      </c>
      <c r="R89">
        <v>0</v>
      </c>
      <c r="S89" t="s">
        <v>55</v>
      </c>
    </row>
    <row r="90" spans="1:19" x14ac:dyDescent="0.25">
      <c r="A90">
        <v>45889</v>
      </c>
      <c r="B90" t="s">
        <v>199</v>
      </c>
      <c r="C90" t="s">
        <v>200</v>
      </c>
      <c r="D90" t="s">
        <v>48</v>
      </c>
      <c r="E90" t="s">
        <v>22</v>
      </c>
      <c r="F90" t="s">
        <v>23</v>
      </c>
      <c r="G90" t="s">
        <v>24</v>
      </c>
      <c r="H90">
        <v>53</v>
      </c>
      <c r="I90">
        <v>5</v>
      </c>
      <c r="J90">
        <v>3</v>
      </c>
      <c r="K90">
        <v>32</v>
      </c>
      <c r="L90">
        <v>0</v>
      </c>
      <c r="M90">
        <v>0</v>
      </c>
      <c r="N90">
        <v>0</v>
      </c>
      <c r="O90">
        <v>23</v>
      </c>
      <c r="P90">
        <v>45854</v>
      </c>
      <c r="Q90">
        <v>0</v>
      </c>
      <c r="R90">
        <v>0</v>
      </c>
      <c r="S90" t="s">
        <v>52</v>
      </c>
    </row>
    <row r="91" spans="1:19" x14ac:dyDescent="0.25">
      <c r="A91">
        <v>45892</v>
      </c>
      <c r="B91" t="s">
        <v>201</v>
      </c>
      <c r="C91" t="s">
        <v>202</v>
      </c>
      <c r="D91" t="s">
        <v>28</v>
      </c>
      <c r="E91" t="s">
        <v>22</v>
      </c>
      <c r="F91" t="s">
        <v>23</v>
      </c>
      <c r="G91" t="s">
        <v>24</v>
      </c>
      <c r="H91">
        <v>27</v>
      </c>
      <c r="I91">
        <v>7</v>
      </c>
      <c r="J91">
        <v>3</v>
      </c>
      <c r="K91">
        <v>40</v>
      </c>
      <c r="L91">
        <v>0</v>
      </c>
      <c r="M91">
        <v>0</v>
      </c>
      <c r="N91">
        <v>0</v>
      </c>
      <c r="O91">
        <v>30</v>
      </c>
      <c r="P91">
        <v>45847</v>
      </c>
      <c r="Q91">
        <v>0</v>
      </c>
      <c r="R91">
        <v>0</v>
      </c>
      <c r="S91" t="s">
        <v>52</v>
      </c>
    </row>
    <row r="92" spans="1:19" x14ac:dyDescent="0.25">
      <c r="A92">
        <v>45846</v>
      </c>
      <c r="B92" t="s">
        <v>203</v>
      </c>
      <c r="C92" t="s">
        <v>204</v>
      </c>
      <c r="D92" t="s">
        <v>28</v>
      </c>
      <c r="E92" t="s">
        <v>40</v>
      </c>
      <c r="F92" t="s">
        <v>23</v>
      </c>
      <c r="G92" t="s">
        <v>36</v>
      </c>
      <c r="H92">
        <v>16</v>
      </c>
      <c r="I92">
        <v>5</v>
      </c>
      <c r="J92">
        <v>4</v>
      </c>
      <c r="K92">
        <v>64</v>
      </c>
      <c r="L92">
        <v>0</v>
      </c>
      <c r="M92">
        <v>0</v>
      </c>
      <c r="N92">
        <v>0</v>
      </c>
      <c r="O92">
        <v>22</v>
      </c>
      <c r="P92">
        <v>45842</v>
      </c>
      <c r="Q92">
        <v>0</v>
      </c>
      <c r="R92">
        <v>0</v>
      </c>
      <c r="S92" t="s">
        <v>29</v>
      </c>
    </row>
    <row r="93" spans="1:19" x14ac:dyDescent="0.25">
      <c r="A93">
        <v>45859</v>
      </c>
      <c r="B93" t="s">
        <v>205</v>
      </c>
      <c r="C93" t="s">
        <v>206</v>
      </c>
      <c r="D93" t="s">
        <v>21</v>
      </c>
      <c r="E93" t="s">
        <v>40</v>
      </c>
      <c r="F93" t="s">
        <v>23</v>
      </c>
      <c r="G93" t="s">
        <v>36</v>
      </c>
      <c r="H93">
        <v>36</v>
      </c>
      <c r="I93">
        <v>2</v>
      </c>
      <c r="J93">
        <v>1</v>
      </c>
      <c r="K93">
        <v>94</v>
      </c>
      <c r="L93">
        <v>0</v>
      </c>
      <c r="M93">
        <v>0</v>
      </c>
      <c r="N93">
        <v>0</v>
      </c>
      <c r="O93">
        <v>19</v>
      </c>
      <c r="P93">
        <v>45859</v>
      </c>
      <c r="Q93">
        <v>1</v>
      </c>
      <c r="R93">
        <v>0</v>
      </c>
      <c r="S93" t="s">
        <v>58</v>
      </c>
    </row>
    <row r="94" spans="1:19" x14ac:dyDescent="0.25">
      <c r="A94">
        <v>45893</v>
      </c>
      <c r="B94" t="s">
        <v>207</v>
      </c>
      <c r="C94" t="s">
        <v>208</v>
      </c>
      <c r="D94" t="s">
        <v>28</v>
      </c>
      <c r="E94" t="s">
        <v>22</v>
      </c>
      <c r="F94" t="s">
        <v>99</v>
      </c>
      <c r="G94" t="s">
        <v>24</v>
      </c>
      <c r="H94">
        <v>62</v>
      </c>
      <c r="I94">
        <v>1</v>
      </c>
      <c r="J94">
        <v>0</v>
      </c>
      <c r="K94">
        <v>60</v>
      </c>
      <c r="L94">
        <v>0</v>
      </c>
      <c r="M94">
        <v>14.99</v>
      </c>
      <c r="N94">
        <v>2</v>
      </c>
      <c r="O94">
        <v>4</v>
      </c>
      <c r="P94">
        <v>45860</v>
      </c>
      <c r="Q94">
        <v>0</v>
      </c>
      <c r="R94">
        <v>1</v>
      </c>
      <c r="S94" t="s">
        <v>52</v>
      </c>
    </row>
    <row r="95" spans="1:19" x14ac:dyDescent="0.25">
      <c r="A95">
        <v>45871</v>
      </c>
      <c r="B95" t="s">
        <v>209</v>
      </c>
      <c r="C95" t="s">
        <v>210</v>
      </c>
      <c r="D95" t="s">
        <v>28</v>
      </c>
      <c r="E95" t="s">
        <v>40</v>
      </c>
      <c r="F95" t="s">
        <v>49</v>
      </c>
      <c r="G95" t="s">
        <v>36</v>
      </c>
      <c r="H95">
        <v>50</v>
      </c>
      <c r="I95">
        <v>3</v>
      </c>
      <c r="J95">
        <v>3</v>
      </c>
      <c r="K95">
        <v>57</v>
      </c>
      <c r="L95">
        <v>0</v>
      </c>
      <c r="M95">
        <v>0</v>
      </c>
      <c r="N95">
        <v>0</v>
      </c>
      <c r="O95">
        <v>11</v>
      </c>
      <c r="P95">
        <v>45871</v>
      </c>
      <c r="Q95">
        <v>1</v>
      </c>
      <c r="R95">
        <v>0</v>
      </c>
      <c r="S95" t="s">
        <v>25</v>
      </c>
    </row>
    <row r="96" spans="1:19" x14ac:dyDescent="0.25">
      <c r="A96">
        <v>45900</v>
      </c>
      <c r="B96" t="s">
        <v>211</v>
      </c>
      <c r="C96" t="s">
        <v>212</v>
      </c>
      <c r="D96" t="s">
        <v>48</v>
      </c>
      <c r="E96" t="s">
        <v>22</v>
      </c>
      <c r="F96" t="s">
        <v>23</v>
      </c>
      <c r="G96" t="s">
        <v>36</v>
      </c>
      <c r="H96">
        <v>49</v>
      </c>
      <c r="I96">
        <v>3</v>
      </c>
      <c r="J96">
        <v>0</v>
      </c>
      <c r="K96">
        <v>47</v>
      </c>
      <c r="L96">
        <v>0</v>
      </c>
      <c r="M96">
        <v>0</v>
      </c>
      <c r="N96">
        <v>0</v>
      </c>
      <c r="O96">
        <v>31</v>
      </c>
      <c r="P96">
        <v>45897</v>
      </c>
      <c r="Q96">
        <v>0</v>
      </c>
      <c r="R96">
        <v>0</v>
      </c>
      <c r="S96" t="s">
        <v>33</v>
      </c>
    </row>
    <row r="97" spans="1:19" x14ac:dyDescent="0.25">
      <c r="A97">
        <v>45891</v>
      </c>
      <c r="B97" t="s">
        <v>213</v>
      </c>
      <c r="C97" t="s">
        <v>214</v>
      </c>
      <c r="D97" t="s">
        <v>28</v>
      </c>
      <c r="E97" t="s">
        <v>22</v>
      </c>
      <c r="F97" t="s">
        <v>23</v>
      </c>
      <c r="G97" t="s">
        <v>24</v>
      </c>
      <c r="H97">
        <v>36</v>
      </c>
      <c r="I97">
        <v>7</v>
      </c>
      <c r="J97">
        <v>4</v>
      </c>
      <c r="K97">
        <v>46</v>
      </c>
      <c r="L97">
        <v>0</v>
      </c>
      <c r="M97">
        <v>0</v>
      </c>
      <c r="N97">
        <v>0</v>
      </c>
      <c r="O97">
        <v>20</v>
      </c>
      <c r="P97">
        <v>45870</v>
      </c>
      <c r="Q97">
        <v>0</v>
      </c>
      <c r="R97">
        <v>0</v>
      </c>
      <c r="S97" t="s">
        <v>52</v>
      </c>
    </row>
    <row r="98" spans="1:19" x14ac:dyDescent="0.25">
      <c r="A98">
        <v>45889</v>
      </c>
      <c r="B98" t="s">
        <v>215</v>
      </c>
      <c r="C98" t="s">
        <v>216</v>
      </c>
      <c r="D98" t="s">
        <v>48</v>
      </c>
      <c r="E98" t="s">
        <v>22</v>
      </c>
      <c r="F98" t="s">
        <v>49</v>
      </c>
      <c r="G98" t="s">
        <v>36</v>
      </c>
      <c r="H98">
        <v>48</v>
      </c>
      <c r="I98">
        <v>4</v>
      </c>
      <c r="J98">
        <v>2</v>
      </c>
      <c r="K98">
        <v>31</v>
      </c>
      <c r="L98">
        <v>0</v>
      </c>
      <c r="M98">
        <v>0</v>
      </c>
      <c r="N98">
        <v>0</v>
      </c>
      <c r="O98">
        <v>35</v>
      </c>
      <c r="P98">
        <v>45874</v>
      </c>
      <c r="Q98">
        <v>0</v>
      </c>
      <c r="R98">
        <v>0</v>
      </c>
      <c r="S98" t="s">
        <v>52</v>
      </c>
    </row>
    <row r="99" spans="1:19" x14ac:dyDescent="0.25">
      <c r="A99">
        <v>45890</v>
      </c>
      <c r="B99" t="s">
        <v>112</v>
      </c>
      <c r="C99" t="s">
        <v>217</v>
      </c>
      <c r="D99" t="s">
        <v>48</v>
      </c>
      <c r="E99" t="s">
        <v>22</v>
      </c>
      <c r="F99" t="s">
        <v>49</v>
      </c>
      <c r="G99" t="s">
        <v>24</v>
      </c>
      <c r="H99">
        <v>39</v>
      </c>
      <c r="I99">
        <v>5</v>
      </c>
      <c r="J99">
        <v>4</v>
      </c>
      <c r="K99">
        <v>36</v>
      </c>
      <c r="L99">
        <v>0</v>
      </c>
      <c r="M99">
        <v>0</v>
      </c>
      <c r="N99">
        <v>0</v>
      </c>
      <c r="O99">
        <v>25</v>
      </c>
      <c r="P99">
        <v>45842</v>
      </c>
      <c r="Q99">
        <v>0</v>
      </c>
      <c r="R99">
        <v>0</v>
      </c>
      <c r="S99" t="s">
        <v>52</v>
      </c>
    </row>
    <row r="100" spans="1:19" x14ac:dyDescent="0.25">
      <c r="A100">
        <v>45890</v>
      </c>
      <c r="B100" t="s">
        <v>218</v>
      </c>
      <c r="C100" t="s">
        <v>219</v>
      </c>
      <c r="D100" t="s">
        <v>48</v>
      </c>
      <c r="E100" t="s">
        <v>22</v>
      </c>
      <c r="F100" t="s">
        <v>23</v>
      </c>
      <c r="G100" t="s">
        <v>32</v>
      </c>
      <c r="H100">
        <v>61</v>
      </c>
      <c r="I100">
        <v>7</v>
      </c>
      <c r="J100">
        <v>3</v>
      </c>
      <c r="K100">
        <v>69</v>
      </c>
      <c r="L100">
        <v>0</v>
      </c>
      <c r="M100">
        <v>0</v>
      </c>
      <c r="N100">
        <v>0</v>
      </c>
      <c r="O100">
        <v>24</v>
      </c>
      <c r="P100">
        <v>45877</v>
      </c>
      <c r="Q100">
        <v>0</v>
      </c>
      <c r="R100">
        <v>0</v>
      </c>
      <c r="S100" t="s">
        <v>52</v>
      </c>
    </row>
    <row r="101" spans="1:19" x14ac:dyDescent="0.25">
      <c r="A101">
        <v>45882</v>
      </c>
      <c r="B101" t="s">
        <v>220</v>
      </c>
      <c r="C101" t="s">
        <v>221</v>
      </c>
      <c r="D101" t="s">
        <v>48</v>
      </c>
      <c r="E101" t="s">
        <v>22</v>
      </c>
      <c r="F101" t="s">
        <v>23</v>
      </c>
      <c r="G101" t="s">
        <v>36</v>
      </c>
      <c r="H101">
        <v>41</v>
      </c>
      <c r="I101">
        <v>8</v>
      </c>
      <c r="J101">
        <v>4</v>
      </c>
      <c r="K101">
        <v>40</v>
      </c>
      <c r="L101">
        <v>0</v>
      </c>
      <c r="M101">
        <v>0</v>
      </c>
      <c r="N101">
        <v>0</v>
      </c>
      <c r="O101">
        <v>31</v>
      </c>
      <c r="P101">
        <v>45882</v>
      </c>
      <c r="Q101">
        <v>1</v>
      </c>
      <c r="R101">
        <v>0</v>
      </c>
      <c r="S101" t="s">
        <v>37</v>
      </c>
    </row>
    <row r="102" spans="1:19" x14ac:dyDescent="0.25">
      <c r="A102">
        <v>45896</v>
      </c>
      <c r="B102" t="s">
        <v>222</v>
      </c>
      <c r="C102" t="s">
        <v>223</v>
      </c>
      <c r="D102" t="s">
        <v>48</v>
      </c>
      <c r="E102" t="s">
        <v>43</v>
      </c>
      <c r="F102" t="s">
        <v>99</v>
      </c>
      <c r="G102" t="s">
        <v>32</v>
      </c>
      <c r="H102">
        <v>33</v>
      </c>
      <c r="I102">
        <v>4</v>
      </c>
      <c r="J102">
        <v>3</v>
      </c>
      <c r="K102">
        <v>68</v>
      </c>
      <c r="L102">
        <v>0</v>
      </c>
      <c r="M102">
        <v>0</v>
      </c>
      <c r="N102">
        <v>0</v>
      </c>
      <c r="O102">
        <v>22</v>
      </c>
      <c r="P102">
        <v>45874</v>
      </c>
      <c r="Q102">
        <v>0</v>
      </c>
      <c r="R102">
        <v>0</v>
      </c>
      <c r="S102" t="s">
        <v>33</v>
      </c>
    </row>
    <row r="103" spans="1:19" x14ac:dyDescent="0.25">
      <c r="A103">
        <v>45878</v>
      </c>
      <c r="B103" t="s">
        <v>224</v>
      </c>
      <c r="C103" t="s">
        <v>225</v>
      </c>
      <c r="D103" t="s">
        <v>21</v>
      </c>
      <c r="E103" t="s">
        <v>43</v>
      </c>
      <c r="F103" t="s">
        <v>23</v>
      </c>
      <c r="G103" t="s">
        <v>36</v>
      </c>
      <c r="H103">
        <v>37</v>
      </c>
      <c r="I103">
        <v>1</v>
      </c>
      <c r="J103">
        <v>0</v>
      </c>
      <c r="K103">
        <v>83</v>
      </c>
      <c r="L103">
        <v>0</v>
      </c>
      <c r="M103">
        <v>1.99</v>
      </c>
      <c r="N103">
        <v>1</v>
      </c>
      <c r="O103">
        <v>37</v>
      </c>
      <c r="P103">
        <v>45873</v>
      </c>
      <c r="Q103">
        <v>0</v>
      </c>
      <c r="R103">
        <v>1</v>
      </c>
      <c r="S103" t="s">
        <v>55</v>
      </c>
    </row>
    <row r="104" spans="1:19" x14ac:dyDescent="0.25">
      <c r="A104">
        <v>45886</v>
      </c>
      <c r="B104" t="s">
        <v>226</v>
      </c>
      <c r="C104" t="s">
        <v>227</v>
      </c>
      <c r="D104" t="s">
        <v>48</v>
      </c>
      <c r="E104" t="s">
        <v>22</v>
      </c>
      <c r="F104" t="s">
        <v>23</v>
      </c>
      <c r="G104" t="s">
        <v>36</v>
      </c>
      <c r="H104">
        <v>52</v>
      </c>
      <c r="I104">
        <v>4</v>
      </c>
      <c r="J104">
        <v>2</v>
      </c>
      <c r="K104">
        <v>95</v>
      </c>
      <c r="L104">
        <v>0</v>
      </c>
      <c r="M104">
        <v>0</v>
      </c>
      <c r="N104">
        <v>0</v>
      </c>
      <c r="O104">
        <v>39</v>
      </c>
      <c r="P104">
        <v>45875</v>
      </c>
      <c r="Q104">
        <v>0</v>
      </c>
      <c r="R104">
        <v>0</v>
      </c>
      <c r="S104" t="s">
        <v>37</v>
      </c>
    </row>
    <row r="105" spans="1:19" x14ac:dyDescent="0.25">
      <c r="A105">
        <v>45888</v>
      </c>
      <c r="B105" t="s">
        <v>228</v>
      </c>
      <c r="C105" t="s">
        <v>229</v>
      </c>
      <c r="D105" t="s">
        <v>48</v>
      </c>
      <c r="E105" t="s">
        <v>22</v>
      </c>
      <c r="F105" t="s">
        <v>99</v>
      </c>
      <c r="G105" t="s">
        <v>36</v>
      </c>
      <c r="H105">
        <v>72</v>
      </c>
      <c r="I105">
        <v>2</v>
      </c>
      <c r="J105">
        <v>2</v>
      </c>
      <c r="K105">
        <v>59</v>
      </c>
      <c r="L105">
        <v>0</v>
      </c>
      <c r="M105">
        <v>0</v>
      </c>
      <c r="N105">
        <v>0</v>
      </c>
      <c r="O105">
        <v>19</v>
      </c>
      <c r="P105">
        <v>45875</v>
      </c>
      <c r="Q105">
        <v>0</v>
      </c>
      <c r="R105">
        <v>0</v>
      </c>
      <c r="S105" t="s">
        <v>52</v>
      </c>
    </row>
    <row r="106" spans="1:19" x14ac:dyDescent="0.25">
      <c r="A106">
        <v>45869</v>
      </c>
      <c r="B106" t="s">
        <v>230</v>
      </c>
      <c r="C106" t="s">
        <v>231</v>
      </c>
      <c r="D106" t="s">
        <v>48</v>
      </c>
      <c r="E106" t="s">
        <v>22</v>
      </c>
      <c r="F106" t="s">
        <v>23</v>
      </c>
      <c r="G106" t="s">
        <v>36</v>
      </c>
      <c r="H106">
        <v>57</v>
      </c>
      <c r="I106">
        <v>3</v>
      </c>
      <c r="J106">
        <v>2</v>
      </c>
      <c r="K106">
        <v>29</v>
      </c>
      <c r="L106">
        <v>0</v>
      </c>
      <c r="M106">
        <v>0</v>
      </c>
      <c r="N106">
        <v>0</v>
      </c>
      <c r="O106">
        <v>9</v>
      </c>
      <c r="P106">
        <v>45850</v>
      </c>
      <c r="Q106">
        <v>0</v>
      </c>
      <c r="R106">
        <v>0</v>
      </c>
      <c r="S106" t="s">
        <v>25</v>
      </c>
    </row>
    <row r="107" spans="1:19" x14ac:dyDescent="0.25">
      <c r="A107">
        <v>45900</v>
      </c>
      <c r="B107" t="s">
        <v>232</v>
      </c>
      <c r="C107" t="s">
        <v>233</v>
      </c>
      <c r="D107" t="s">
        <v>28</v>
      </c>
      <c r="E107" t="s">
        <v>22</v>
      </c>
      <c r="F107" t="s">
        <v>49</v>
      </c>
      <c r="G107" t="s">
        <v>36</v>
      </c>
      <c r="H107">
        <v>50</v>
      </c>
      <c r="I107">
        <v>2</v>
      </c>
      <c r="J107">
        <v>0</v>
      </c>
      <c r="K107">
        <v>31</v>
      </c>
      <c r="L107">
        <v>1</v>
      </c>
      <c r="M107">
        <v>0</v>
      </c>
      <c r="N107">
        <v>0</v>
      </c>
      <c r="O107">
        <v>28</v>
      </c>
      <c r="P107">
        <v>45842</v>
      </c>
      <c r="Q107">
        <v>0</v>
      </c>
      <c r="R107">
        <v>0</v>
      </c>
      <c r="S107" t="s">
        <v>33</v>
      </c>
    </row>
    <row r="108" spans="1:19" x14ac:dyDescent="0.25">
      <c r="A108">
        <v>45875</v>
      </c>
      <c r="B108" t="s">
        <v>234</v>
      </c>
      <c r="C108" t="s">
        <v>235</v>
      </c>
      <c r="D108" t="s">
        <v>48</v>
      </c>
      <c r="E108" t="s">
        <v>40</v>
      </c>
      <c r="F108" t="s">
        <v>23</v>
      </c>
      <c r="G108" t="s">
        <v>36</v>
      </c>
      <c r="H108">
        <v>61</v>
      </c>
      <c r="I108">
        <v>5</v>
      </c>
      <c r="J108">
        <v>2</v>
      </c>
      <c r="K108">
        <v>90</v>
      </c>
      <c r="L108">
        <v>0</v>
      </c>
      <c r="M108">
        <v>4.99</v>
      </c>
      <c r="N108">
        <v>1</v>
      </c>
      <c r="O108">
        <v>46</v>
      </c>
      <c r="P108">
        <v>45860</v>
      </c>
      <c r="Q108">
        <v>0</v>
      </c>
      <c r="R108">
        <v>1</v>
      </c>
      <c r="S108" t="s">
        <v>55</v>
      </c>
    </row>
    <row r="109" spans="1:19" x14ac:dyDescent="0.25">
      <c r="A109">
        <v>45853</v>
      </c>
      <c r="B109" t="s">
        <v>236</v>
      </c>
      <c r="C109" t="s">
        <v>237</v>
      </c>
      <c r="D109" t="s">
        <v>28</v>
      </c>
      <c r="E109" t="s">
        <v>43</v>
      </c>
      <c r="F109" t="s">
        <v>49</v>
      </c>
      <c r="G109" t="s">
        <v>36</v>
      </c>
      <c r="H109">
        <v>52</v>
      </c>
      <c r="I109">
        <v>4</v>
      </c>
      <c r="J109">
        <v>3</v>
      </c>
      <c r="K109">
        <v>64</v>
      </c>
      <c r="L109">
        <v>0</v>
      </c>
      <c r="M109">
        <v>0</v>
      </c>
      <c r="N109">
        <v>0</v>
      </c>
      <c r="O109">
        <v>39</v>
      </c>
      <c r="P109">
        <v>45850</v>
      </c>
      <c r="Q109">
        <v>0</v>
      </c>
      <c r="R109">
        <v>0</v>
      </c>
      <c r="S109" t="s">
        <v>168</v>
      </c>
    </row>
    <row r="110" spans="1:19" x14ac:dyDescent="0.25">
      <c r="A110">
        <v>45884</v>
      </c>
      <c r="B110" t="s">
        <v>238</v>
      </c>
      <c r="C110" t="s">
        <v>239</v>
      </c>
      <c r="D110" t="s">
        <v>28</v>
      </c>
      <c r="E110" t="s">
        <v>43</v>
      </c>
      <c r="F110" t="s">
        <v>23</v>
      </c>
      <c r="G110" t="s">
        <v>36</v>
      </c>
      <c r="H110">
        <v>18</v>
      </c>
      <c r="I110">
        <v>2</v>
      </c>
      <c r="J110">
        <v>2</v>
      </c>
      <c r="K110">
        <v>74</v>
      </c>
      <c r="L110">
        <v>0</v>
      </c>
      <c r="M110">
        <v>1.99</v>
      </c>
      <c r="N110">
        <v>1</v>
      </c>
      <c r="O110">
        <v>7</v>
      </c>
      <c r="P110">
        <v>45883</v>
      </c>
      <c r="Q110">
        <v>0</v>
      </c>
      <c r="R110">
        <v>1</v>
      </c>
      <c r="S110" t="s">
        <v>37</v>
      </c>
    </row>
    <row r="111" spans="1:19" x14ac:dyDescent="0.25">
      <c r="A111">
        <v>45898</v>
      </c>
      <c r="B111" t="s">
        <v>136</v>
      </c>
      <c r="C111" t="s">
        <v>240</v>
      </c>
      <c r="D111" t="s">
        <v>21</v>
      </c>
      <c r="E111" t="s">
        <v>40</v>
      </c>
      <c r="F111" t="s">
        <v>99</v>
      </c>
      <c r="G111" t="s">
        <v>36</v>
      </c>
      <c r="H111">
        <v>25</v>
      </c>
      <c r="I111">
        <v>3</v>
      </c>
      <c r="J111">
        <v>2</v>
      </c>
      <c r="K111">
        <v>93</v>
      </c>
      <c r="L111">
        <v>0</v>
      </c>
      <c r="M111">
        <v>0</v>
      </c>
      <c r="N111">
        <v>0</v>
      </c>
      <c r="O111">
        <v>18</v>
      </c>
      <c r="P111">
        <v>45874</v>
      </c>
      <c r="Q111">
        <v>0</v>
      </c>
      <c r="R111">
        <v>0</v>
      </c>
      <c r="S111" t="s">
        <v>33</v>
      </c>
    </row>
    <row r="112" spans="1:19" x14ac:dyDescent="0.25">
      <c r="A112">
        <v>45890</v>
      </c>
      <c r="B112" t="s">
        <v>241</v>
      </c>
      <c r="C112" t="s">
        <v>242</v>
      </c>
      <c r="D112" t="s">
        <v>48</v>
      </c>
      <c r="E112" t="s">
        <v>22</v>
      </c>
      <c r="F112" t="s">
        <v>49</v>
      </c>
      <c r="G112" t="s">
        <v>24</v>
      </c>
      <c r="H112">
        <v>3</v>
      </c>
      <c r="I112">
        <v>3</v>
      </c>
      <c r="J112">
        <v>2</v>
      </c>
      <c r="K112">
        <v>66</v>
      </c>
      <c r="L112">
        <v>0</v>
      </c>
      <c r="M112">
        <v>0</v>
      </c>
      <c r="N112">
        <v>0</v>
      </c>
      <c r="O112">
        <v>39</v>
      </c>
      <c r="P112">
        <v>45875</v>
      </c>
      <c r="Q112">
        <v>0</v>
      </c>
      <c r="R112">
        <v>0</v>
      </c>
      <c r="S112" t="s">
        <v>52</v>
      </c>
    </row>
    <row r="113" spans="1:19" x14ac:dyDescent="0.25">
      <c r="A113">
        <v>45870</v>
      </c>
      <c r="B113" t="s">
        <v>243</v>
      </c>
      <c r="C113" t="s">
        <v>244</v>
      </c>
      <c r="D113" t="s">
        <v>28</v>
      </c>
      <c r="E113" t="s">
        <v>22</v>
      </c>
      <c r="F113" t="s">
        <v>23</v>
      </c>
      <c r="G113" t="s">
        <v>32</v>
      </c>
      <c r="H113">
        <v>3</v>
      </c>
      <c r="I113">
        <v>5</v>
      </c>
      <c r="J113">
        <v>3</v>
      </c>
      <c r="K113">
        <v>50</v>
      </c>
      <c r="L113">
        <v>0</v>
      </c>
      <c r="M113">
        <v>0</v>
      </c>
      <c r="N113">
        <v>0</v>
      </c>
      <c r="O113">
        <v>38</v>
      </c>
      <c r="P113">
        <v>45839</v>
      </c>
      <c r="Q113">
        <v>0</v>
      </c>
      <c r="R113">
        <v>0</v>
      </c>
      <c r="S113" t="s">
        <v>25</v>
      </c>
    </row>
    <row r="114" spans="1:19" x14ac:dyDescent="0.25">
      <c r="A114">
        <v>45874</v>
      </c>
      <c r="B114" t="s">
        <v>245</v>
      </c>
      <c r="C114" t="s">
        <v>246</v>
      </c>
      <c r="D114" t="s">
        <v>21</v>
      </c>
      <c r="E114" t="s">
        <v>22</v>
      </c>
      <c r="F114" t="s">
        <v>23</v>
      </c>
      <c r="G114" t="s">
        <v>36</v>
      </c>
      <c r="H114">
        <v>26</v>
      </c>
      <c r="I114">
        <v>3</v>
      </c>
      <c r="J114">
        <v>1</v>
      </c>
      <c r="K114">
        <v>79</v>
      </c>
      <c r="L114">
        <v>0</v>
      </c>
      <c r="M114">
        <v>0</v>
      </c>
      <c r="N114">
        <v>0</v>
      </c>
      <c r="O114">
        <v>20</v>
      </c>
      <c r="P114">
        <v>45865</v>
      </c>
      <c r="Q114">
        <v>0</v>
      </c>
      <c r="R114">
        <v>0</v>
      </c>
      <c r="S114" t="s">
        <v>55</v>
      </c>
    </row>
    <row r="115" spans="1:19" x14ac:dyDescent="0.25">
      <c r="A115">
        <v>45875</v>
      </c>
      <c r="B115" t="s">
        <v>247</v>
      </c>
      <c r="C115" t="s">
        <v>248</v>
      </c>
      <c r="D115" t="s">
        <v>28</v>
      </c>
      <c r="E115" t="s">
        <v>40</v>
      </c>
      <c r="F115" t="s">
        <v>23</v>
      </c>
      <c r="G115" t="s">
        <v>36</v>
      </c>
      <c r="H115">
        <v>15</v>
      </c>
      <c r="I115">
        <v>8</v>
      </c>
      <c r="J115">
        <v>6</v>
      </c>
      <c r="K115">
        <v>117</v>
      </c>
      <c r="L115">
        <v>0</v>
      </c>
      <c r="M115">
        <v>4.99</v>
      </c>
      <c r="N115">
        <v>1</v>
      </c>
      <c r="O115">
        <v>43</v>
      </c>
      <c r="P115">
        <v>45843</v>
      </c>
      <c r="Q115">
        <v>0</v>
      </c>
      <c r="R115">
        <v>1</v>
      </c>
      <c r="S115" t="s">
        <v>55</v>
      </c>
    </row>
    <row r="116" spans="1:19" x14ac:dyDescent="0.25">
      <c r="A116">
        <v>45896</v>
      </c>
      <c r="B116" t="s">
        <v>34</v>
      </c>
      <c r="C116" t="s">
        <v>249</v>
      </c>
      <c r="D116" t="s">
        <v>21</v>
      </c>
      <c r="E116" t="s">
        <v>22</v>
      </c>
      <c r="F116" t="s">
        <v>23</v>
      </c>
      <c r="G116" t="s">
        <v>36</v>
      </c>
      <c r="H116">
        <v>38</v>
      </c>
      <c r="I116">
        <v>3</v>
      </c>
      <c r="J116">
        <v>2</v>
      </c>
      <c r="K116">
        <v>18</v>
      </c>
      <c r="L116">
        <v>0</v>
      </c>
      <c r="M116">
        <v>0</v>
      </c>
      <c r="N116">
        <v>0</v>
      </c>
      <c r="O116">
        <v>37</v>
      </c>
      <c r="P116">
        <v>45861</v>
      </c>
      <c r="Q116">
        <v>0</v>
      </c>
      <c r="R116">
        <v>0</v>
      </c>
      <c r="S116" t="s">
        <v>33</v>
      </c>
    </row>
    <row r="117" spans="1:19" x14ac:dyDescent="0.25">
      <c r="A117">
        <v>45881</v>
      </c>
      <c r="B117" t="s">
        <v>112</v>
      </c>
      <c r="C117" t="s">
        <v>250</v>
      </c>
      <c r="D117" t="s">
        <v>28</v>
      </c>
      <c r="E117" t="s">
        <v>22</v>
      </c>
      <c r="F117" t="s">
        <v>23</v>
      </c>
      <c r="G117" t="s">
        <v>24</v>
      </c>
      <c r="H117">
        <v>51</v>
      </c>
      <c r="I117">
        <v>7</v>
      </c>
      <c r="J117">
        <v>7</v>
      </c>
      <c r="K117">
        <v>29</v>
      </c>
      <c r="L117">
        <v>0</v>
      </c>
      <c r="M117">
        <v>0</v>
      </c>
      <c r="N117">
        <v>0</v>
      </c>
      <c r="O117">
        <v>36</v>
      </c>
      <c r="P117">
        <v>45842</v>
      </c>
      <c r="Q117">
        <v>0</v>
      </c>
      <c r="R117">
        <v>0</v>
      </c>
      <c r="S117" t="s">
        <v>37</v>
      </c>
    </row>
    <row r="118" spans="1:19" x14ac:dyDescent="0.25">
      <c r="A118">
        <v>45861</v>
      </c>
      <c r="B118" t="s">
        <v>188</v>
      </c>
      <c r="C118" t="s">
        <v>251</v>
      </c>
      <c r="D118" t="s">
        <v>28</v>
      </c>
      <c r="E118" t="s">
        <v>22</v>
      </c>
      <c r="F118" t="s">
        <v>49</v>
      </c>
      <c r="G118" t="s">
        <v>36</v>
      </c>
      <c r="H118">
        <v>65</v>
      </c>
      <c r="I118">
        <v>2</v>
      </c>
      <c r="J118">
        <v>0</v>
      </c>
      <c r="K118">
        <v>19</v>
      </c>
      <c r="L118">
        <v>0</v>
      </c>
      <c r="M118">
        <v>0</v>
      </c>
      <c r="N118">
        <v>0</v>
      </c>
      <c r="O118">
        <v>30</v>
      </c>
      <c r="P118">
        <v>45847</v>
      </c>
      <c r="Q118">
        <v>0</v>
      </c>
      <c r="R118">
        <v>0</v>
      </c>
      <c r="S118" t="s">
        <v>58</v>
      </c>
    </row>
    <row r="119" spans="1:19" x14ac:dyDescent="0.25">
      <c r="A119">
        <v>45899</v>
      </c>
      <c r="B119" t="s">
        <v>252</v>
      </c>
      <c r="C119" t="s">
        <v>253</v>
      </c>
      <c r="D119" t="s">
        <v>48</v>
      </c>
      <c r="E119" t="s">
        <v>22</v>
      </c>
      <c r="F119" t="s">
        <v>23</v>
      </c>
      <c r="G119" t="s">
        <v>36</v>
      </c>
      <c r="H119">
        <v>42</v>
      </c>
      <c r="I119">
        <v>2</v>
      </c>
      <c r="J119">
        <v>1</v>
      </c>
      <c r="K119">
        <v>42</v>
      </c>
      <c r="L119">
        <v>1</v>
      </c>
      <c r="M119">
        <v>0</v>
      </c>
      <c r="N119">
        <v>0</v>
      </c>
      <c r="O119">
        <v>30</v>
      </c>
      <c r="P119">
        <v>45899</v>
      </c>
      <c r="Q119">
        <v>1</v>
      </c>
      <c r="R119">
        <v>0</v>
      </c>
      <c r="S119" t="s">
        <v>33</v>
      </c>
    </row>
    <row r="120" spans="1:19" x14ac:dyDescent="0.25">
      <c r="A120">
        <v>45877</v>
      </c>
      <c r="B120" t="s">
        <v>254</v>
      </c>
      <c r="C120" t="s">
        <v>255</v>
      </c>
      <c r="D120" t="s">
        <v>28</v>
      </c>
      <c r="E120" t="s">
        <v>22</v>
      </c>
      <c r="F120" t="s">
        <v>23</v>
      </c>
      <c r="G120" t="s">
        <v>36</v>
      </c>
      <c r="H120">
        <v>63</v>
      </c>
      <c r="I120">
        <v>4</v>
      </c>
      <c r="J120">
        <v>1</v>
      </c>
      <c r="K120">
        <v>71</v>
      </c>
      <c r="L120">
        <v>0</v>
      </c>
      <c r="M120">
        <v>0</v>
      </c>
      <c r="N120">
        <v>0</v>
      </c>
      <c r="O120">
        <v>18</v>
      </c>
      <c r="P120">
        <v>45861</v>
      </c>
      <c r="Q120">
        <v>0</v>
      </c>
      <c r="R120">
        <v>0</v>
      </c>
      <c r="S120" t="s">
        <v>55</v>
      </c>
    </row>
    <row r="121" spans="1:19" x14ac:dyDescent="0.25">
      <c r="A121">
        <v>45883</v>
      </c>
      <c r="B121" t="s">
        <v>224</v>
      </c>
      <c r="C121" t="s">
        <v>256</v>
      </c>
      <c r="D121" t="s">
        <v>28</v>
      </c>
      <c r="E121" t="s">
        <v>22</v>
      </c>
      <c r="F121" t="s">
        <v>23</v>
      </c>
      <c r="G121" t="s">
        <v>24</v>
      </c>
      <c r="H121">
        <v>55</v>
      </c>
      <c r="I121">
        <v>6</v>
      </c>
      <c r="J121">
        <v>1</v>
      </c>
      <c r="K121">
        <v>45</v>
      </c>
      <c r="L121">
        <v>0</v>
      </c>
      <c r="M121">
        <v>1.99</v>
      </c>
      <c r="N121">
        <v>3</v>
      </c>
      <c r="O121">
        <v>28</v>
      </c>
      <c r="P121">
        <v>45873</v>
      </c>
      <c r="Q121">
        <v>0</v>
      </c>
      <c r="R121">
        <v>1</v>
      </c>
      <c r="S121" t="s">
        <v>37</v>
      </c>
    </row>
    <row r="122" spans="1:19" x14ac:dyDescent="0.25">
      <c r="A122">
        <v>45861</v>
      </c>
      <c r="B122" t="s">
        <v>257</v>
      </c>
      <c r="C122" t="s">
        <v>258</v>
      </c>
      <c r="D122" t="s">
        <v>21</v>
      </c>
      <c r="E122" t="s">
        <v>40</v>
      </c>
      <c r="F122" t="s">
        <v>23</v>
      </c>
      <c r="G122" t="s">
        <v>36</v>
      </c>
      <c r="H122">
        <v>67</v>
      </c>
      <c r="I122">
        <v>2</v>
      </c>
      <c r="J122">
        <v>0</v>
      </c>
      <c r="K122">
        <v>47</v>
      </c>
      <c r="L122">
        <v>0</v>
      </c>
      <c r="M122">
        <v>0</v>
      </c>
      <c r="N122">
        <v>0</v>
      </c>
      <c r="O122">
        <v>31</v>
      </c>
      <c r="P122">
        <v>45855</v>
      </c>
      <c r="Q122">
        <v>0</v>
      </c>
      <c r="R122">
        <v>0</v>
      </c>
      <c r="S122" t="s">
        <v>58</v>
      </c>
    </row>
    <row r="123" spans="1:19" x14ac:dyDescent="0.25">
      <c r="A123">
        <v>45887</v>
      </c>
      <c r="B123" t="s">
        <v>259</v>
      </c>
      <c r="C123" t="s">
        <v>260</v>
      </c>
      <c r="D123" t="s">
        <v>48</v>
      </c>
      <c r="E123" t="s">
        <v>22</v>
      </c>
      <c r="F123" t="s">
        <v>23</v>
      </c>
      <c r="G123" t="s">
        <v>36</v>
      </c>
      <c r="H123">
        <v>43</v>
      </c>
      <c r="I123">
        <v>4</v>
      </c>
      <c r="J123">
        <v>2</v>
      </c>
      <c r="K123">
        <v>60</v>
      </c>
      <c r="L123">
        <v>0</v>
      </c>
      <c r="M123">
        <v>0</v>
      </c>
      <c r="N123">
        <v>0</v>
      </c>
      <c r="O123">
        <v>7</v>
      </c>
      <c r="P123">
        <v>45859</v>
      </c>
      <c r="Q123">
        <v>0</v>
      </c>
      <c r="R123">
        <v>0</v>
      </c>
      <c r="S123" t="s">
        <v>52</v>
      </c>
    </row>
    <row r="124" spans="1:19" x14ac:dyDescent="0.25">
      <c r="A124">
        <v>45892</v>
      </c>
      <c r="B124" t="s">
        <v>261</v>
      </c>
      <c r="C124" t="s">
        <v>262</v>
      </c>
      <c r="D124" t="s">
        <v>21</v>
      </c>
      <c r="E124" t="s">
        <v>40</v>
      </c>
      <c r="F124" t="s">
        <v>23</v>
      </c>
      <c r="G124" t="s">
        <v>32</v>
      </c>
      <c r="H124">
        <v>31</v>
      </c>
      <c r="I124">
        <v>5</v>
      </c>
      <c r="J124">
        <v>5</v>
      </c>
      <c r="K124">
        <v>63</v>
      </c>
      <c r="L124">
        <v>0</v>
      </c>
      <c r="M124">
        <v>0</v>
      </c>
      <c r="N124">
        <v>0</v>
      </c>
      <c r="O124">
        <v>35</v>
      </c>
      <c r="P124">
        <v>45840</v>
      </c>
      <c r="Q124">
        <v>0</v>
      </c>
      <c r="R124">
        <v>0</v>
      </c>
      <c r="S124" t="s">
        <v>52</v>
      </c>
    </row>
    <row r="125" spans="1:19" x14ac:dyDescent="0.25">
      <c r="A125">
        <v>45900</v>
      </c>
      <c r="B125" t="s">
        <v>30</v>
      </c>
      <c r="C125" t="s">
        <v>263</v>
      </c>
      <c r="D125" t="s">
        <v>48</v>
      </c>
      <c r="E125" t="s">
        <v>43</v>
      </c>
      <c r="F125" t="s">
        <v>23</v>
      </c>
      <c r="G125" t="s">
        <v>24</v>
      </c>
      <c r="H125">
        <v>81</v>
      </c>
      <c r="I125">
        <v>3</v>
      </c>
      <c r="J125">
        <v>2</v>
      </c>
      <c r="K125">
        <v>65</v>
      </c>
      <c r="L125">
        <v>0</v>
      </c>
      <c r="M125">
        <v>0</v>
      </c>
      <c r="N125">
        <v>0</v>
      </c>
      <c r="O125">
        <v>27</v>
      </c>
      <c r="P125">
        <v>45899</v>
      </c>
      <c r="Q125">
        <v>0</v>
      </c>
      <c r="R125">
        <v>0</v>
      </c>
      <c r="S125" t="s">
        <v>33</v>
      </c>
    </row>
    <row r="126" spans="1:19" x14ac:dyDescent="0.25">
      <c r="A126">
        <v>45881</v>
      </c>
      <c r="B126" t="s">
        <v>228</v>
      </c>
      <c r="C126" t="s">
        <v>264</v>
      </c>
      <c r="D126" t="s">
        <v>28</v>
      </c>
      <c r="E126" t="s">
        <v>22</v>
      </c>
      <c r="F126" t="s">
        <v>23</v>
      </c>
      <c r="G126" t="s">
        <v>32</v>
      </c>
      <c r="H126">
        <v>23</v>
      </c>
      <c r="I126">
        <v>3</v>
      </c>
      <c r="J126">
        <v>2</v>
      </c>
      <c r="K126">
        <v>51</v>
      </c>
      <c r="L126">
        <v>0</v>
      </c>
      <c r="M126">
        <v>0</v>
      </c>
      <c r="N126">
        <v>0</v>
      </c>
      <c r="O126">
        <v>25</v>
      </c>
      <c r="P126">
        <v>45875</v>
      </c>
      <c r="Q126">
        <v>0</v>
      </c>
      <c r="R126">
        <v>0</v>
      </c>
      <c r="S126" t="s">
        <v>37</v>
      </c>
    </row>
    <row r="127" spans="1:19" x14ac:dyDescent="0.25">
      <c r="A127">
        <v>45886</v>
      </c>
      <c r="B127" t="s">
        <v>261</v>
      </c>
      <c r="C127" t="s">
        <v>265</v>
      </c>
      <c r="D127" t="s">
        <v>21</v>
      </c>
      <c r="E127" t="s">
        <v>22</v>
      </c>
      <c r="F127" t="s">
        <v>23</v>
      </c>
      <c r="G127" t="s">
        <v>36</v>
      </c>
      <c r="H127">
        <v>22</v>
      </c>
      <c r="I127">
        <v>3</v>
      </c>
      <c r="J127">
        <v>2</v>
      </c>
      <c r="K127">
        <v>56</v>
      </c>
      <c r="L127">
        <v>0</v>
      </c>
      <c r="M127">
        <v>0</v>
      </c>
      <c r="N127">
        <v>0</v>
      </c>
      <c r="O127">
        <v>37</v>
      </c>
      <c r="P127">
        <v>45840</v>
      </c>
      <c r="Q127">
        <v>0</v>
      </c>
      <c r="R127">
        <v>0</v>
      </c>
      <c r="S127" t="s">
        <v>37</v>
      </c>
    </row>
    <row r="128" spans="1:19" x14ac:dyDescent="0.25">
      <c r="A128">
        <v>45890</v>
      </c>
      <c r="B128" t="s">
        <v>266</v>
      </c>
      <c r="C128" t="s">
        <v>267</v>
      </c>
      <c r="D128" t="s">
        <v>21</v>
      </c>
      <c r="E128" t="s">
        <v>22</v>
      </c>
      <c r="F128" t="s">
        <v>23</v>
      </c>
      <c r="G128" t="s">
        <v>36</v>
      </c>
      <c r="H128">
        <v>30</v>
      </c>
      <c r="I128">
        <v>5</v>
      </c>
      <c r="J128">
        <v>2</v>
      </c>
      <c r="K128">
        <v>46</v>
      </c>
      <c r="L128">
        <v>0</v>
      </c>
      <c r="M128">
        <v>0</v>
      </c>
      <c r="N128">
        <v>0</v>
      </c>
      <c r="O128">
        <v>13</v>
      </c>
      <c r="P128">
        <v>45885</v>
      </c>
      <c r="Q128">
        <v>0</v>
      </c>
      <c r="R128">
        <v>0</v>
      </c>
      <c r="S128" t="s">
        <v>52</v>
      </c>
    </row>
    <row r="129" spans="1:19" x14ac:dyDescent="0.25">
      <c r="A129">
        <v>45867</v>
      </c>
      <c r="B129" t="s">
        <v>148</v>
      </c>
      <c r="C129" t="s">
        <v>268</v>
      </c>
      <c r="D129" t="s">
        <v>28</v>
      </c>
      <c r="E129" t="s">
        <v>22</v>
      </c>
      <c r="F129" t="s">
        <v>23</v>
      </c>
      <c r="G129" t="s">
        <v>24</v>
      </c>
      <c r="H129">
        <v>53</v>
      </c>
      <c r="I129">
        <v>7</v>
      </c>
      <c r="J129">
        <v>2</v>
      </c>
      <c r="K129">
        <v>67</v>
      </c>
      <c r="L129">
        <v>0</v>
      </c>
      <c r="M129">
        <v>0</v>
      </c>
      <c r="N129">
        <v>0</v>
      </c>
      <c r="O129">
        <v>18</v>
      </c>
      <c r="P129">
        <v>45841</v>
      </c>
      <c r="Q129">
        <v>0</v>
      </c>
      <c r="R129">
        <v>0</v>
      </c>
      <c r="S129" t="s">
        <v>25</v>
      </c>
    </row>
    <row r="130" spans="1:19" x14ac:dyDescent="0.25">
      <c r="A130">
        <v>45864</v>
      </c>
      <c r="B130" t="s">
        <v>269</v>
      </c>
      <c r="C130" t="s">
        <v>270</v>
      </c>
      <c r="D130" t="s">
        <v>28</v>
      </c>
      <c r="E130" t="s">
        <v>22</v>
      </c>
      <c r="F130" t="s">
        <v>99</v>
      </c>
      <c r="G130" t="s">
        <v>24</v>
      </c>
      <c r="H130">
        <v>48</v>
      </c>
      <c r="I130">
        <v>3</v>
      </c>
      <c r="J130">
        <v>1</v>
      </c>
      <c r="K130">
        <v>24</v>
      </c>
      <c r="L130">
        <v>0</v>
      </c>
      <c r="M130">
        <v>0</v>
      </c>
      <c r="N130">
        <v>0</v>
      </c>
      <c r="O130">
        <v>27</v>
      </c>
      <c r="P130">
        <v>45854</v>
      </c>
      <c r="Q130">
        <v>0</v>
      </c>
      <c r="R130">
        <v>0</v>
      </c>
      <c r="S130" t="s">
        <v>58</v>
      </c>
    </row>
    <row r="131" spans="1:19" x14ac:dyDescent="0.25">
      <c r="A131">
        <v>45845</v>
      </c>
      <c r="B131" t="s">
        <v>56</v>
      </c>
      <c r="C131" t="s">
        <v>271</v>
      </c>
      <c r="D131" t="s">
        <v>28</v>
      </c>
      <c r="E131" t="s">
        <v>43</v>
      </c>
      <c r="F131" t="s">
        <v>23</v>
      </c>
      <c r="G131" t="s">
        <v>36</v>
      </c>
      <c r="H131">
        <v>33</v>
      </c>
      <c r="I131">
        <v>2</v>
      </c>
      <c r="J131">
        <v>1</v>
      </c>
      <c r="K131">
        <v>21</v>
      </c>
      <c r="L131">
        <v>0</v>
      </c>
      <c r="M131">
        <v>4.99</v>
      </c>
      <c r="N131">
        <v>1</v>
      </c>
      <c r="O131">
        <v>17</v>
      </c>
      <c r="P131">
        <v>45842</v>
      </c>
      <c r="Q131">
        <v>0</v>
      </c>
      <c r="R131">
        <v>1</v>
      </c>
      <c r="S131" t="s">
        <v>29</v>
      </c>
    </row>
    <row r="132" spans="1:19" x14ac:dyDescent="0.25">
      <c r="A132">
        <v>45869</v>
      </c>
      <c r="B132" t="s">
        <v>184</v>
      </c>
      <c r="C132" t="s">
        <v>272</v>
      </c>
      <c r="D132" t="s">
        <v>28</v>
      </c>
      <c r="E132" t="s">
        <v>22</v>
      </c>
      <c r="F132" t="s">
        <v>99</v>
      </c>
      <c r="G132" t="s">
        <v>36</v>
      </c>
      <c r="H132">
        <v>58</v>
      </c>
      <c r="I132">
        <v>2</v>
      </c>
      <c r="J132">
        <v>2</v>
      </c>
      <c r="K132">
        <v>43</v>
      </c>
      <c r="L132">
        <v>0</v>
      </c>
      <c r="M132">
        <v>9.99</v>
      </c>
      <c r="N132">
        <v>4</v>
      </c>
      <c r="O132">
        <v>34</v>
      </c>
      <c r="P132">
        <v>45857</v>
      </c>
      <c r="Q132">
        <v>0</v>
      </c>
      <c r="R132">
        <v>1</v>
      </c>
      <c r="S132" t="s">
        <v>25</v>
      </c>
    </row>
    <row r="133" spans="1:19" x14ac:dyDescent="0.25">
      <c r="A133">
        <v>45873</v>
      </c>
      <c r="B133" t="s">
        <v>106</v>
      </c>
      <c r="C133" t="s">
        <v>273</v>
      </c>
      <c r="D133" t="s">
        <v>48</v>
      </c>
      <c r="E133" t="s">
        <v>22</v>
      </c>
      <c r="F133" t="s">
        <v>49</v>
      </c>
      <c r="G133" t="s">
        <v>36</v>
      </c>
      <c r="H133">
        <v>15</v>
      </c>
      <c r="I133">
        <v>4</v>
      </c>
      <c r="J133">
        <v>2</v>
      </c>
      <c r="K133">
        <v>40</v>
      </c>
      <c r="L133">
        <v>0</v>
      </c>
      <c r="M133">
        <v>0</v>
      </c>
      <c r="N133">
        <v>0</v>
      </c>
      <c r="O133">
        <v>25</v>
      </c>
      <c r="P133">
        <v>45870</v>
      </c>
      <c r="Q133">
        <v>0</v>
      </c>
      <c r="R133">
        <v>0</v>
      </c>
      <c r="S133" t="s">
        <v>55</v>
      </c>
    </row>
    <row r="134" spans="1:19" x14ac:dyDescent="0.25">
      <c r="A134">
        <v>45876</v>
      </c>
      <c r="B134" t="s">
        <v>76</v>
      </c>
      <c r="C134" t="s">
        <v>274</v>
      </c>
      <c r="D134" t="s">
        <v>28</v>
      </c>
      <c r="E134" t="s">
        <v>22</v>
      </c>
      <c r="F134" t="s">
        <v>49</v>
      </c>
      <c r="G134" t="s">
        <v>36</v>
      </c>
      <c r="H134">
        <v>61</v>
      </c>
      <c r="I134">
        <v>7</v>
      </c>
      <c r="J134">
        <v>4</v>
      </c>
      <c r="K134">
        <v>54</v>
      </c>
      <c r="L134">
        <v>0</v>
      </c>
      <c r="M134">
        <v>0</v>
      </c>
      <c r="N134">
        <v>0</v>
      </c>
      <c r="O134">
        <v>9</v>
      </c>
      <c r="P134">
        <v>45876</v>
      </c>
      <c r="Q134">
        <v>1</v>
      </c>
      <c r="R134">
        <v>0</v>
      </c>
      <c r="S134" t="s">
        <v>55</v>
      </c>
    </row>
    <row r="135" spans="1:19" x14ac:dyDescent="0.25">
      <c r="A135">
        <v>45869</v>
      </c>
      <c r="B135" t="s">
        <v>59</v>
      </c>
      <c r="C135" t="s">
        <v>275</v>
      </c>
      <c r="D135" t="s">
        <v>48</v>
      </c>
      <c r="E135" t="s">
        <v>22</v>
      </c>
      <c r="F135" t="s">
        <v>23</v>
      </c>
      <c r="G135" t="s">
        <v>36</v>
      </c>
      <c r="H135">
        <v>48</v>
      </c>
      <c r="I135">
        <v>5</v>
      </c>
      <c r="J135">
        <v>3</v>
      </c>
      <c r="K135">
        <v>10</v>
      </c>
      <c r="L135">
        <v>0</v>
      </c>
      <c r="M135">
        <v>1.99</v>
      </c>
      <c r="N135">
        <v>3</v>
      </c>
      <c r="O135">
        <v>49</v>
      </c>
      <c r="P135">
        <v>45846</v>
      </c>
      <c r="Q135">
        <v>0</v>
      </c>
      <c r="R135">
        <v>1</v>
      </c>
      <c r="S135" t="s">
        <v>25</v>
      </c>
    </row>
    <row r="136" spans="1:19" x14ac:dyDescent="0.25">
      <c r="A136">
        <v>45868</v>
      </c>
      <c r="B136" t="s">
        <v>88</v>
      </c>
      <c r="C136" t="s">
        <v>276</v>
      </c>
      <c r="D136" t="s">
        <v>28</v>
      </c>
      <c r="E136" t="s">
        <v>22</v>
      </c>
      <c r="F136" t="s">
        <v>49</v>
      </c>
      <c r="G136" t="s">
        <v>32</v>
      </c>
      <c r="H136">
        <v>48</v>
      </c>
      <c r="I136">
        <v>5</v>
      </c>
      <c r="J136">
        <v>2</v>
      </c>
      <c r="K136">
        <v>35</v>
      </c>
      <c r="L136">
        <v>0</v>
      </c>
      <c r="M136">
        <v>0</v>
      </c>
      <c r="N136">
        <v>0</v>
      </c>
      <c r="O136">
        <v>28</v>
      </c>
      <c r="P136">
        <v>45864</v>
      </c>
      <c r="Q136">
        <v>0</v>
      </c>
      <c r="R136">
        <v>0</v>
      </c>
      <c r="S136" t="s">
        <v>25</v>
      </c>
    </row>
    <row r="137" spans="1:19" x14ac:dyDescent="0.25">
      <c r="A137">
        <v>45880</v>
      </c>
      <c r="B137" t="s">
        <v>277</v>
      </c>
      <c r="C137" t="s">
        <v>278</v>
      </c>
      <c r="D137" t="s">
        <v>48</v>
      </c>
      <c r="E137" t="s">
        <v>22</v>
      </c>
      <c r="F137" t="s">
        <v>99</v>
      </c>
      <c r="G137" t="s">
        <v>36</v>
      </c>
      <c r="H137">
        <v>61</v>
      </c>
      <c r="I137">
        <v>1</v>
      </c>
      <c r="J137">
        <v>1</v>
      </c>
      <c r="K137">
        <v>63</v>
      </c>
      <c r="L137">
        <v>0</v>
      </c>
      <c r="M137">
        <v>0</v>
      </c>
      <c r="N137">
        <v>0</v>
      </c>
      <c r="O137">
        <v>1</v>
      </c>
      <c r="P137">
        <v>45876</v>
      </c>
      <c r="Q137">
        <v>0</v>
      </c>
      <c r="R137">
        <v>0</v>
      </c>
      <c r="S137" t="s">
        <v>37</v>
      </c>
    </row>
    <row r="138" spans="1:19" x14ac:dyDescent="0.25">
      <c r="A138">
        <v>45888</v>
      </c>
      <c r="B138" t="s">
        <v>279</v>
      </c>
      <c r="C138" t="s">
        <v>280</v>
      </c>
      <c r="D138" t="s">
        <v>28</v>
      </c>
      <c r="E138" t="s">
        <v>43</v>
      </c>
      <c r="F138" t="s">
        <v>49</v>
      </c>
      <c r="G138" t="s">
        <v>32</v>
      </c>
      <c r="H138">
        <v>46</v>
      </c>
      <c r="I138">
        <v>3</v>
      </c>
      <c r="J138">
        <v>2</v>
      </c>
      <c r="K138">
        <v>47</v>
      </c>
      <c r="L138">
        <v>0</v>
      </c>
      <c r="M138">
        <v>0</v>
      </c>
      <c r="N138">
        <v>0</v>
      </c>
      <c r="O138">
        <v>6</v>
      </c>
      <c r="P138">
        <v>45864</v>
      </c>
      <c r="Q138">
        <v>0</v>
      </c>
      <c r="R138">
        <v>0</v>
      </c>
      <c r="S138" t="s">
        <v>52</v>
      </c>
    </row>
    <row r="139" spans="1:19" x14ac:dyDescent="0.25">
      <c r="A139">
        <v>45893</v>
      </c>
      <c r="B139" t="s">
        <v>281</v>
      </c>
      <c r="C139" t="s">
        <v>282</v>
      </c>
      <c r="D139" t="s">
        <v>28</v>
      </c>
      <c r="E139" t="s">
        <v>22</v>
      </c>
      <c r="F139" t="s">
        <v>49</v>
      </c>
      <c r="G139" t="s">
        <v>24</v>
      </c>
      <c r="H139">
        <v>29</v>
      </c>
      <c r="I139">
        <v>5</v>
      </c>
      <c r="J139">
        <v>2</v>
      </c>
      <c r="K139">
        <v>10</v>
      </c>
      <c r="L139">
        <v>0</v>
      </c>
      <c r="M139">
        <v>0</v>
      </c>
      <c r="N139">
        <v>0</v>
      </c>
      <c r="O139">
        <v>21</v>
      </c>
      <c r="P139">
        <v>45839</v>
      </c>
      <c r="Q139">
        <v>0</v>
      </c>
      <c r="R139">
        <v>0</v>
      </c>
      <c r="S139" t="s">
        <v>52</v>
      </c>
    </row>
    <row r="140" spans="1:19" x14ac:dyDescent="0.25">
      <c r="A140">
        <v>45888</v>
      </c>
      <c r="B140" t="s">
        <v>283</v>
      </c>
      <c r="C140" t="s">
        <v>284</v>
      </c>
      <c r="D140" t="s">
        <v>28</v>
      </c>
      <c r="E140" t="s">
        <v>40</v>
      </c>
      <c r="F140" t="s">
        <v>23</v>
      </c>
      <c r="G140" t="s">
        <v>36</v>
      </c>
      <c r="H140">
        <v>61</v>
      </c>
      <c r="I140">
        <v>5</v>
      </c>
      <c r="J140">
        <v>3</v>
      </c>
      <c r="K140">
        <v>60</v>
      </c>
      <c r="L140">
        <v>0</v>
      </c>
      <c r="M140">
        <v>0</v>
      </c>
      <c r="N140">
        <v>0</v>
      </c>
      <c r="O140">
        <v>18</v>
      </c>
      <c r="P140">
        <v>45882</v>
      </c>
      <c r="Q140">
        <v>0</v>
      </c>
      <c r="R140">
        <v>0</v>
      </c>
      <c r="S140" t="s">
        <v>52</v>
      </c>
    </row>
    <row r="141" spans="1:19" x14ac:dyDescent="0.25">
      <c r="A141">
        <v>45897</v>
      </c>
      <c r="B141" t="s">
        <v>82</v>
      </c>
      <c r="C141" t="s">
        <v>285</v>
      </c>
      <c r="D141" t="s">
        <v>48</v>
      </c>
      <c r="E141" t="s">
        <v>22</v>
      </c>
      <c r="F141" t="s">
        <v>49</v>
      </c>
      <c r="G141" t="s">
        <v>24</v>
      </c>
      <c r="H141">
        <v>15</v>
      </c>
      <c r="I141">
        <v>1</v>
      </c>
      <c r="J141">
        <v>1</v>
      </c>
      <c r="K141">
        <v>28</v>
      </c>
      <c r="L141">
        <v>0</v>
      </c>
      <c r="M141">
        <v>0</v>
      </c>
      <c r="N141">
        <v>0</v>
      </c>
      <c r="O141">
        <v>33</v>
      </c>
      <c r="P141">
        <v>45874</v>
      </c>
      <c r="Q141">
        <v>0</v>
      </c>
      <c r="R141">
        <v>0</v>
      </c>
      <c r="S141" t="s">
        <v>33</v>
      </c>
    </row>
    <row r="142" spans="1:19" x14ac:dyDescent="0.25">
      <c r="A142">
        <v>45887</v>
      </c>
      <c r="B142" t="s">
        <v>116</v>
      </c>
      <c r="C142" t="s">
        <v>286</v>
      </c>
      <c r="D142" t="s">
        <v>48</v>
      </c>
      <c r="E142" t="s">
        <v>22</v>
      </c>
      <c r="F142" t="s">
        <v>23</v>
      </c>
      <c r="G142" t="s">
        <v>24</v>
      </c>
      <c r="H142">
        <v>51</v>
      </c>
      <c r="I142">
        <v>3</v>
      </c>
      <c r="J142">
        <v>1</v>
      </c>
      <c r="K142">
        <v>46</v>
      </c>
      <c r="L142">
        <v>0</v>
      </c>
      <c r="M142">
        <v>0</v>
      </c>
      <c r="N142">
        <v>0</v>
      </c>
      <c r="O142">
        <v>10</v>
      </c>
      <c r="P142">
        <v>45845</v>
      </c>
      <c r="Q142">
        <v>0</v>
      </c>
      <c r="R142">
        <v>0</v>
      </c>
      <c r="S142" t="s">
        <v>52</v>
      </c>
    </row>
    <row r="143" spans="1:19" x14ac:dyDescent="0.25">
      <c r="A143">
        <v>45890</v>
      </c>
      <c r="B143" t="s">
        <v>287</v>
      </c>
      <c r="C143" t="s">
        <v>288</v>
      </c>
      <c r="D143" t="s">
        <v>21</v>
      </c>
      <c r="E143" t="s">
        <v>22</v>
      </c>
      <c r="F143" t="s">
        <v>23</v>
      </c>
      <c r="G143" t="s">
        <v>36</v>
      </c>
      <c r="H143">
        <v>65</v>
      </c>
      <c r="I143">
        <v>5</v>
      </c>
      <c r="J143">
        <v>2</v>
      </c>
      <c r="K143">
        <v>28</v>
      </c>
      <c r="L143">
        <v>0</v>
      </c>
      <c r="M143">
        <v>0</v>
      </c>
      <c r="N143">
        <v>0</v>
      </c>
      <c r="O143">
        <v>26</v>
      </c>
      <c r="P143">
        <v>45881</v>
      </c>
      <c r="Q143">
        <v>0</v>
      </c>
      <c r="R143">
        <v>0</v>
      </c>
      <c r="S143" t="s">
        <v>52</v>
      </c>
    </row>
    <row r="144" spans="1:19" x14ac:dyDescent="0.25">
      <c r="A144">
        <v>45895</v>
      </c>
      <c r="B144" t="s">
        <v>126</v>
      </c>
      <c r="C144" t="s">
        <v>289</v>
      </c>
      <c r="D144" t="s">
        <v>28</v>
      </c>
      <c r="E144" t="s">
        <v>22</v>
      </c>
      <c r="F144" t="s">
        <v>49</v>
      </c>
      <c r="G144" t="s">
        <v>36</v>
      </c>
      <c r="H144">
        <v>39</v>
      </c>
      <c r="I144">
        <v>3</v>
      </c>
      <c r="J144">
        <v>3</v>
      </c>
      <c r="K144">
        <v>28</v>
      </c>
      <c r="L144">
        <v>0</v>
      </c>
      <c r="M144">
        <v>4.99</v>
      </c>
      <c r="N144">
        <v>3</v>
      </c>
      <c r="O144">
        <v>25</v>
      </c>
      <c r="P144">
        <v>45887</v>
      </c>
      <c r="Q144">
        <v>0</v>
      </c>
      <c r="R144">
        <v>1</v>
      </c>
      <c r="S144" t="s">
        <v>33</v>
      </c>
    </row>
    <row r="145" spans="1:19" x14ac:dyDescent="0.25">
      <c r="A145">
        <v>45899</v>
      </c>
      <c r="B145" t="s">
        <v>126</v>
      </c>
      <c r="C145" t="s">
        <v>290</v>
      </c>
      <c r="D145" t="s">
        <v>21</v>
      </c>
      <c r="E145" t="s">
        <v>40</v>
      </c>
      <c r="F145" t="s">
        <v>49</v>
      </c>
      <c r="G145" t="s">
        <v>24</v>
      </c>
      <c r="H145">
        <v>59</v>
      </c>
      <c r="I145">
        <v>4</v>
      </c>
      <c r="J145">
        <v>2</v>
      </c>
      <c r="K145">
        <v>73</v>
      </c>
      <c r="L145">
        <v>0</v>
      </c>
      <c r="M145">
        <v>0</v>
      </c>
      <c r="N145">
        <v>0</v>
      </c>
      <c r="O145">
        <v>21</v>
      </c>
      <c r="P145">
        <v>45887</v>
      </c>
      <c r="Q145">
        <v>0</v>
      </c>
      <c r="R145">
        <v>0</v>
      </c>
      <c r="S145" t="s">
        <v>33</v>
      </c>
    </row>
    <row r="146" spans="1:19" x14ac:dyDescent="0.25">
      <c r="A146">
        <v>45877</v>
      </c>
      <c r="B146" t="s">
        <v>241</v>
      </c>
      <c r="C146" t="s">
        <v>291</v>
      </c>
      <c r="D146" t="s">
        <v>28</v>
      </c>
      <c r="E146" t="s">
        <v>22</v>
      </c>
      <c r="F146" t="s">
        <v>23</v>
      </c>
      <c r="G146" t="s">
        <v>36</v>
      </c>
      <c r="H146">
        <v>57</v>
      </c>
      <c r="I146">
        <v>7</v>
      </c>
      <c r="J146">
        <v>3</v>
      </c>
      <c r="K146">
        <v>28</v>
      </c>
      <c r="L146">
        <v>0</v>
      </c>
      <c r="M146">
        <v>0</v>
      </c>
      <c r="N146">
        <v>0</v>
      </c>
      <c r="O146">
        <v>36</v>
      </c>
      <c r="P146">
        <v>45875</v>
      </c>
      <c r="Q146">
        <v>0</v>
      </c>
      <c r="R146">
        <v>0</v>
      </c>
      <c r="S146" t="s">
        <v>55</v>
      </c>
    </row>
    <row r="147" spans="1:19" x14ac:dyDescent="0.25">
      <c r="A147">
        <v>45866</v>
      </c>
      <c r="B147" t="s">
        <v>292</v>
      </c>
      <c r="C147" t="s">
        <v>293</v>
      </c>
      <c r="D147" t="s">
        <v>28</v>
      </c>
      <c r="E147" t="s">
        <v>22</v>
      </c>
      <c r="F147" t="s">
        <v>99</v>
      </c>
      <c r="G147" t="s">
        <v>36</v>
      </c>
      <c r="H147">
        <v>26</v>
      </c>
      <c r="I147">
        <v>3</v>
      </c>
      <c r="J147">
        <v>1</v>
      </c>
      <c r="K147">
        <v>31</v>
      </c>
      <c r="L147">
        <v>0</v>
      </c>
      <c r="M147">
        <v>0</v>
      </c>
      <c r="N147">
        <v>0</v>
      </c>
      <c r="O147">
        <v>26</v>
      </c>
      <c r="P147">
        <v>45864</v>
      </c>
      <c r="Q147">
        <v>0</v>
      </c>
      <c r="R147">
        <v>0</v>
      </c>
      <c r="S147" t="s">
        <v>25</v>
      </c>
    </row>
    <row r="148" spans="1:19" x14ac:dyDescent="0.25">
      <c r="A148">
        <v>45846</v>
      </c>
      <c r="B148" t="s">
        <v>247</v>
      </c>
      <c r="C148" t="s">
        <v>294</v>
      </c>
      <c r="D148" t="s">
        <v>48</v>
      </c>
      <c r="E148" t="s">
        <v>40</v>
      </c>
      <c r="F148" t="s">
        <v>49</v>
      </c>
      <c r="G148" t="s">
        <v>24</v>
      </c>
      <c r="H148">
        <v>46</v>
      </c>
      <c r="I148">
        <v>5</v>
      </c>
      <c r="J148">
        <v>4</v>
      </c>
      <c r="K148">
        <v>99</v>
      </c>
      <c r="L148">
        <v>0</v>
      </c>
      <c r="M148">
        <v>0</v>
      </c>
      <c r="N148">
        <v>0</v>
      </c>
      <c r="O148">
        <v>6</v>
      </c>
      <c r="P148">
        <v>45843</v>
      </c>
      <c r="Q148">
        <v>0</v>
      </c>
      <c r="R148">
        <v>0</v>
      </c>
      <c r="S148" t="s">
        <v>29</v>
      </c>
    </row>
    <row r="149" spans="1:19" x14ac:dyDescent="0.25">
      <c r="A149">
        <v>45894</v>
      </c>
      <c r="B149" t="s">
        <v>295</v>
      </c>
      <c r="C149" t="s">
        <v>296</v>
      </c>
      <c r="D149" t="s">
        <v>48</v>
      </c>
      <c r="E149" t="s">
        <v>43</v>
      </c>
      <c r="F149" t="s">
        <v>49</v>
      </c>
      <c r="G149" t="s">
        <v>36</v>
      </c>
      <c r="H149">
        <v>22</v>
      </c>
      <c r="I149">
        <v>6</v>
      </c>
      <c r="J149">
        <v>2</v>
      </c>
      <c r="K149">
        <v>10</v>
      </c>
      <c r="L149">
        <v>0</v>
      </c>
      <c r="M149">
        <v>19.989999999999998</v>
      </c>
      <c r="N149">
        <v>2</v>
      </c>
      <c r="O149">
        <v>6</v>
      </c>
      <c r="P149">
        <v>45893</v>
      </c>
      <c r="Q149">
        <v>0</v>
      </c>
      <c r="R149">
        <v>1</v>
      </c>
      <c r="S149" t="s">
        <v>33</v>
      </c>
    </row>
    <row r="150" spans="1:19" x14ac:dyDescent="0.25">
      <c r="A150">
        <v>45876</v>
      </c>
      <c r="B150" t="s">
        <v>152</v>
      </c>
      <c r="C150" t="s">
        <v>297</v>
      </c>
      <c r="D150" t="s">
        <v>21</v>
      </c>
      <c r="E150" t="s">
        <v>43</v>
      </c>
      <c r="F150" t="s">
        <v>23</v>
      </c>
      <c r="G150" t="s">
        <v>24</v>
      </c>
      <c r="H150">
        <v>71</v>
      </c>
      <c r="I150">
        <v>5</v>
      </c>
      <c r="J150">
        <v>4</v>
      </c>
      <c r="K150">
        <v>65</v>
      </c>
      <c r="L150">
        <v>0</v>
      </c>
      <c r="M150">
        <v>0</v>
      </c>
      <c r="N150">
        <v>0</v>
      </c>
      <c r="O150">
        <v>47</v>
      </c>
      <c r="P150">
        <v>45866</v>
      </c>
      <c r="Q150">
        <v>0</v>
      </c>
      <c r="R150">
        <v>0</v>
      </c>
      <c r="S150" t="s">
        <v>55</v>
      </c>
    </row>
    <row r="151" spans="1:19" x14ac:dyDescent="0.25">
      <c r="A151">
        <v>45869</v>
      </c>
      <c r="B151" t="s">
        <v>298</v>
      </c>
      <c r="C151" t="s">
        <v>299</v>
      </c>
      <c r="D151" t="s">
        <v>28</v>
      </c>
      <c r="E151" t="s">
        <v>40</v>
      </c>
      <c r="F151" t="s">
        <v>23</v>
      </c>
      <c r="G151" t="s">
        <v>24</v>
      </c>
      <c r="H151">
        <v>60</v>
      </c>
      <c r="I151">
        <v>5</v>
      </c>
      <c r="J151">
        <v>4</v>
      </c>
      <c r="K151">
        <v>95</v>
      </c>
      <c r="L151">
        <v>0</v>
      </c>
      <c r="M151">
        <v>0</v>
      </c>
      <c r="N151">
        <v>0</v>
      </c>
      <c r="O151">
        <v>22</v>
      </c>
      <c r="P151">
        <v>45853</v>
      </c>
      <c r="Q151">
        <v>0</v>
      </c>
      <c r="R151">
        <v>0</v>
      </c>
      <c r="S151" t="s">
        <v>25</v>
      </c>
    </row>
    <row r="152" spans="1:19" x14ac:dyDescent="0.25">
      <c r="A152">
        <v>45875</v>
      </c>
      <c r="B152" t="s">
        <v>300</v>
      </c>
      <c r="C152" t="s">
        <v>301</v>
      </c>
      <c r="D152" t="s">
        <v>48</v>
      </c>
      <c r="E152" t="s">
        <v>22</v>
      </c>
      <c r="F152" t="s">
        <v>23</v>
      </c>
      <c r="G152" t="s">
        <v>24</v>
      </c>
      <c r="H152">
        <v>30</v>
      </c>
      <c r="I152">
        <v>3</v>
      </c>
      <c r="J152">
        <v>0</v>
      </c>
      <c r="K152">
        <v>30</v>
      </c>
      <c r="L152">
        <v>0</v>
      </c>
      <c r="M152">
        <v>0</v>
      </c>
      <c r="N152">
        <v>0</v>
      </c>
      <c r="O152">
        <v>25</v>
      </c>
      <c r="P152">
        <v>45843</v>
      </c>
      <c r="Q152">
        <v>0</v>
      </c>
      <c r="R152">
        <v>0</v>
      </c>
      <c r="S152" t="s">
        <v>55</v>
      </c>
    </row>
    <row r="153" spans="1:19" x14ac:dyDescent="0.25">
      <c r="A153">
        <v>45881</v>
      </c>
      <c r="B153" t="s">
        <v>302</v>
      </c>
      <c r="C153" t="s">
        <v>303</v>
      </c>
      <c r="D153" t="s">
        <v>28</v>
      </c>
      <c r="E153" t="s">
        <v>22</v>
      </c>
      <c r="F153" t="s">
        <v>23</v>
      </c>
      <c r="G153" t="s">
        <v>32</v>
      </c>
      <c r="H153">
        <v>51</v>
      </c>
      <c r="I153">
        <v>7</v>
      </c>
      <c r="J153">
        <v>5</v>
      </c>
      <c r="K153">
        <v>44</v>
      </c>
      <c r="L153">
        <v>0</v>
      </c>
      <c r="M153">
        <v>0</v>
      </c>
      <c r="N153">
        <v>0</v>
      </c>
      <c r="O153">
        <v>3</v>
      </c>
      <c r="P153">
        <v>45858</v>
      </c>
      <c r="Q153">
        <v>0</v>
      </c>
      <c r="R153">
        <v>0</v>
      </c>
      <c r="S153" t="s">
        <v>37</v>
      </c>
    </row>
    <row r="154" spans="1:19" x14ac:dyDescent="0.25">
      <c r="A154">
        <v>45895</v>
      </c>
      <c r="B154" t="s">
        <v>304</v>
      </c>
      <c r="C154" t="s">
        <v>305</v>
      </c>
      <c r="D154" t="s">
        <v>28</v>
      </c>
      <c r="E154" t="s">
        <v>40</v>
      </c>
      <c r="F154" t="s">
        <v>23</v>
      </c>
      <c r="G154" t="s">
        <v>24</v>
      </c>
      <c r="H154">
        <v>51</v>
      </c>
      <c r="I154">
        <v>3</v>
      </c>
      <c r="J154">
        <v>1</v>
      </c>
      <c r="K154">
        <v>91</v>
      </c>
      <c r="L154">
        <v>0</v>
      </c>
      <c r="M154">
        <v>0</v>
      </c>
      <c r="N154">
        <v>0</v>
      </c>
      <c r="O154">
        <v>44</v>
      </c>
      <c r="P154">
        <v>45889</v>
      </c>
      <c r="Q154">
        <v>0</v>
      </c>
      <c r="R154">
        <v>0</v>
      </c>
      <c r="S154" t="s">
        <v>33</v>
      </c>
    </row>
    <row r="155" spans="1:19" x14ac:dyDescent="0.25">
      <c r="A155">
        <v>45898</v>
      </c>
      <c r="B155" t="s">
        <v>295</v>
      </c>
      <c r="C155" t="s">
        <v>306</v>
      </c>
      <c r="D155" t="s">
        <v>48</v>
      </c>
      <c r="E155" t="s">
        <v>22</v>
      </c>
      <c r="F155" t="s">
        <v>23</v>
      </c>
      <c r="G155" t="s">
        <v>24</v>
      </c>
      <c r="H155">
        <v>41</v>
      </c>
      <c r="I155">
        <v>5</v>
      </c>
      <c r="J155">
        <v>3</v>
      </c>
      <c r="K155">
        <v>18</v>
      </c>
      <c r="L155">
        <v>0</v>
      </c>
      <c r="M155">
        <v>0</v>
      </c>
      <c r="N155">
        <v>0</v>
      </c>
      <c r="O155">
        <v>25</v>
      </c>
      <c r="P155">
        <v>45893</v>
      </c>
      <c r="Q155">
        <v>0</v>
      </c>
      <c r="R155">
        <v>0</v>
      </c>
      <c r="S155" t="s">
        <v>33</v>
      </c>
    </row>
    <row r="156" spans="1:19" x14ac:dyDescent="0.25">
      <c r="A156">
        <v>45896</v>
      </c>
      <c r="B156" t="s">
        <v>307</v>
      </c>
      <c r="C156" t="s">
        <v>308</v>
      </c>
      <c r="D156" t="s">
        <v>48</v>
      </c>
      <c r="E156" t="s">
        <v>22</v>
      </c>
      <c r="F156" t="s">
        <v>23</v>
      </c>
      <c r="G156" t="s">
        <v>36</v>
      </c>
      <c r="H156">
        <v>29</v>
      </c>
      <c r="I156">
        <v>3</v>
      </c>
      <c r="J156">
        <v>1</v>
      </c>
      <c r="K156">
        <v>24</v>
      </c>
      <c r="L156">
        <v>0</v>
      </c>
      <c r="M156">
        <v>0</v>
      </c>
      <c r="N156">
        <v>0</v>
      </c>
      <c r="O156">
        <v>27</v>
      </c>
      <c r="P156">
        <v>45884</v>
      </c>
      <c r="Q156">
        <v>0</v>
      </c>
      <c r="R156">
        <v>0</v>
      </c>
      <c r="S156" t="s">
        <v>33</v>
      </c>
    </row>
    <row r="157" spans="1:19" x14ac:dyDescent="0.25">
      <c r="A157">
        <v>45880</v>
      </c>
      <c r="B157" t="s">
        <v>213</v>
      </c>
      <c r="C157" t="s">
        <v>309</v>
      </c>
      <c r="D157" t="s">
        <v>48</v>
      </c>
      <c r="E157" t="s">
        <v>22</v>
      </c>
      <c r="F157" t="s">
        <v>23</v>
      </c>
      <c r="G157" t="s">
        <v>24</v>
      </c>
      <c r="H157">
        <v>95</v>
      </c>
      <c r="I157">
        <v>3</v>
      </c>
      <c r="J157">
        <v>1</v>
      </c>
      <c r="K157">
        <v>26</v>
      </c>
      <c r="L157">
        <v>0</v>
      </c>
      <c r="M157">
        <v>0</v>
      </c>
      <c r="N157">
        <v>0</v>
      </c>
      <c r="O157">
        <v>21</v>
      </c>
      <c r="P157">
        <v>45870</v>
      </c>
      <c r="Q157">
        <v>0</v>
      </c>
      <c r="R157">
        <v>0</v>
      </c>
      <c r="S157" t="s">
        <v>37</v>
      </c>
    </row>
    <row r="158" spans="1:19" x14ac:dyDescent="0.25">
      <c r="A158">
        <v>45892</v>
      </c>
      <c r="B158" t="s">
        <v>310</v>
      </c>
      <c r="C158" t="s">
        <v>311</v>
      </c>
      <c r="D158" t="s">
        <v>28</v>
      </c>
      <c r="E158" t="s">
        <v>43</v>
      </c>
      <c r="F158" t="s">
        <v>99</v>
      </c>
      <c r="G158" t="s">
        <v>24</v>
      </c>
      <c r="H158">
        <v>63</v>
      </c>
      <c r="I158">
        <v>2</v>
      </c>
      <c r="J158">
        <v>1</v>
      </c>
      <c r="K158">
        <v>36</v>
      </c>
      <c r="L158">
        <v>0</v>
      </c>
      <c r="M158">
        <v>0</v>
      </c>
      <c r="N158">
        <v>0</v>
      </c>
      <c r="O158">
        <v>14</v>
      </c>
      <c r="P158">
        <v>45859</v>
      </c>
      <c r="Q158">
        <v>0</v>
      </c>
      <c r="R158">
        <v>0</v>
      </c>
      <c r="S158" t="s">
        <v>52</v>
      </c>
    </row>
    <row r="159" spans="1:19" x14ac:dyDescent="0.25">
      <c r="A159">
        <v>45896</v>
      </c>
      <c r="B159" t="s">
        <v>74</v>
      </c>
      <c r="C159" t="s">
        <v>312</v>
      </c>
      <c r="D159" t="s">
        <v>48</v>
      </c>
      <c r="E159" t="s">
        <v>43</v>
      </c>
      <c r="F159" t="s">
        <v>23</v>
      </c>
      <c r="G159" t="s">
        <v>36</v>
      </c>
      <c r="H159">
        <v>45</v>
      </c>
      <c r="I159">
        <v>5</v>
      </c>
      <c r="J159">
        <v>3</v>
      </c>
      <c r="K159">
        <v>43</v>
      </c>
      <c r="L159">
        <v>0</v>
      </c>
      <c r="M159">
        <v>0</v>
      </c>
      <c r="N159">
        <v>0</v>
      </c>
      <c r="O159">
        <v>14</v>
      </c>
      <c r="P159">
        <v>45894</v>
      </c>
      <c r="Q159">
        <v>0</v>
      </c>
      <c r="R159">
        <v>0</v>
      </c>
      <c r="S159" t="s">
        <v>33</v>
      </c>
    </row>
    <row r="160" spans="1:19" x14ac:dyDescent="0.25">
      <c r="A160">
        <v>45867</v>
      </c>
      <c r="B160" t="s">
        <v>313</v>
      </c>
      <c r="C160" t="s">
        <v>314</v>
      </c>
      <c r="D160" t="s">
        <v>21</v>
      </c>
      <c r="E160" t="s">
        <v>40</v>
      </c>
      <c r="F160" t="s">
        <v>23</v>
      </c>
      <c r="G160" t="s">
        <v>36</v>
      </c>
      <c r="H160">
        <v>21</v>
      </c>
      <c r="I160">
        <v>4</v>
      </c>
      <c r="J160">
        <v>2</v>
      </c>
      <c r="K160">
        <v>68</v>
      </c>
      <c r="L160">
        <v>0</v>
      </c>
      <c r="M160">
        <v>0</v>
      </c>
      <c r="N160">
        <v>0</v>
      </c>
      <c r="O160">
        <v>30</v>
      </c>
      <c r="P160">
        <v>45841</v>
      </c>
      <c r="Q160">
        <v>0</v>
      </c>
      <c r="R160">
        <v>0</v>
      </c>
      <c r="S160" t="s">
        <v>25</v>
      </c>
    </row>
    <row r="161" spans="1:19" x14ac:dyDescent="0.25">
      <c r="A161">
        <v>45876</v>
      </c>
      <c r="B161" t="s">
        <v>315</v>
      </c>
      <c r="C161" t="s">
        <v>316</v>
      </c>
      <c r="D161" t="s">
        <v>28</v>
      </c>
      <c r="E161" t="s">
        <v>43</v>
      </c>
      <c r="F161" t="s">
        <v>23</v>
      </c>
      <c r="G161" t="s">
        <v>24</v>
      </c>
      <c r="H161">
        <v>33</v>
      </c>
      <c r="I161">
        <v>3</v>
      </c>
      <c r="J161">
        <v>3</v>
      </c>
      <c r="K161">
        <v>55</v>
      </c>
      <c r="L161">
        <v>0</v>
      </c>
      <c r="M161">
        <v>0</v>
      </c>
      <c r="N161">
        <v>0</v>
      </c>
      <c r="O161">
        <v>23</v>
      </c>
      <c r="P161">
        <v>45876</v>
      </c>
      <c r="Q161">
        <v>1</v>
      </c>
      <c r="R161">
        <v>0</v>
      </c>
      <c r="S161" t="s">
        <v>55</v>
      </c>
    </row>
    <row r="162" spans="1:19" x14ac:dyDescent="0.25">
      <c r="A162">
        <v>45889</v>
      </c>
      <c r="B162" t="s">
        <v>46</v>
      </c>
      <c r="C162" t="s">
        <v>317</v>
      </c>
      <c r="D162" t="s">
        <v>21</v>
      </c>
      <c r="E162" t="s">
        <v>43</v>
      </c>
      <c r="F162" t="s">
        <v>23</v>
      </c>
      <c r="G162" t="s">
        <v>24</v>
      </c>
      <c r="H162">
        <v>59</v>
      </c>
      <c r="I162">
        <v>4</v>
      </c>
      <c r="J162">
        <v>2</v>
      </c>
      <c r="K162">
        <v>10</v>
      </c>
      <c r="L162">
        <v>1</v>
      </c>
      <c r="M162">
        <v>0</v>
      </c>
      <c r="N162">
        <v>0</v>
      </c>
      <c r="O162">
        <v>23</v>
      </c>
      <c r="P162">
        <v>45876</v>
      </c>
      <c r="Q162">
        <v>0</v>
      </c>
      <c r="R162">
        <v>0</v>
      </c>
      <c r="S162" t="s">
        <v>52</v>
      </c>
    </row>
    <row r="163" spans="1:19" x14ac:dyDescent="0.25">
      <c r="A163">
        <v>45861</v>
      </c>
      <c r="B163" t="s">
        <v>166</v>
      </c>
      <c r="C163" t="s">
        <v>318</v>
      </c>
      <c r="D163" t="s">
        <v>28</v>
      </c>
      <c r="E163" t="s">
        <v>40</v>
      </c>
      <c r="F163" t="s">
        <v>49</v>
      </c>
      <c r="G163" t="s">
        <v>36</v>
      </c>
      <c r="H163">
        <v>48</v>
      </c>
      <c r="I163">
        <v>1</v>
      </c>
      <c r="J163">
        <v>1</v>
      </c>
      <c r="K163">
        <v>89</v>
      </c>
      <c r="L163">
        <v>0</v>
      </c>
      <c r="M163">
        <v>0</v>
      </c>
      <c r="N163">
        <v>0</v>
      </c>
      <c r="O163">
        <v>31</v>
      </c>
      <c r="P163">
        <v>45853</v>
      </c>
      <c r="Q163">
        <v>0</v>
      </c>
      <c r="R163">
        <v>0</v>
      </c>
      <c r="S163" t="s">
        <v>58</v>
      </c>
    </row>
    <row r="164" spans="1:19" x14ac:dyDescent="0.25">
      <c r="A164">
        <v>45890</v>
      </c>
      <c r="B164" t="s">
        <v>319</v>
      </c>
      <c r="C164" t="s">
        <v>320</v>
      </c>
      <c r="D164" t="s">
        <v>48</v>
      </c>
      <c r="E164" t="s">
        <v>40</v>
      </c>
      <c r="F164" t="s">
        <v>23</v>
      </c>
      <c r="G164" t="s">
        <v>36</v>
      </c>
      <c r="H164">
        <v>62</v>
      </c>
      <c r="I164">
        <v>6</v>
      </c>
      <c r="J164">
        <v>2</v>
      </c>
      <c r="K164">
        <v>121</v>
      </c>
      <c r="L164">
        <v>0</v>
      </c>
      <c r="M164">
        <v>9.99</v>
      </c>
      <c r="N164">
        <v>1</v>
      </c>
      <c r="O164">
        <v>1</v>
      </c>
      <c r="P164">
        <v>45888</v>
      </c>
      <c r="Q164">
        <v>0</v>
      </c>
      <c r="R164">
        <v>1</v>
      </c>
      <c r="S164" t="s">
        <v>52</v>
      </c>
    </row>
    <row r="165" spans="1:19" x14ac:dyDescent="0.25">
      <c r="A165">
        <v>45891</v>
      </c>
      <c r="B165" t="s">
        <v>209</v>
      </c>
      <c r="C165" t="s">
        <v>321</v>
      </c>
      <c r="D165" t="s">
        <v>48</v>
      </c>
      <c r="E165" t="s">
        <v>40</v>
      </c>
      <c r="F165" t="s">
        <v>23</v>
      </c>
      <c r="G165" t="s">
        <v>24</v>
      </c>
      <c r="H165">
        <v>27</v>
      </c>
      <c r="I165">
        <v>3</v>
      </c>
      <c r="J165">
        <v>3</v>
      </c>
      <c r="K165">
        <v>162</v>
      </c>
      <c r="L165">
        <v>0</v>
      </c>
      <c r="M165">
        <v>0</v>
      </c>
      <c r="N165">
        <v>0</v>
      </c>
      <c r="O165">
        <v>28</v>
      </c>
      <c r="P165">
        <v>45871</v>
      </c>
      <c r="Q165">
        <v>0</v>
      </c>
      <c r="R165">
        <v>0</v>
      </c>
      <c r="S165" t="s">
        <v>52</v>
      </c>
    </row>
    <row r="166" spans="1:19" x14ac:dyDescent="0.25">
      <c r="A166">
        <v>45897</v>
      </c>
      <c r="B166" t="s">
        <v>118</v>
      </c>
      <c r="C166" t="s">
        <v>322</v>
      </c>
      <c r="D166" t="s">
        <v>48</v>
      </c>
      <c r="E166" t="s">
        <v>22</v>
      </c>
      <c r="F166" t="s">
        <v>99</v>
      </c>
      <c r="G166" t="s">
        <v>36</v>
      </c>
      <c r="H166">
        <v>59</v>
      </c>
      <c r="I166">
        <v>3</v>
      </c>
      <c r="J166">
        <v>2</v>
      </c>
      <c r="K166">
        <v>62</v>
      </c>
      <c r="L166">
        <v>0</v>
      </c>
      <c r="M166">
        <v>4.99</v>
      </c>
      <c r="N166">
        <v>1</v>
      </c>
      <c r="O166">
        <v>32</v>
      </c>
      <c r="P166">
        <v>45864</v>
      </c>
      <c r="Q166">
        <v>0</v>
      </c>
      <c r="R166">
        <v>1</v>
      </c>
      <c r="S166" t="s">
        <v>33</v>
      </c>
    </row>
    <row r="167" spans="1:19" x14ac:dyDescent="0.25">
      <c r="A167">
        <v>45868</v>
      </c>
      <c r="B167" t="s">
        <v>323</v>
      </c>
      <c r="C167" t="s">
        <v>324</v>
      </c>
      <c r="D167" t="s">
        <v>28</v>
      </c>
      <c r="E167" t="s">
        <v>22</v>
      </c>
      <c r="F167" t="s">
        <v>99</v>
      </c>
      <c r="G167" t="s">
        <v>36</v>
      </c>
      <c r="H167">
        <v>9</v>
      </c>
      <c r="I167">
        <v>9</v>
      </c>
      <c r="J167">
        <v>5</v>
      </c>
      <c r="K167">
        <v>81</v>
      </c>
      <c r="L167">
        <v>0</v>
      </c>
      <c r="M167">
        <v>0</v>
      </c>
      <c r="N167">
        <v>0</v>
      </c>
      <c r="O167">
        <v>28</v>
      </c>
      <c r="P167">
        <v>45843</v>
      </c>
      <c r="Q167">
        <v>0</v>
      </c>
      <c r="R167">
        <v>0</v>
      </c>
      <c r="S167" t="s">
        <v>25</v>
      </c>
    </row>
    <row r="168" spans="1:19" x14ac:dyDescent="0.25">
      <c r="A168">
        <v>45900</v>
      </c>
      <c r="B168" t="s">
        <v>325</v>
      </c>
      <c r="C168" t="s">
        <v>326</v>
      </c>
      <c r="D168" t="s">
        <v>48</v>
      </c>
      <c r="E168" t="s">
        <v>22</v>
      </c>
      <c r="F168" t="s">
        <v>23</v>
      </c>
      <c r="G168" t="s">
        <v>24</v>
      </c>
      <c r="H168">
        <v>29</v>
      </c>
      <c r="I168">
        <v>1</v>
      </c>
      <c r="J168">
        <v>1</v>
      </c>
      <c r="K168">
        <v>44</v>
      </c>
      <c r="L168">
        <v>0</v>
      </c>
      <c r="M168">
        <v>0</v>
      </c>
      <c r="N168">
        <v>0</v>
      </c>
      <c r="O168">
        <v>18</v>
      </c>
      <c r="P168">
        <v>45858</v>
      </c>
      <c r="Q168">
        <v>0</v>
      </c>
      <c r="R168">
        <v>0</v>
      </c>
      <c r="S168" t="s">
        <v>33</v>
      </c>
    </row>
    <row r="169" spans="1:19" x14ac:dyDescent="0.25">
      <c r="A169">
        <v>45888</v>
      </c>
      <c r="B169" t="s">
        <v>201</v>
      </c>
      <c r="C169" t="s">
        <v>327</v>
      </c>
      <c r="D169" t="s">
        <v>28</v>
      </c>
      <c r="E169" t="s">
        <v>43</v>
      </c>
      <c r="F169" t="s">
        <v>23</v>
      </c>
      <c r="G169" t="s">
        <v>36</v>
      </c>
      <c r="H169">
        <v>54</v>
      </c>
      <c r="I169">
        <v>3</v>
      </c>
      <c r="J169">
        <v>2</v>
      </c>
      <c r="K169">
        <v>55</v>
      </c>
      <c r="L169">
        <v>0</v>
      </c>
      <c r="M169">
        <v>0</v>
      </c>
      <c r="N169">
        <v>0</v>
      </c>
      <c r="O169">
        <v>16</v>
      </c>
      <c r="P169">
        <v>45847</v>
      </c>
      <c r="Q169">
        <v>0</v>
      </c>
      <c r="R169">
        <v>0</v>
      </c>
      <c r="S169" t="s">
        <v>52</v>
      </c>
    </row>
    <row r="170" spans="1:19" x14ac:dyDescent="0.25">
      <c r="A170">
        <v>45898</v>
      </c>
      <c r="B170" t="s">
        <v>328</v>
      </c>
      <c r="C170" t="s">
        <v>329</v>
      </c>
      <c r="D170" t="s">
        <v>48</v>
      </c>
      <c r="E170" t="s">
        <v>22</v>
      </c>
      <c r="F170" t="s">
        <v>23</v>
      </c>
      <c r="G170" t="s">
        <v>36</v>
      </c>
      <c r="H170">
        <v>28</v>
      </c>
      <c r="I170">
        <v>6</v>
      </c>
      <c r="J170">
        <v>2</v>
      </c>
      <c r="K170">
        <v>39</v>
      </c>
      <c r="L170">
        <v>0</v>
      </c>
      <c r="M170">
        <v>0</v>
      </c>
      <c r="N170">
        <v>0</v>
      </c>
      <c r="O170">
        <v>34</v>
      </c>
      <c r="P170">
        <v>45842</v>
      </c>
      <c r="Q170">
        <v>0</v>
      </c>
      <c r="R170">
        <v>0</v>
      </c>
      <c r="S170" t="s">
        <v>33</v>
      </c>
    </row>
    <row r="171" spans="1:19" x14ac:dyDescent="0.25">
      <c r="A171">
        <v>45898</v>
      </c>
      <c r="B171" t="s">
        <v>330</v>
      </c>
      <c r="C171" t="s">
        <v>331</v>
      </c>
      <c r="D171" t="s">
        <v>28</v>
      </c>
      <c r="E171" t="s">
        <v>43</v>
      </c>
      <c r="F171" t="s">
        <v>23</v>
      </c>
      <c r="G171" t="s">
        <v>32</v>
      </c>
      <c r="H171">
        <v>26</v>
      </c>
      <c r="I171">
        <v>4</v>
      </c>
      <c r="J171">
        <v>3</v>
      </c>
      <c r="K171">
        <v>49</v>
      </c>
      <c r="L171">
        <v>0</v>
      </c>
      <c r="M171">
        <v>0</v>
      </c>
      <c r="N171">
        <v>0</v>
      </c>
      <c r="O171">
        <v>41</v>
      </c>
      <c r="P171">
        <v>45895</v>
      </c>
      <c r="Q171">
        <v>0</v>
      </c>
      <c r="R171">
        <v>0</v>
      </c>
      <c r="S171" t="s">
        <v>33</v>
      </c>
    </row>
    <row r="172" spans="1:19" x14ac:dyDescent="0.25">
      <c r="A172">
        <v>45899</v>
      </c>
      <c r="B172" t="s">
        <v>150</v>
      </c>
      <c r="C172" t="s">
        <v>332</v>
      </c>
      <c r="D172" t="s">
        <v>28</v>
      </c>
      <c r="E172" t="s">
        <v>22</v>
      </c>
      <c r="F172" t="s">
        <v>49</v>
      </c>
      <c r="G172" t="s">
        <v>24</v>
      </c>
      <c r="H172">
        <v>52</v>
      </c>
      <c r="I172">
        <v>3</v>
      </c>
      <c r="J172">
        <v>3</v>
      </c>
      <c r="K172">
        <v>31</v>
      </c>
      <c r="L172">
        <v>0</v>
      </c>
      <c r="M172">
        <v>0</v>
      </c>
      <c r="N172">
        <v>0</v>
      </c>
      <c r="O172">
        <v>14</v>
      </c>
      <c r="P172">
        <v>45879</v>
      </c>
      <c r="Q172">
        <v>0</v>
      </c>
      <c r="R172">
        <v>0</v>
      </c>
      <c r="S172" t="s">
        <v>33</v>
      </c>
    </row>
    <row r="173" spans="1:19" x14ac:dyDescent="0.25">
      <c r="A173">
        <v>45869</v>
      </c>
      <c r="B173" t="s">
        <v>333</v>
      </c>
      <c r="C173" t="s">
        <v>334</v>
      </c>
      <c r="D173" t="s">
        <v>28</v>
      </c>
      <c r="E173" t="s">
        <v>43</v>
      </c>
      <c r="F173" t="s">
        <v>23</v>
      </c>
      <c r="G173" t="s">
        <v>24</v>
      </c>
      <c r="H173">
        <v>53</v>
      </c>
      <c r="I173">
        <v>2</v>
      </c>
      <c r="J173">
        <v>1</v>
      </c>
      <c r="K173">
        <v>57</v>
      </c>
      <c r="L173">
        <v>0</v>
      </c>
      <c r="M173">
        <v>0</v>
      </c>
      <c r="N173">
        <v>0</v>
      </c>
      <c r="O173">
        <v>1</v>
      </c>
      <c r="P173">
        <v>45866</v>
      </c>
      <c r="Q173">
        <v>0</v>
      </c>
      <c r="R173">
        <v>0</v>
      </c>
      <c r="S173" t="s">
        <v>25</v>
      </c>
    </row>
    <row r="174" spans="1:19" x14ac:dyDescent="0.25">
      <c r="A174">
        <v>45883</v>
      </c>
      <c r="B174" t="s">
        <v>100</v>
      </c>
      <c r="C174" t="s">
        <v>335</v>
      </c>
      <c r="D174" t="s">
        <v>28</v>
      </c>
      <c r="E174" t="s">
        <v>40</v>
      </c>
      <c r="F174" t="s">
        <v>49</v>
      </c>
      <c r="G174" t="s">
        <v>36</v>
      </c>
      <c r="H174">
        <v>57</v>
      </c>
      <c r="I174">
        <v>8</v>
      </c>
      <c r="J174">
        <v>5</v>
      </c>
      <c r="K174">
        <v>87</v>
      </c>
      <c r="L174">
        <v>0</v>
      </c>
      <c r="M174">
        <v>0</v>
      </c>
      <c r="N174">
        <v>0</v>
      </c>
      <c r="O174">
        <v>22</v>
      </c>
      <c r="P174">
        <v>45867</v>
      </c>
      <c r="Q174">
        <v>0</v>
      </c>
      <c r="R174">
        <v>0</v>
      </c>
      <c r="S174" t="s">
        <v>37</v>
      </c>
    </row>
    <row r="175" spans="1:19" x14ac:dyDescent="0.25">
      <c r="A175">
        <v>45874</v>
      </c>
      <c r="B175" t="s">
        <v>336</v>
      </c>
      <c r="C175" t="s">
        <v>337</v>
      </c>
      <c r="D175" t="s">
        <v>28</v>
      </c>
      <c r="E175" t="s">
        <v>22</v>
      </c>
      <c r="F175" t="s">
        <v>49</v>
      </c>
      <c r="G175" t="s">
        <v>32</v>
      </c>
      <c r="H175">
        <v>53</v>
      </c>
      <c r="I175">
        <v>3</v>
      </c>
      <c r="J175">
        <v>1</v>
      </c>
      <c r="K175">
        <v>23</v>
      </c>
      <c r="L175">
        <v>0</v>
      </c>
      <c r="M175">
        <v>0</v>
      </c>
      <c r="N175">
        <v>0</v>
      </c>
      <c r="O175">
        <v>43</v>
      </c>
      <c r="P175">
        <v>45864</v>
      </c>
      <c r="Q175">
        <v>0</v>
      </c>
      <c r="R175">
        <v>0</v>
      </c>
      <c r="S175" t="s">
        <v>55</v>
      </c>
    </row>
    <row r="176" spans="1:19" x14ac:dyDescent="0.25">
      <c r="A176">
        <v>45870</v>
      </c>
      <c r="B176" t="s">
        <v>338</v>
      </c>
      <c r="C176" t="s">
        <v>339</v>
      </c>
      <c r="D176" t="s">
        <v>28</v>
      </c>
      <c r="E176" t="s">
        <v>22</v>
      </c>
      <c r="F176" t="s">
        <v>99</v>
      </c>
      <c r="G176" t="s">
        <v>24</v>
      </c>
      <c r="H176">
        <v>39</v>
      </c>
      <c r="I176">
        <v>6</v>
      </c>
      <c r="J176">
        <v>2</v>
      </c>
      <c r="K176">
        <v>39</v>
      </c>
      <c r="L176">
        <v>0</v>
      </c>
      <c r="M176">
        <v>1.99</v>
      </c>
      <c r="N176">
        <v>1</v>
      </c>
      <c r="O176">
        <v>29</v>
      </c>
      <c r="P176">
        <v>45846</v>
      </c>
      <c r="Q176">
        <v>0</v>
      </c>
      <c r="R176">
        <v>1</v>
      </c>
      <c r="S176" t="s">
        <v>25</v>
      </c>
    </row>
    <row r="177" spans="1:19" x14ac:dyDescent="0.25">
      <c r="A177">
        <v>45893</v>
      </c>
      <c r="B177" t="s">
        <v>259</v>
      </c>
      <c r="C177" t="s">
        <v>340</v>
      </c>
      <c r="D177" t="s">
        <v>21</v>
      </c>
      <c r="E177" t="s">
        <v>40</v>
      </c>
      <c r="F177" t="s">
        <v>49</v>
      </c>
      <c r="G177" t="s">
        <v>32</v>
      </c>
      <c r="H177">
        <v>30</v>
      </c>
      <c r="I177">
        <v>3</v>
      </c>
      <c r="J177">
        <v>1</v>
      </c>
      <c r="K177">
        <v>85</v>
      </c>
      <c r="L177">
        <v>0</v>
      </c>
      <c r="M177">
        <v>0</v>
      </c>
      <c r="N177">
        <v>0</v>
      </c>
      <c r="O177">
        <v>37</v>
      </c>
      <c r="P177">
        <v>45859</v>
      </c>
      <c r="Q177">
        <v>0</v>
      </c>
      <c r="R177">
        <v>0</v>
      </c>
      <c r="S177" t="s">
        <v>52</v>
      </c>
    </row>
    <row r="178" spans="1:19" x14ac:dyDescent="0.25">
      <c r="A178">
        <v>45888</v>
      </c>
      <c r="B178" t="s">
        <v>56</v>
      </c>
      <c r="C178" t="s">
        <v>341</v>
      </c>
      <c r="D178" t="s">
        <v>28</v>
      </c>
      <c r="E178" t="s">
        <v>40</v>
      </c>
      <c r="F178" t="s">
        <v>49</v>
      </c>
      <c r="G178" t="s">
        <v>36</v>
      </c>
      <c r="H178">
        <v>47</v>
      </c>
      <c r="I178">
        <v>2</v>
      </c>
      <c r="J178">
        <v>1</v>
      </c>
      <c r="K178">
        <v>72</v>
      </c>
      <c r="L178">
        <v>0</v>
      </c>
      <c r="M178">
        <v>0</v>
      </c>
      <c r="N178">
        <v>0</v>
      </c>
      <c r="O178">
        <v>11</v>
      </c>
      <c r="P178">
        <v>45842</v>
      </c>
      <c r="Q178">
        <v>0</v>
      </c>
      <c r="R178">
        <v>0</v>
      </c>
      <c r="S178" t="s">
        <v>52</v>
      </c>
    </row>
    <row r="179" spans="1:19" x14ac:dyDescent="0.25">
      <c r="A179">
        <v>45875</v>
      </c>
      <c r="B179" t="s">
        <v>342</v>
      </c>
      <c r="C179" t="s">
        <v>343</v>
      </c>
      <c r="D179" t="s">
        <v>28</v>
      </c>
      <c r="E179" t="s">
        <v>22</v>
      </c>
      <c r="F179" t="s">
        <v>23</v>
      </c>
      <c r="G179" t="s">
        <v>32</v>
      </c>
      <c r="H179">
        <v>3</v>
      </c>
      <c r="I179">
        <v>4</v>
      </c>
      <c r="J179">
        <v>3</v>
      </c>
      <c r="K179">
        <v>60</v>
      </c>
      <c r="L179">
        <v>0</v>
      </c>
      <c r="M179">
        <v>1.99</v>
      </c>
      <c r="N179">
        <v>1</v>
      </c>
      <c r="O179">
        <v>27</v>
      </c>
      <c r="P179">
        <v>45865</v>
      </c>
      <c r="Q179">
        <v>0</v>
      </c>
      <c r="R179">
        <v>1</v>
      </c>
      <c r="S179" t="s">
        <v>55</v>
      </c>
    </row>
    <row r="180" spans="1:19" x14ac:dyDescent="0.25">
      <c r="A180">
        <v>45897</v>
      </c>
      <c r="B180" t="s">
        <v>344</v>
      </c>
      <c r="C180" t="s">
        <v>345</v>
      </c>
      <c r="D180" t="s">
        <v>28</v>
      </c>
      <c r="E180" t="s">
        <v>22</v>
      </c>
      <c r="F180" t="s">
        <v>49</v>
      </c>
      <c r="G180" t="s">
        <v>24</v>
      </c>
      <c r="H180">
        <v>48</v>
      </c>
      <c r="I180">
        <v>7</v>
      </c>
      <c r="J180">
        <v>4</v>
      </c>
      <c r="K180">
        <v>55</v>
      </c>
      <c r="L180">
        <v>0</v>
      </c>
      <c r="M180">
        <v>0</v>
      </c>
      <c r="N180">
        <v>0</v>
      </c>
      <c r="O180">
        <v>17</v>
      </c>
      <c r="P180">
        <v>45875</v>
      </c>
      <c r="Q180">
        <v>0</v>
      </c>
      <c r="R180">
        <v>0</v>
      </c>
      <c r="S180" t="s">
        <v>33</v>
      </c>
    </row>
    <row r="181" spans="1:19" x14ac:dyDescent="0.25">
      <c r="A181">
        <v>45863</v>
      </c>
      <c r="B181" t="s">
        <v>254</v>
      </c>
      <c r="C181" t="s">
        <v>346</v>
      </c>
      <c r="D181" t="s">
        <v>28</v>
      </c>
      <c r="E181" t="s">
        <v>43</v>
      </c>
      <c r="F181" t="s">
        <v>23</v>
      </c>
      <c r="G181" t="s">
        <v>24</v>
      </c>
      <c r="H181">
        <v>45</v>
      </c>
      <c r="I181">
        <v>1</v>
      </c>
      <c r="J181">
        <v>1</v>
      </c>
      <c r="K181">
        <v>63</v>
      </c>
      <c r="L181">
        <v>0</v>
      </c>
      <c r="M181">
        <v>0</v>
      </c>
      <c r="N181">
        <v>0</v>
      </c>
      <c r="O181">
        <v>12</v>
      </c>
      <c r="P181">
        <v>45861</v>
      </c>
      <c r="Q181">
        <v>0</v>
      </c>
      <c r="R181">
        <v>0</v>
      </c>
      <c r="S181" t="s">
        <v>58</v>
      </c>
    </row>
    <row r="182" spans="1:19" x14ac:dyDescent="0.25">
      <c r="A182">
        <v>45896</v>
      </c>
      <c r="B182" t="s">
        <v>347</v>
      </c>
      <c r="C182" t="s">
        <v>348</v>
      </c>
      <c r="D182" t="s">
        <v>48</v>
      </c>
      <c r="E182" t="s">
        <v>40</v>
      </c>
      <c r="F182" t="s">
        <v>49</v>
      </c>
      <c r="G182" t="s">
        <v>36</v>
      </c>
      <c r="H182">
        <v>27</v>
      </c>
      <c r="I182">
        <v>5</v>
      </c>
      <c r="J182">
        <v>2</v>
      </c>
      <c r="K182">
        <v>85</v>
      </c>
      <c r="L182">
        <v>0</v>
      </c>
      <c r="M182">
        <v>0</v>
      </c>
      <c r="N182">
        <v>0</v>
      </c>
      <c r="O182">
        <v>21</v>
      </c>
      <c r="P182">
        <v>45896</v>
      </c>
      <c r="Q182">
        <v>1</v>
      </c>
      <c r="R182">
        <v>0</v>
      </c>
      <c r="S182" t="s">
        <v>33</v>
      </c>
    </row>
    <row r="183" spans="1:19" x14ac:dyDescent="0.25">
      <c r="A183">
        <v>45880</v>
      </c>
      <c r="B183" t="s">
        <v>215</v>
      </c>
      <c r="C183" t="s">
        <v>349</v>
      </c>
      <c r="D183" t="s">
        <v>28</v>
      </c>
      <c r="E183" t="s">
        <v>22</v>
      </c>
      <c r="F183" t="s">
        <v>49</v>
      </c>
      <c r="G183" t="s">
        <v>24</v>
      </c>
      <c r="H183">
        <v>24</v>
      </c>
      <c r="I183">
        <v>3</v>
      </c>
      <c r="J183">
        <v>1</v>
      </c>
      <c r="K183">
        <v>50</v>
      </c>
      <c r="L183">
        <v>0</v>
      </c>
      <c r="M183">
        <v>0</v>
      </c>
      <c r="N183">
        <v>0</v>
      </c>
      <c r="O183">
        <v>15</v>
      </c>
      <c r="P183">
        <v>45874</v>
      </c>
      <c r="Q183">
        <v>0</v>
      </c>
      <c r="R183">
        <v>0</v>
      </c>
      <c r="S183" t="s">
        <v>37</v>
      </c>
    </row>
    <row r="184" spans="1:19" x14ac:dyDescent="0.25">
      <c r="A184">
        <v>45896</v>
      </c>
      <c r="B184" t="s">
        <v>350</v>
      </c>
      <c r="C184" t="s">
        <v>351</v>
      </c>
      <c r="D184" t="s">
        <v>48</v>
      </c>
      <c r="E184" t="s">
        <v>43</v>
      </c>
      <c r="F184" t="s">
        <v>23</v>
      </c>
      <c r="G184" t="s">
        <v>36</v>
      </c>
      <c r="H184">
        <v>52</v>
      </c>
      <c r="I184">
        <v>5</v>
      </c>
      <c r="J184">
        <v>1</v>
      </c>
      <c r="K184">
        <v>62</v>
      </c>
      <c r="L184">
        <v>0</v>
      </c>
      <c r="M184">
        <v>0</v>
      </c>
      <c r="N184">
        <v>0</v>
      </c>
      <c r="O184">
        <v>27</v>
      </c>
      <c r="P184">
        <v>45844</v>
      </c>
      <c r="Q184">
        <v>0</v>
      </c>
      <c r="R184">
        <v>0</v>
      </c>
      <c r="S184" t="s">
        <v>33</v>
      </c>
    </row>
    <row r="185" spans="1:19" x14ac:dyDescent="0.25">
      <c r="A185">
        <v>45883</v>
      </c>
      <c r="B185" t="s">
        <v>215</v>
      </c>
      <c r="C185" t="s">
        <v>352</v>
      </c>
      <c r="D185" t="s">
        <v>28</v>
      </c>
      <c r="E185" t="s">
        <v>22</v>
      </c>
      <c r="F185" t="s">
        <v>23</v>
      </c>
      <c r="G185" t="s">
        <v>36</v>
      </c>
      <c r="H185">
        <v>48</v>
      </c>
      <c r="I185">
        <v>3</v>
      </c>
      <c r="J185">
        <v>0</v>
      </c>
      <c r="K185">
        <v>56</v>
      </c>
      <c r="L185">
        <v>0</v>
      </c>
      <c r="M185">
        <v>0</v>
      </c>
      <c r="N185">
        <v>0</v>
      </c>
      <c r="O185">
        <v>7</v>
      </c>
      <c r="P185">
        <v>45874</v>
      </c>
      <c r="Q185">
        <v>0</v>
      </c>
      <c r="R185">
        <v>0</v>
      </c>
      <c r="S185" t="s">
        <v>37</v>
      </c>
    </row>
    <row r="186" spans="1:19" x14ac:dyDescent="0.25">
      <c r="A186">
        <v>45887</v>
      </c>
      <c r="B186" t="s">
        <v>328</v>
      </c>
      <c r="C186" t="s">
        <v>353</v>
      </c>
      <c r="D186" t="s">
        <v>48</v>
      </c>
      <c r="E186" t="s">
        <v>40</v>
      </c>
      <c r="F186" t="s">
        <v>49</v>
      </c>
      <c r="G186" t="s">
        <v>24</v>
      </c>
      <c r="H186">
        <v>56</v>
      </c>
      <c r="I186">
        <v>3</v>
      </c>
      <c r="J186">
        <v>2</v>
      </c>
      <c r="K186">
        <v>67</v>
      </c>
      <c r="L186">
        <v>0</v>
      </c>
      <c r="M186">
        <v>0</v>
      </c>
      <c r="N186">
        <v>0</v>
      </c>
      <c r="O186">
        <v>22</v>
      </c>
      <c r="P186">
        <v>45842</v>
      </c>
      <c r="Q186">
        <v>0</v>
      </c>
      <c r="R186">
        <v>0</v>
      </c>
      <c r="S186" t="s">
        <v>52</v>
      </c>
    </row>
    <row r="187" spans="1:19" x14ac:dyDescent="0.25">
      <c r="A187">
        <v>45865</v>
      </c>
      <c r="B187" t="s">
        <v>354</v>
      </c>
      <c r="C187" t="s">
        <v>355</v>
      </c>
      <c r="D187" t="s">
        <v>21</v>
      </c>
      <c r="E187" t="s">
        <v>22</v>
      </c>
      <c r="F187" t="s">
        <v>23</v>
      </c>
      <c r="G187" t="s">
        <v>36</v>
      </c>
      <c r="H187">
        <v>45</v>
      </c>
      <c r="I187">
        <v>7</v>
      </c>
      <c r="J187">
        <v>6</v>
      </c>
      <c r="K187">
        <v>73</v>
      </c>
      <c r="L187">
        <v>0</v>
      </c>
      <c r="M187">
        <v>0</v>
      </c>
      <c r="N187">
        <v>0</v>
      </c>
      <c r="O187">
        <v>38</v>
      </c>
      <c r="P187">
        <v>45847</v>
      </c>
      <c r="Q187">
        <v>0</v>
      </c>
      <c r="R187">
        <v>0</v>
      </c>
      <c r="S187" t="s">
        <v>58</v>
      </c>
    </row>
    <row r="188" spans="1:19" x14ac:dyDescent="0.25">
      <c r="A188">
        <v>45874</v>
      </c>
      <c r="B188" t="s">
        <v>169</v>
      </c>
      <c r="C188" t="s">
        <v>356</v>
      </c>
      <c r="D188" t="s">
        <v>48</v>
      </c>
      <c r="E188" t="s">
        <v>43</v>
      </c>
      <c r="F188" t="s">
        <v>23</v>
      </c>
      <c r="G188" t="s">
        <v>32</v>
      </c>
      <c r="H188">
        <v>40</v>
      </c>
      <c r="I188">
        <v>1</v>
      </c>
      <c r="J188">
        <v>1</v>
      </c>
      <c r="K188">
        <v>60</v>
      </c>
      <c r="L188">
        <v>0</v>
      </c>
      <c r="M188">
        <v>1.99</v>
      </c>
      <c r="N188">
        <v>2</v>
      </c>
      <c r="O188">
        <v>43</v>
      </c>
      <c r="P188">
        <v>45844</v>
      </c>
      <c r="Q188">
        <v>0</v>
      </c>
      <c r="R188">
        <v>1</v>
      </c>
      <c r="S188" t="s">
        <v>55</v>
      </c>
    </row>
    <row r="189" spans="1:19" x14ac:dyDescent="0.25">
      <c r="A189">
        <v>45875</v>
      </c>
      <c r="B189" t="s">
        <v>357</v>
      </c>
      <c r="C189" t="s">
        <v>358</v>
      </c>
      <c r="D189" t="s">
        <v>28</v>
      </c>
      <c r="E189" t="s">
        <v>22</v>
      </c>
      <c r="F189" t="s">
        <v>23</v>
      </c>
      <c r="G189" t="s">
        <v>24</v>
      </c>
      <c r="H189">
        <v>31</v>
      </c>
      <c r="I189">
        <v>5</v>
      </c>
      <c r="J189">
        <v>3</v>
      </c>
      <c r="K189">
        <v>45</v>
      </c>
      <c r="L189">
        <v>0</v>
      </c>
      <c r="M189">
        <v>0</v>
      </c>
      <c r="N189">
        <v>0</v>
      </c>
      <c r="O189">
        <v>32</v>
      </c>
      <c r="P189">
        <v>45857</v>
      </c>
      <c r="Q189">
        <v>0</v>
      </c>
      <c r="R189">
        <v>0</v>
      </c>
      <c r="S189" t="s">
        <v>55</v>
      </c>
    </row>
    <row r="190" spans="1:19" x14ac:dyDescent="0.25">
      <c r="A190">
        <v>45900</v>
      </c>
      <c r="B190" t="s">
        <v>78</v>
      </c>
      <c r="C190" t="s">
        <v>359</v>
      </c>
      <c r="D190" t="s">
        <v>21</v>
      </c>
      <c r="E190" t="s">
        <v>22</v>
      </c>
      <c r="F190" t="s">
        <v>49</v>
      </c>
      <c r="G190" t="s">
        <v>36</v>
      </c>
      <c r="H190">
        <v>79</v>
      </c>
      <c r="I190">
        <v>3</v>
      </c>
      <c r="J190">
        <v>1</v>
      </c>
      <c r="K190">
        <v>54</v>
      </c>
      <c r="L190">
        <v>0</v>
      </c>
      <c r="M190">
        <v>0</v>
      </c>
      <c r="N190">
        <v>0</v>
      </c>
      <c r="O190">
        <v>4</v>
      </c>
      <c r="P190">
        <v>45899</v>
      </c>
      <c r="Q190">
        <v>0</v>
      </c>
      <c r="R190">
        <v>0</v>
      </c>
      <c r="S190" t="s">
        <v>33</v>
      </c>
    </row>
    <row r="191" spans="1:19" x14ac:dyDescent="0.25">
      <c r="A191">
        <v>45892</v>
      </c>
      <c r="B191" t="s">
        <v>360</v>
      </c>
      <c r="C191" t="s">
        <v>361</v>
      </c>
      <c r="D191" t="s">
        <v>48</v>
      </c>
      <c r="E191" t="s">
        <v>43</v>
      </c>
      <c r="F191" t="s">
        <v>23</v>
      </c>
      <c r="G191" t="s">
        <v>36</v>
      </c>
      <c r="H191">
        <v>50</v>
      </c>
      <c r="I191">
        <v>2</v>
      </c>
      <c r="J191">
        <v>1</v>
      </c>
      <c r="K191">
        <v>67</v>
      </c>
      <c r="L191">
        <v>0</v>
      </c>
      <c r="M191">
        <v>0</v>
      </c>
      <c r="N191">
        <v>0</v>
      </c>
      <c r="O191">
        <v>26</v>
      </c>
      <c r="P191">
        <v>45881</v>
      </c>
      <c r="Q191">
        <v>0</v>
      </c>
      <c r="R191">
        <v>0</v>
      </c>
      <c r="S191" t="s">
        <v>52</v>
      </c>
    </row>
    <row r="192" spans="1:19" x14ac:dyDescent="0.25">
      <c r="A192">
        <v>45889</v>
      </c>
      <c r="B192" t="s">
        <v>362</v>
      </c>
      <c r="C192" t="s">
        <v>363</v>
      </c>
      <c r="D192" t="s">
        <v>28</v>
      </c>
      <c r="E192" t="s">
        <v>22</v>
      </c>
      <c r="F192" t="s">
        <v>99</v>
      </c>
      <c r="G192" t="s">
        <v>24</v>
      </c>
      <c r="H192">
        <v>37</v>
      </c>
      <c r="I192">
        <v>2</v>
      </c>
      <c r="J192">
        <v>2</v>
      </c>
      <c r="K192">
        <v>46</v>
      </c>
      <c r="L192">
        <v>0</v>
      </c>
      <c r="M192">
        <v>14.99</v>
      </c>
      <c r="N192">
        <v>1</v>
      </c>
      <c r="O192">
        <v>33</v>
      </c>
      <c r="P192">
        <v>45845</v>
      </c>
      <c r="Q192">
        <v>0</v>
      </c>
      <c r="R192">
        <v>1</v>
      </c>
      <c r="S192" t="s">
        <v>52</v>
      </c>
    </row>
    <row r="193" spans="1:19" x14ac:dyDescent="0.25">
      <c r="A193">
        <v>45883</v>
      </c>
      <c r="B193" t="s">
        <v>281</v>
      </c>
      <c r="C193" t="s">
        <v>364</v>
      </c>
      <c r="D193" t="s">
        <v>21</v>
      </c>
      <c r="E193" t="s">
        <v>22</v>
      </c>
      <c r="F193" t="s">
        <v>23</v>
      </c>
      <c r="G193" t="s">
        <v>36</v>
      </c>
      <c r="H193">
        <v>39</v>
      </c>
      <c r="I193">
        <v>5</v>
      </c>
      <c r="J193">
        <v>2</v>
      </c>
      <c r="K193">
        <v>35</v>
      </c>
      <c r="L193">
        <v>0</v>
      </c>
      <c r="M193">
        <v>0</v>
      </c>
      <c r="N193">
        <v>0</v>
      </c>
      <c r="O193">
        <v>30</v>
      </c>
      <c r="P193">
        <v>45839</v>
      </c>
      <c r="Q193">
        <v>0</v>
      </c>
      <c r="R193">
        <v>0</v>
      </c>
      <c r="S193" t="s">
        <v>37</v>
      </c>
    </row>
    <row r="194" spans="1:19" x14ac:dyDescent="0.25">
      <c r="A194">
        <v>45896</v>
      </c>
      <c r="B194" t="s">
        <v>347</v>
      </c>
      <c r="C194" t="s">
        <v>365</v>
      </c>
      <c r="D194" t="s">
        <v>28</v>
      </c>
      <c r="E194" t="s">
        <v>43</v>
      </c>
      <c r="F194" t="s">
        <v>23</v>
      </c>
      <c r="G194" t="s">
        <v>36</v>
      </c>
      <c r="H194">
        <v>13</v>
      </c>
      <c r="I194">
        <v>6</v>
      </c>
      <c r="J194">
        <v>1</v>
      </c>
      <c r="K194">
        <v>45</v>
      </c>
      <c r="L194">
        <v>0</v>
      </c>
      <c r="M194">
        <v>0</v>
      </c>
      <c r="N194">
        <v>0</v>
      </c>
      <c r="O194">
        <v>32</v>
      </c>
      <c r="P194">
        <v>45896</v>
      </c>
      <c r="Q194">
        <v>1</v>
      </c>
      <c r="R194">
        <v>0</v>
      </c>
      <c r="S194" t="s">
        <v>33</v>
      </c>
    </row>
    <row r="195" spans="1:19" x14ac:dyDescent="0.25">
      <c r="A195">
        <v>45896</v>
      </c>
      <c r="B195" t="s">
        <v>366</v>
      </c>
      <c r="C195" t="s">
        <v>367</v>
      </c>
      <c r="D195" t="s">
        <v>21</v>
      </c>
      <c r="E195" t="s">
        <v>22</v>
      </c>
      <c r="F195" t="s">
        <v>49</v>
      </c>
      <c r="G195" t="s">
        <v>36</v>
      </c>
      <c r="H195">
        <v>27</v>
      </c>
      <c r="I195">
        <v>4</v>
      </c>
      <c r="J195">
        <v>1</v>
      </c>
      <c r="K195">
        <v>49</v>
      </c>
      <c r="L195">
        <v>0</v>
      </c>
      <c r="M195">
        <v>0</v>
      </c>
      <c r="N195">
        <v>0</v>
      </c>
      <c r="O195">
        <v>31</v>
      </c>
      <c r="P195">
        <v>45888</v>
      </c>
      <c r="Q195">
        <v>0</v>
      </c>
      <c r="R195">
        <v>0</v>
      </c>
      <c r="S195" t="s">
        <v>33</v>
      </c>
    </row>
    <row r="196" spans="1:19" x14ac:dyDescent="0.25">
      <c r="A196">
        <v>45896</v>
      </c>
      <c r="B196" t="s">
        <v>180</v>
      </c>
      <c r="C196" t="s">
        <v>368</v>
      </c>
      <c r="D196" t="s">
        <v>21</v>
      </c>
      <c r="E196" t="s">
        <v>43</v>
      </c>
      <c r="F196" t="s">
        <v>49</v>
      </c>
      <c r="G196" t="s">
        <v>36</v>
      </c>
      <c r="H196">
        <v>11</v>
      </c>
      <c r="I196">
        <v>3</v>
      </c>
      <c r="J196">
        <v>1</v>
      </c>
      <c r="K196">
        <v>54</v>
      </c>
      <c r="L196">
        <v>0</v>
      </c>
      <c r="M196">
        <v>0</v>
      </c>
      <c r="N196">
        <v>0</v>
      </c>
      <c r="O196">
        <v>22</v>
      </c>
      <c r="P196">
        <v>45879</v>
      </c>
      <c r="Q196">
        <v>0</v>
      </c>
      <c r="R196">
        <v>0</v>
      </c>
      <c r="S196" t="s">
        <v>33</v>
      </c>
    </row>
    <row r="197" spans="1:19" x14ac:dyDescent="0.25">
      <c r="A197">
        <v>45897</v>
      </c>
      <c r="B197" t="s">
        <v>304</v>
      </c>
      <c r="C197" t="s">
        <v>369</v>
      </c>
      <c r="D197" t="s">
        <v>28</v>
      </c>
      <c r="E197" t="s">
        <v>40</v>
      </c>
      <c r="F197" t="s">
        <v>49</v>
      </c>
      <c r="G197" t="s">
        <v>24</v>
      </c>
      <c r="H197">
        <v>48</v>
      </c>
      <c r="I197">
        <v>7</v>
      </c>
      <c r="J197">
        <v>6</v>
      </c>
      <c r="K197">
        <v>101</v>
      </c>
      <c r="L197">
        <v>0</v>
      </c>
      <c r="M197">
        <v>0</v>
      </c>
      <c r="N197">
        <v>0</v>
      </c>
      <c r="O197">
        <v>46</v>
      </c>
      <c r="P197">
        <v>45889</v>
      </c>
      <c r="Q197">
        <v>0</v>
      </c>
      <c r="R197">
        <v>0</v>
      </c>
      <c r="S197" t="s">
        <v>33</v>
      </c>
    </row>
    <row r="198" spans="1:19" x14ac:dyDescent="0.25">
      <c r="A198">
        <v>45898</v>
      </c>
      <c r="B198" t="s">
        <v>158</v>
      </c>
      <c r="C198" t="s">
        <v>370</v>
      </c>
      <c r="D198" t="s">
        <v>21</v>
      </c>
      <c r="E198" t="s">
        <v>22</v>
      </c>
      <c r="F198" t="s">
        <v>23</v>
      </c>
      <c r="G198" t="s">
        <v>36</v>
      </c>
      <c r="H198">
        <v>53</v>
      </c>
      <c r="I198">
        <v>4</v>
      </c>
      <c r="J198">
        <v>3</v>
      </c>
      <c r="K198">
        <v>21</v>
      </c>
      <c r="L198">
        <v>0</v>
      </c>
      <c r="M198">
        <v>0</v>
      </c>
      <c r="N198">
        <v>0</v>
      </c>
      <c r="O198">
        <v>17</v>
      </c>
      <c r="P198">
        <v>45895</v>
      </c>
      <c r="Q198">
        <v>0</v>
      </c>
      <c r="R198">
        <v>0</v>
      </c>
      <c r="S198" t="s">
        <v>33</v>
      </c>
    </row>
    <row r="199" spans="1:19" x14ac:dyDescent="0.25">
      <c r="A199">
        <v>45886</v>
      </c>
      <c r="B199" t="s">
        <v>371</v>
      </c>
      <c r="C199" t="s">
        <v>372</v>
      </c>
      <c r="D199" t="s">
        <v>28</v>
      </c>
      <c r="E199" t="s">
        <v>22</v>
      </c>
      <c r="F199" t="s">
        <v>23</v>
      </c>
      <c r="G199" t="s">
        <v>24</v>
      </c>
      <c r="H199">
        <v>60</v>
      </c>
      <c r="I199">
        <v>2</v>
      </c>
      <c r="J199">
        <v>1</v>
      </c>
      <c r="K199">
        <v>48</v>
      </c>
      <c r="L199">
        <v>0</v>
      </c>
      <c r="M199">
        <v>0</v>
      </c>
      <c r="N199">
        <v>0</v>
      </c>
      <c r="O199">
        <v>2</v>
      </c>
      <c r="P199">
        <v>45842</v>
      </c>
      <c r="Q199">
        <v>0</v>
      </c>
      <c r="R199">
        <v>0</v>
      </c>
      <c r="S199" t="s">
        <v>37</v>
      </c>
    </row>
    <row r="200" spans="1:19" x14ac:dyDescent="0.25">
      <c r="A200">
        <v>45888</v>
      </c>
      <c r="B200" t="s">
        <v>373</v>
      </c>
      <c r="C200" t="s">
        <v>374</v>
      </c>
      <c r="D200" t="s">
        <v>28</v>
      </c>
      <c r="E200" t="s">
        <v>22</v>
      </c>
      <c r="F200" t="s">
        <v>23</v>
      </c>
      <c r="G200" t="s">
        <v>24</v>
      </c>
      <c r="H200">
        <v>42</v>
      </c>
      <c r="I200">
        <v>4</v>
      </c>
      <c r="J200">
        <v>1</v>
      </c>
      <c r="K200">
        <v>38</v>
      </c>
      <c r="L200">
        <v>0</v>
      </c>
      <c r="M200">
        <v>0</v>
      </c>
      <c r="N200">
        <v>0</v>
      </c>
      <c r="O200">
        <v>24</v>
      </c>
      <c r="P200">
        <v>45842</v>
      </c>
      <c r="Q200">
        <v>0</v>
      </c>
      <c r="R200">
        <v>0</v>
      </c>
      <c r="S200" t="s">
        <v>52</v>
      </c>
    </row>
    <row r="201" spans="1:19" x14ac:dyDescent="0.25">
      <c r="A201">
        <v>45871</v>
      </c>
      <c r="B201" t="s">
        <v>375</v>
      </c>
      <c r="C201" t="s">
        <v>376</v>
      </c>
      <c r="D201" t="s">
        <v>48</v>
      </c>
      <c r="E201" t="s">
        <v>22</v>
      </c>
      <c r="F201" t="s">
        <v>99</v>
      </c>
      <c r="G201" t="s">
        <v>32</v>
      </c>
      <c r="H201">
        <v>33</v>
      </c>
      <c r="I201">
        <v>2</v>
      </c>
      <c r="J201">
        <v>1</v>
      </c>
      <c r="K201">
        <v>34</v>
      </c>
      <c r="L201">
        <v>0</v>
      </c>
      <c r="M201">
        <v>0</v>
      </c>
      <c r="N201">
        <v>0</v>
      </c>
      <c r="O201">
        <v>34</v>
      </c>
      <c r="P201">
        <v>45851</v>
      </c>
      <c r="Q201">
        <v>0</v>
      </c>
      <c r="R201">
        <v>0</v>
      </c>
      <c r="S20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F40B-BBD8-4660-9276-60977AA09118}">
  <dimension ref="A1:M9"/>
  <sheetViews>
    <sheetView tabSelected="1" zoomScale="95" zoomScaleNormal="95" workbookViewId="0"/>
  </sheetViews>
  <sheetFormatPr defaultRowHeight="15" x14ac:dyDescent="0.25"/>
  <cols>
    <col min="1" max="1" width="24" style="2" customWidth="1"/>
    <col min="2" max="2" width="9.42578125" bestFit="1" customWidth="1"/>
    <col min="3" max="3" width="9.7109375" customWidth="1"/>
    <col min="4" max="4" width="12.7109375" customWidth="1"/>
    <col min="5" max="5" width="17" customWidth="1"/>
    <col min="6" max="6" width="18.5703125" customWidth="1"/>
    <col min="7" max="7" width="16" customWidth="1"/>
    <col min="8" max="8" width="18.5703125" customWidth="1"/>
    <col min="9" max="9" width="22.7109375" customWidth="1"/>
    <col min="13" max="13" width="16.5703125" bestFit="1" customWidth="1"/>
  </cols>
  <sheetData>
    <row r="1" spans="1:13" x14ac:dyDescent="0.25">
      <c r="A1" s="2" t="s">
        <v>455</v>
      </c>
    </row>
    <row r="5" spans="1:13" x14ac:dyDescent="0.25">
      <c r="M5" s="5"/>
    </row>
    <row r="8" spans="1:13" x14ac:dyDescent="0.25">
      <c r="A8" s="3"/>
    </row>
    <row r="9" spans="1:13" x14ac:dyDescent="0.25">
      <c r="A9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4914-E290-4D69-A066-F130644045E6}">
  <dimension ref="A5:N205"/>
  <sheetViews>
    <sheetView workbookViewId="0">
      <selection activeCell="H20" sqref="H20"/>
    </sheetView>
  </sheetViews>
  <sheetFormatPr defaultRowHeight="15" x14ac:dyDescent="0.25"/>
  <cols>
    <col min="1" max="1" width="24" style="2" customWidth="1"/>
    <col min="2" max="2" width="9.42578125" bestFit="1" customWidth="1"/>
    <col min="3" max="3" width="9.7109375" customWidth="1"/>
    <col min="4" max="4" width="12.7109375" customWidth="1"/>
    <col min="5" max="5" width="17" customWidth="1"/>
    <col min="6" max="6" width="18.5703125" customWidth="1"/>
    <col min="7" max="7" width="16" customWidth="1"/>
    <col min="8" max="8" width="18.5703125" customWidth="1"/>
    <col min="9" max="9" width="22.7109375" customWidth="1"/>
    <col min="13" max="13" width="16.5703125" bestFit="1" customWidth="1"/>
  </cols>
  <sheetData>
    <row r="5" spans="1:14" x14ac:dyDescent="0.25">
      <c r="B5" s="1" t="s">
        <v>0</v>
      </c>
      <c r="C5" t="s">
        <v>1</v>
      </c>
      <c r="D5" t="s">
        <v>2</v>
      </c>
      <c r="E5" s="1" t="s">
        <v>15</v>
      </c>
      <c r="F5" t="s">
        <v>379</v>
      </c>
      <c r="G5" t="s">
        <v>380</v>
      </c>
      <c r="H5" t="s">
        <v>381</v>
      </c>
      <c r="I5" t="s">
        <v>382</v>
      </c>
      <c r="M5" s="5" t="s">
        <v>383</v>
      </c>
      <c r="N5" t="s">
        <v>384</v>
      </c>
    </row>
    <row r="6" spans="1:14" x14ac:dyDescent="0.25">
      <c r="B6" s="1">
        <v>45867</v>
      </c>
      <c r="C6" t="s">
        <v>19</v>
      </c>
      <c r="D6" t="s">
        <v>20</v>
      </c>
      <c r="E6" s="1">
        <v>45866</v>
      </c>
      <c r="F6" t="str">
        <f>IF(E6&gt;B6,"impossible","Ok")</f>
        <v>Ok</v>
      </c>
      <c r="G6" t="str">
        <f>IF(ISNA(C6),"missing","Ok")</f>
        <v>Ok</v>
      </c>
      <c r="H6" t="str">
        <f>IF(ISNA(D6),"missing","Ok")</f>
        <v>Ok</v>
      </c>
      <c r="I6" t="str">
        <f>IF(ISNA(E6),"missing","Ok")</f>
        <v>Ok</v>
      </c>
      <c r="M6" s="4" t="s">
        <v>379</v>
      </c>
      <c r="N6">
        <f>COUNTIF(F6,"impossible")</f>
        <v>0</v>
      </c>
    </row>
    <row r="7" spans="1:14" x14ac:dyDescent="0.25">
      <c r="B7" s="1">
        <v>45850</v>
      </c>
      <c r="C7" t="s">
        <v>26</v>
      </c>
      <c r="D7" t="s">
        <v>27</v>
      </c>
      <c r="E7" s="1">
        <v>45849</v>
      </c>
      <c r="F7" t="str">
        <f t="shared" ref="F7:F70" si="0">IF(E7&gt;B7,"impossible","Ok")</f>
        <v>Ok</v>
      </c>
      <c r="G7" t="str">
        <f t="shared" ref="G7:G70" si="1">IF(ISNA(C7),"missing","Ok")</f>
        <v>Ok</v>
      </c>
      <c r="H7" t="str">
        <f t="shared" ref="H7:H70" si="2">IF(ISNA(D7),"missing","Ok")</f>
        <v>Ok</v>
      </c>
      <c r="I7" t="str">
        <f t="shared" ref="I7:I70" si="3">IF(ISNA(E7),"missing","Ok")</f>
        <v>Ok</v>
      </c>
      <c r="M7" s="4" t="s">
        <v>380</v>
      </c>
      <c r="N7">
        <f>COUNTIF(G6,"missing")</f>
        <v>0</v>
      </c>
    </row>
    <row r="8" spans="1:14" x14ac:dyDescent="0.25">
      <c r="A8" s="3" t="s">
        <v>377</v>
      </c>
      <c r="B8" s="1">
        <v>45900</v>
      </c>
      <c r="C8" t="s">
        <v>30</v>
      </c>
      <c r="D8" t="s">
        <v>31</v>
      </c>
      <c r="E8" s="1">
        <v>45899</v>
      </c>
      <c r="F8" t="str">
        <f t="shared" si="0"/>
        <v>Ok</v>
      </c>
      <c r="G8" t="str">
        <f t="shared" si="1"/>
        <v>Ok</v>
      </c>
      <c r="H8" t="str">
        <f t="shared" si="2"/>
        <v>Ok</v>
      </c>
      <c r="I8" t="str">
        <f t="shared" si="3"/>
        <v>Ok</v>
      </c>
      <c r="M8" s="4" t="s">
        <v>381</v>
      </c>
      <c r="N8">
        <f>COUNTIF(H6,"missing")</f>
        <v>0</v>
      </c>
    </row>
    <row r="9" spans="1:14" x14ac:dyDescent="0.25">
      <c r="A9" s="3" t="s">
        <v>378</v>
      </c>
      <c r="B9" s="1">
        <v>45880</v>
      </c>
      <c r="C9" t="s">
        <v>34</v>
      </c>
      <c r="D9" t="s">
        <v>35</v>
      </c>
      <c r="E9" s="1">
        <v>45861</v>
      </c>
      <c r="F9" t="str">
        <f t="shared" si="0"/>
        <v>Ok</v>
      </c>
      <c r="G9" t="str">
        <f t="shared" si="1"/>
        <v>Ok</v>
      </c>
      <c r="H9" t="str">
        <f t="shared" si="2"/>
        <v>Ok</v>
      </c>
      <c r="I9" t="str">
        <f t="shared" si="3"/>
        <v>Ok</v>
      </c>
      <c r="M9" s="4" t="s">
        <v>382</v>
      </c>
      <c r="N9">
        <f>COUNTIF(I6,"missing")</f>
        <v>0</v>
      </c>
    </row>
    <row r="10" spans="1:14" x14ac:dyDescent="0.25">
      <c r="B10" s="1">
        <v>45899</v>
      </c>
      <c r="C10" t="s">
        <v>38</v>
      </c>
      <c r="D10" t="s">
        <v>39</v>
      </c>
      <c r="E10" s="1">
        <v>45899</v>
      </c>
      <c r="F10" t="str">
        <f t="shared" si="0"/>
        <v>Ok</v>
      </c>
      <c r="G10" t="str">
        <f t="shared" si="1"/>
        <v>Ok</v>
      </c>
      <c r="H10" t="str">
        <f t="shared" si="2"/>
        <v>Ok</v>
      </c>
      <c r="I10" t="str">
        <f t="shared" si="3"/>
        <v>Ok</v>
      </c>
    </row>
    <row r="11" spans="1:14" x14ac:dyDescent="0.25">
      <c r="B11" s="1">
        <v>45881</v>
      </c>
      <c r="C11" t="s">
        <v>41</v>
      </c>
      <c r="D11" t="s">
        <v>42</v>
      </c>
      <c r="E11" s="1">
        <v>45848</v>
      </c>
      <c r="F11" t="str">
        <f t="shared" si="0"/>
        <v>Ok</v>
      </c>
      <c r="G11" t="str">
        <f t="shared" si="1"/>
        <v>Ok</v>
      </c>
      <c r="H11" t="str">
        <f t="shared" si="2"/>
        <v>Ok</v>
      </c>
      <c r="I11" t="str">
        <f t="shared" si="3"/>
        <v>Ok</v>
      </c>
    </row>
    <row r="12" spans="1:14" x14ac:dyDescent="0.25">
      <c r="B12" s="1">
        <v>45896</v>
      </c>
      <c r="C12" t="s">
        <v>44</v>
      </c>
      <c r="D12" t="s">
        <v>45</v>
      </c>
      <c r="E12" s="1">
        <v>45895</v>
      </c>
      <c r="F12" t="str">
        <f t="shared" si="0"/>
        <v>Ok</v>
      </c>
      <c r="G12" t="str">
        <f t="shared" si="1"/>
        <v>Ok</v>
      </c>
      <c r="H12" t="str">
        <f t="shared" si="2"/>
        <v>Ok</v>
      </c>
      <c r="I12" t="str">
        <f t="shared" si="3"/>
        <v>Ok</v>
      </c>
    </row>
    <row r="13" spans="1:14" x14ac:dyDescent="0.25">
      <c r="B13" s="1">
        <v>45895</v>
      </c>
      <c r="C13" t="s">
        <v>46</v>
      </c>
      <c r="D13" t="s">
        <v>47</v>
      </c>
      <c r="E13" s="1">
        <v>45876</v>
      </c>
      <c r="F13" t="str">
        <f t="shared" si="0"/>
        <v>Ok</v>
      </c>
      <c r="G13" t="str">
        <f t="shared" si="1"/>
        <v>Ok</v>
      </c>
      <c r="H13" t="str">
        <f t="shared" si="2"/>
        <v>Ok</v>
      </c>
      <c r="I13" t="str">
        <f t="shared" si="3"/>
        <v>Ok</v>
      </c>
    </row>
    <row r="14" spans="1:14" x14ac:dyDescent="0.25">
      <c r="B14" s="1">
        <v>45889</v>
      </c>
      <c r="C14" t="s">
        <v>50</v>
      </c>
      <c r="D14" t="s">
        <v>51</v>
      </c>
      <c r="E14" s="1">
        <v>45882</v>
      </c>
      <c r="F14" t="str">
        <f t="shared" si="0"/>
        <v>Ok</v>
      </c>
      <c r="G14" t="str">
        <f t="shared" si="1"/>
        <v>Ok</v>
      </c>
      <c r="H14" t="str">
        <f t="shared" si="2"/>
        <v>Ok</v>
      </c>
      <c r="I14" t="str">
        <f t="shared" si="3"/>
        <v>Ok</v>
      </c>
    </row>
    <row r="15" spans="1:14" x14ac:dyDescent="0.25">
      <c r="B15" s="1">
        <v>45875</v>
      </c>
      <c r="C15" t="s">
        <v>53</v>
      </c>
      <c r="D15" t="s">
        <v>54</v>
      </c>
      <c r="E15" s="1">
        <v>45859</v>
      </c>
      <c r="F15" t="str">
        <f t="shared" si="0"/>
        <v>Ok</v>
      </c>
      <c r="G15" t="str">
        <f t="shared" si="1"/>
        <v>Ok</v>
      </c>
      <c r="H15" t="str">
        <f t="shared" si="2"/>
        <v>Ok</v>
      </c>
      <c r="I15" t="str">
        <f t="shared" si="3"/>
        <v>Ok</v>
      </c>
    </row>
    <row r="16" spans="1:14" x14ac:dyDescent="0.25">
      <c r="B16" s="1">
        <v>45865</v>
      </c>
      <c r="C16" t="s">
        <v>56</v>
      </c>
      <c r="D16" t="s">
        <v>57</v>
      </c>
      <c r="E16" s="1">
        <v>45842</v>
      </c>
      <c r="F16" t="str">
        <f t="shared" si="0"/>
        <v>Ok</v>
      </c>
      <c r="G16" t="str">
        <f t="shared" si="1"/>
        <v>Ok</v>
      </c>
      <c r="H16" t="str">
        <f t="shared" si="2"/>
        <v>Ok</v>
      </c>
      <c r="I16" t="str">
        <f t="shared" si="3"/>
        <v>Ok</v>
      </c>
    </row>
    <row r="17" spans="2:9" x14ac:dyDescent="0.25">
      <c r="B17" s="1">
        <v>45885</v>
      </c>
      <c r="C17" t="s">
        <v>59</v>
      </c>
      <c r="D17" t="s">
        <v>60</v>
      </c>
      <c r="E17" s="1">
        <v>45846</v>
      </c>
      <c r="F17" t="str">
        <f t="shared" si="0"/>
        <v>Ok</v>
      </c>
      <c r="G17" t="str">
        <f t="shared" si="1"/>
        <v>Ok</v>
      </c>
      <c r="H17" t="str">
        <f t="shared" si="2"/>
        <v>Ok</v>
      </c>
      <c r="I17" t="str">
        <f t="shared" si="3"/>
        <v>Ok</v>
      </c>
    </row>
    <row r="18" spans="2:9" x14ac:dyDescent="0.25">
      <c r="B18" s="1">
        <v>45899</v>
      </c>
      <c r="C18" t="s">
        <v>61</v>
      </c>
      <c r="D18" t="s">
        <v>62</v>
      </c>
      <c r="E18" s="1">
        <v>45878</v>
      </c>
      <c r="F18" t="str">
        <f t="shared" si="0"/>
        <v>Ok</v>
      </c>
      <c r="G18" t="str">
        <f t="shared" si="1"/>
        <v>Ok</v>
      </c>
      <c r="H18" t="str">
        <f t="shared" si="2"/>
        <v>Ok</v>
      </c>
      <c r="I18" t="str">
        <f t="shared" si="3"/>
        <v>Ok</v>
      </c>
    </row>
    <row r="19" spans="2:9" x14ac:dyDescent="0.25">
      <c r="B19" s="1">
        <v>45900</v>
      </c>
      <c r="C19" t="s">
        <v>63</v>
      </c>
      <c r="D19" t="s">
        <v>64</v>
      </c>
      <c r="E19" s="1">
        <v>45900</v>
      </c>
      <c r="F19" t="str">
        <f t="shared" si="0"/>
        <v>Ok</v>
      </c>
      <c r="G19" t="str">
        <f t="shared" si="1"/>
        <v>Ok</v>
      </c>
      <c r="H19" t="str">
        <f t="shared" si="2"/>
        <v>Ok</v>
      </c>
      <c r="I19" t="str">
        <f t="shared" si="3"/>
        <v>Ok</v>
      </c>
    </row>
    <row r="20" spans="2:9" x14ac:dyDescent="0.25">
      <c r="B20" s="1">
        <v>45866</v>
      </c>
      <c r="C20" t="s">
        <v>65</v>
      </c>
      <c r="D20" t="s">
        <v>66</v>
      </c>
      <c r="E20" s="1">
        <v>45856</v>
      </c>
      <c r="F20" t="str">
        <f t="shared" si="0"/>
        <v>Ok</v>
      </c>
      <c r="G20" t="str">
        <f t="shared" si="1"/>
        <v>Ok</v>
      </c>
      <c r="H20" t="str">
        <f t="shared" si="2"/>
        <v>Ok</v>
      </c>
      <c r="I20" t="str">
        <f t="shared" si="3"/>
        <v>Ok</v>
      </c>
    </row>
    <row r="21" spans="2:9" x14ac:dyDescent="0.25">
      <c r="B21" s="1">
        <v>45895</v>
      </c>
      <c r="C21" t="s">
        <v>67</v>
      </c>
      <c r="D21" t="s">
        <v>68</v>
      </c>
      <c r="E21" s="1">
        <v>45876</v>
      </c>
      <c r="F21" t="str">
        <f t="shared" si="0"/>
        <v>Ok</v>
      </c>
      <c r="G21" t="str">
        <f t="shared" si="1"/>
        <v>Ok</v>
      </c>
      <c r="H21" t="str">
        <f t="shared" si="2"/>
        <v>Ok</v>
      </c>
      <c r="I21" t="str">
        <f t="shared" si="3"/>
        <v>Ok</v>
      </c>
    </row>
    <row r="22" spans="2:9" x14ac:dyDescent="0.25">
      <c r="B22" s="1">
        <v>45887</v>
      </c>
      <c r="C22" t="s">
        <v>69</v>
      </c>
      <c r="D22" t="s">
        <v>70</v>
      </c>
      <c r="E22" s="1">
        <v>45883</v>
      </c>
      <c r="F22" t="str">
        <f t="shared" si="0"/>
        <v>Ok</v>
      </c>
      <c r="G22" t="str">
        <f t="shared" si="1"/>
        <v>Ok</v>
      </c>
      <c r="H22" t="str">
        <f t="shared" si="2"/>
        <v>Ok</v>
      </c>
      <c r="I22" t="str">
        <f t="shared" si="3"/>
        <v>Ok</v>
      </c>
    </row>
    <row r="23" spans="2:9" x14ac:dyDescent="0.25">
      <c r="B23" s="1">
        <v>45900</v>
      </c>
      <c r="C23" t="s">
        <v>63</v>
      </c>
      <c r="D23" t="s">
        <v>71</v>
      </c>
      <c r="E23" s="1">
        <v>45900</v>
      </c>
      <c r="F23" t="str">
        <f t="shared" si="0"/>
        <v>Ok</v>
      </c>
      <c r="G23" t="str">
        <f t="shared" si="1"/>
        <v>Ok</v>
      </c>
      <c r="H23" t="str">
        <f t="shared" si="2"/>
        <v>Ok</v>
      </c>
      <c r="I23" t="str">
        <f t="shared" si="3"/>
        <v>Ok</v>
      </c>
    </row>
    <row r="24" spans="2:9" x14ac:dyDescent="0.25">
      <c r="B24" s="1">
        <v>45881</v>
      </c>
      <c r="C24" t="s">
        <v>72</v>
      </c>
      <c r="D24" t="s">
        <v>73</v>
      </c>
      <c r="E24" s="1">
        <v>45844</v>
      </c>
      <c r="F24" t="str">
        <f t="shared" si="0"/>
        <v>Ok</v>
      </c>
      <c r="G24" t="str">
        <f t="shared" si="1"/>
        <v>Ok</v>
      </c>
      <c r="H24" t="str">
        <f t="shared" si="2"/>
        <v>Ok</v>
      </c>
      <c r="I24" t="str">
        <f t="shared" si="3"/>
        <v>Ok</v>
      </c>
    </row>
    <row r="25" spans="2:9" x14ac:dyDescent="0.25">
      <c r="B25" s="1">
        <v>45897</v>
      </c>
      <c r="C25" t="s">
        <v>74</v>
      </c>
      <c r="D25" t="s">
        <v>75</v>
      </c>
      <c r="E25" s="1">
        <v>45894</v>
      </c>
      <c r="F25" t="str">
        <f t="shared" si="0"/>
        <v>Ok</v>
      </c>
      <c r="G25" t="str">
        <f t="shared" si="1"/>
        <v>Ok</v>
      </c>
      <c r="H25" t="str">
        <f t="shared" si="2"/>
        <v>Ok</v>
      </c>
      <c r="I25" t="str">
        <f t="shared" si="3"/>
        <v>Ok</v>
      </c>
    </row>
    <row r="26" spans="2:9" x14ac:dyDescent="0.25">
      <c r="B26" s="1">
        <v>45893</v>
      </c>
      <c r="C26" t="s">
        <v>76</v>
      </c>
      <c r="D26" t="s">
        <v>77</v>
      </c>
      <c r="E26" s="1">
        <v>45876</v>
      </c>
      <c r="F26" t="str">
        <f t="shared" si="0"/>
        <v>Ok</v>
      </c>
      <c r="G26" t="str">
        <f t="shared" si="1"/>
        <v>Ok</v>
      </c>
      <c r="H26" t="str">
        <f t="shared" si="2"/>
        <v>Ok</v>
      </c>
      <c r="I26" t="str">
        <f t="shared" si="3"/>
        <v>Ok</v>
      </c>
    </row>
    <row r="27" spans="2:9" x14ac:dyDescent="0.25">
      <c r="B27" s="1">
        <v>45899</v>
      </c>
      <c r="C27" t="s">
        <v>78</v>
      </c>
      <c r="D27" t="s">
        <v>79</v>
      </c>
      <c r="E27" s="1">
        <v>45899</v>
      </c>
      <c r="F27" t="str">
        <f t="shared" si="0"/>
        <v>Ok</v>
      </c>
      <c r="G27" t="str">
        <f t="shared" si="1"/>
        <v>Ok</v>
      </c>
      <c r="H27" t="str">
        <f t="shared" si="2"/>
        <v>Ok</v>
      </c>
      <c r="I27" t="str">
        <f t="shared" si="3"/>
        <v>Ok</v>
      </c>
    </row>
    <row r="28" spans="2:9" x14ac:dyDescent="0.25">
      <c r="B28" s="1">
        <v>45882</v>
      </c>
      <c r="C28" t="s">
        <v>80</v>
      </c>
      <c r="D28" t="s">
        <v>81</v>
      </c>
      <c r="E28" s="1">
        <v>45849</v>
      </c>
      <c r="F28" t="str">
        <f t="shared" si="0"/>
        <v>Ok</v>
      </c>
      <c r="G28" t="str">
        <f t="shared" si="1"/>
        <v>Ok</v>
      </c>
      <c r="H28" t="str">
        <f t="shared" si="2"/>
        <v>Ok</v>
      </c>
      <c r="I28" t="str">
        <f t="shared" si="3"/>
        <v>Ok</v>
      </c>
    </row>
    <row r="29" spans="2:9" x14ac:dyDescent="0.25">
      <c r="B29" s="1">
        <v>45880</v>
      </c>
      <c r="C29" t="s">
        <v>82</v>
      </c>
      <c r="D29" t="s">
        <v>83</v>
      </c>
      <c r="E29" s="1">
        <v>45874</v>
      </c>
      <c r="F29" t="str">
        <f t="shared" si="0"/>
        <v>Ok</v>
      </c>
      <c r="G29" t="str">
        <f t="shared" si="1"/>
        <v>Ok</v>
      </c>
      <c r="H29" t="str">
        <f t="shared" si="2"/>
        <v>Ok</v>
      </c>
      <c r="I29" t="str">
        <f t="shared" si="3"/>
        <v>Ok</v>
      </c>
    </row>
    <row r="30" spans="2:9" x14ac:dyDescent="0.25">
      <c r="B30" s="1">
        <v>45863</v>
      </c>
      <c r="C30" t="s">
        <v>84</v>
      </c>
      <c r="D30" t="s">
        <v>85</v>
      </c>
      <c r="E30" s="1">
        <v>45843</v>
      </c>
      <c r="F30" t="str">
        <f t="shared" si="0"/>
        <v>Ok</v>
      </c>
      <c r="G30" t="str">
        <f t="shared" si="1"/>
        <v>Ok</v>
      </c>
      <c r="H30" t="str">
        <f t="shared" si="2"/>
        <v>Ok</v>
      </c>
      <c r="I30" t="str">
        <f t="shared" si="3"/>
        <v>Ok</v>
      </c>
    </row>
    <row r="31" spans="2:9" x14ac:dyDescent="0.25">
      <c r="B31" s="1">
        <v>45900</v>
      </c>
      <c r="C31" t="s">
        <v>86</v>
      </c>
      <c r="D31" t="s">
        <v>87</v>
      </c>
      <c r="E31" s="1">
        <v>45892</v>
      </c>
      <c r="F31" t="str">
        <f t="shared" si="0"/>
        <v>Ok</v>
      </c>
      <c r="G31" t="str">
        <f t="shared" si="1"/>
        <v>Ok</v>
      </c>
      <c r="H31" t="str">
        <f t="shared" si="2"/>
        <v>Ok</v>
      </c>
      <c r="I31" t="str">
        <f t="shared" si="3"/>
        <v>Ok</v>
      </c>
    </row>
    <row r="32" spans="2:9" x14ac:dyDescent="0.25">
      <c r="B32" s="1">
        <v>45899</v>
      </c>
      <c r="C32" t="s">
        <v>88</v>
      </c>
      <c r="D32" t="s">
        <v>89</v>
      </c>
      <c r="E32" s="1">
        <v>45864</v>
      </c>
      <c r="F32" t="str">
        <f t="shared" si="0"/>
        <v>Ok</v>
      </c>
      <c r="G32" t="str">
        <f t="shared" si="1"/>
        <v>Ok</v>
      </c>
      <c r="H32" t="str">
        <f t="shared" si="2"/>
        <v>Ok</v>
      </c>
      <c r="I32" t="str">
        <f t="shared" si="3"/>
        <v>Ok</v>
      </c>
    </row>
    <row r="33" spans="2:9" x14ac:dyDescent="0.25">
      <c r="B33" s="1">
        <v>45863</v>
      </c>
      <c r="C33" t="s">
        <v>84</v>
      </c>
      <c r="D33" t="s">
        <v>90</v>
      </c>
      <c r="E33" s="1">
        <v>45843</v>
      </c>
      <c r="F33" t="str">
        <f t="shared" si="0"/>
        <v>Ok</v>
      </c>
      <c r="G33" t="str">
        <f t="shared" si="1"/>
        <v>Ok</v>
      </c>
      <c r="H33" t="str">
        <f t="shared" si="2"/>
        <v>Ok</v>
      </c>
      <c r="I33" t="str">
        <f t="shared" si="3"/>
        <v>Ok</v>
      </c>
    </row>
    <row r="34" spans="2:9" x14ac:dyDescent="0.25">
      <c r="B34" s="1">
        <v>45900</v>
      </c>
      <c r="C34" t="s">
        <v>74</v>
      </c>
      <c r="D34" t="s">
        <v>91</v>
      </c>
      <c r="E34" s="1">
        <v>45894</v>
      </c>
      <c r="F34" t="str">
        <f t="shared" si="0"/>
        <v>Ok</v>
      </c>
      <c r="G34" t="str">
        <f t="shared" si="1"/>
        <v>Ok</v>
      </c>
      <c r="H34" t="str">
        <f t="shared" si="2"/>
        <v>Ok</v>
      </c>
      <c r="I34" t="str">
        <f t="shared" si="3"/>
        <v>Ok</v>
      </c>
    </row>
    <row r="35" spans="2:9" x14ac:dyDescent="0.25">
      <c r="B35" s="1">
        <v>45881</v>
      </c>
      <c r="C35" t="s">
        <v>92</v>
      </c>
      <c r="D35" t="s">
        <v>93</v>
      </c>
      <c r="E35" s="1">
        <v>45852</v>
      </c>
      <c r="F35" t="str">
        <f t="shared" si="0"/>
        <v>Ok</v>
      </c>
      <c r="G35" t="str">
        <f t="shared" si="1"/>
        <v>Ok</v>
      </c>
      <c r="H35" t="str">
        <f t="shared" si="2"/>
        <v>Ok</v>
      </c>
      <c r="I35" t="str">
        <f t="shared" si="3"/>
        <v>Ok</v>
      </c>
    </row>
    <row r="36" spans="2:9" x14ac:dyDescent="0.25">
      <c r="B36" s="1">
        <v>45885</v>
      </c>
      <c r="C36" t="s">
        <v>61</v>
      </c>
      <c r="D36" t="s">
        <v>94</v>
      </c>
      <c r="E36" s="1">
        <v>45878</v>
      </c>
      <c r="F36" t="str">
        <f t="shared" si="0"/>
        <v>Ok</v>
      </c>
      <c r="G36" t="str">
        <f t="shared" si="1"/>
        <v>Ok</v>
      </c>
      <c r="H36" t="str">
        <f t="shared" si="2"/>
        <v>Ok</v>
      </c>
      <c r="I36" t="str">
        <f t="shared" si="3"/>
        <v>Ok</v>
      </c>
    </row>
    <row r="37" spans="2:9" x14ac:dyDescent="0.25">
      <c r="B37" s="1">
        <v>45882</v>
      </c>
      <c r="C37" t="s">
        <v>95</v>
      </c>
      <c r="D37" t="s">
        <v>96</v>
      </c>
      <c r="E37" s="1">
        <v>45872</v>
      </c>
      <c r="F37" t="str">
        <f t="shared" si="0"/>
        <v>Ok</v>
      </c>
      <c r="G37" t="str">
        <f t="shared" si="1"/>
        <v>Ok</v>
      </c>
      <c r="H37" t="str">
        <f t="shared" si="2"/>
        <v>Ok</v>
      </c>
      <c r="I37" t="str">
        <f t="shared" si="3"/>
        <v>Ok</v>
      </c>
    </row>
    <row r="38" spans="2:9" x14ac:dyDescent="0.25">
      <c r="B38" s="1">
        <v>45887</v>
      </c>
      <c r="C38" t="s">
        <v>97</v>
      </c>
      <c r="D38" t="s">
        <v>98</v>
      </c>
      <c r="E38" s="1">
        <v>45877</v>
      </c>
      <c r="F38" t="str">
        <f t="shared" si="0"/>
        <v>Ok</v>
      </c>
      <c r="G38" t="str">
        <f t="shared" si="1"/>
        <v>Ok</v>
      </c>
      <c r="H38" t="str">
        <f t="shared" si="2"/>
        <v>Ok</v>
      </c>
      <c r="I38" t="str">
        <f t="shared" si="3"/>
        <v>Ok</v>
      </c>
    </row>
    <row r="39" spans="2:9" x14ac:dyDescent="0.25">
      <c r="B39" s="1">
        <v>45873</v>
      </c>
      <c r="C39" t="s">
        <v>100</v>
      </c>
      <c r="D39" t="s">
        <v>101</v>
      </c>
      <c r="E39" s="1">
        <v>45867</v>
      </c>
      <c r="F39" t="str">
        <f t="shared" si="0"/>
        <v>Ok</v>
      </c>
      <c r="G39" t="str">
        <f t="shared" si="1"/>
        <v>Ok</v>
      </c>
      <c r="H39" t="str">
        <f t="shared" si="2"/>
        <v>Ok</v>
      </c>
      <c r="I39" t="str">
        <f t="shared" si="3"/>
        <v>Ok</v>
      </c>
    </row>
    <row r="40" spans="2:9" x14ac:dyDescent="0.25">
      <c r="B40" s="1">
        <v>45875</v>
      </c>
      <c r="C40" t="s">
        <v>102</v>
      </c>
      <c r="D40" t="s">
        <v>103</v>
      </c>
      <c r="E40" s="1">
        <v>45848</v>
      </c>
      <c r="F40" t="str">
        <f t="shared" si="0"/>
        <v>Ok</v>
      </c>
      <c r="G40" t="str">
        <f t="shared" si="1"/>
        <v>Ok</v>
      </c>
      <c r="H40" t="str">
        <f t="shared" si="2"/>
        <v>Ok</v>
      </c>
      <c r="I40" t="str">
        <f t="shared" si="3"/>
        <v>Ok</v>
      </c>
    </row>
    <row r="41" spans="2:9" x14ac:dyDescent="0.25">
      <c r="B41" s="1">
        <v>45890</v>
      </c>
      <c r="C41" t="s">
        <v>104</v>
      </c>
      <c r="D41" t="s">
        <v>105</v>
      </c>
      <c r="E41" s="1">
        <v>45874</v>
      </c>
      <c r="F41" t="str">
        <f t="shared" si="0"/>
        <v>Ok</v>
      </c>
      <c r="G41" t="str">
        <f t="shared" si="1"/>
        <v>Ok</v>
      </c>
      <c r="H41" t="str">
        <f t="shared" si="2"/>
        <v>Ok</v>
      </c>
      <c r="I41" t="str">
        <f t="shared" si="3"/>
        <v>Ok</v>
      </c>
    </row>
    <row r="42" spans="2:9" x14ac:dyDescent="0.25">
      <c r="B42" s="1">
        <v>45898</v>
      </c>
      <c r="C42" t="s">
        <v>106</v>
      </c>
      <c r="D42" t="s">
        <v>107</v>
      </c>
      <c r="E42" s="1">
        <v>45870</v>
      </c>
      <c r="F42" t="str">
        <f t="shared" si="0"/>
        <v>Ok</v>
      </c>
      <c r="G42" t="str">
        <f t="shared" si="1"/>
        <v>Ok</v>
      </c>
      <c r="H42" t="str">
        <f t="shared" si="2"/>
        <v>Ok</v>
      </c>
      <c r="I42" t="str">
        <f t="shared" si="3"/>
        <v>Ok</v>
      </c>
    </row>
    <row r="43" spans="2:9" x14ac:dyDescent="0.25">
      <c r="B43" s="1">
        <v>45882</v>
      </c>
      <c r="C43" t="s">
        <v>108</v>
      </c>
      <c r="D43" t="s">
        <v>109</v>
      </c>
      <c r="E43" s="1">
        <v>45868</v>
      </c>
      <c r="F43" t="str">
        <f t="shared" si="0"/>
        <v>Ok</v>
      </c>
      <c r="G43" t="str">
        <f t="shared" si="1"/>
        <v>Ok</v>
      </c>
      <c r="H43" t="str">
        <f t="shared" si="2"/>
        <v>Ok</v>
      </c>
      <c r="I43" t="str">
        <f t="shared" si="3"/>
        <v>Ok</v>
      </c>
    </row>
    <row r="44" spans="2:9" x14ac:dyDescent="0.25">
      <c r="B44" s="1">
        <v>45865</v>
      </c>
      <c r="C44" t="s">
        <v>110</v>
      </c>
      <c r="D44" t="s">
        <v>111</v>
      </c>
      <c r="E44" s="1">
        <v>45848</v>
      </c>
      <c r="F44" t="str">
        <f t="shared" si="0"/>
        <v>Ok</v>
      </c>
      <c r="G44" t="str">
        <f t="shared" si="1"/>
        <v>Ok</v>
      </c>
      <c r="H44" t="str">
        <f t="shared" si="2"/>
        <v>Ok</v>
      </c>
      <c r="I44" t="str">
        <f t="shared" si="3"/>
        <v>Ok</v>
      </c>
    </row>
    <row r="45" spans="2:9" x14ac:dyDescent="0.25">
      <c r="B45" s="1">
        <v>45845</v>
      </c>
      <c r="C45" t="s">
        <v>112</v>
      </c>
      <c r="D45" t="s">
        <v>113</v>
      </c>
      <c r="E45" s="1">
        <v>45842</v>
      </c>
      <c r="F45" t="str">
        <f t="shared" si="0"/>
        <v>Ok</v>
      </c>
      <c r="G45" t="str">
        <f t="shared" si="1"/>
        <v>Ok</v>
      </c>
      <c r="H45" t="str">
        <f t="shared" si="2"/>
        <v>Ok</v>
      </c>
      <c r="I45" t="str">
        <f t="shared" si="3"/>
        <v>Ok</v>
      </c>
    </row>
    <row r="46" spans="2:9" x14ac:dyDescent="0.25">
      <c r="B46" s="1">
        <v>45895</v>
      </c>
      <c r="C46" t="s">
        <v>114</v>
      </c>
      <c r="D46" t="s">
        <v>115</v>
      </c>
      <c r="E46" s="1">
        <v>45888</v>
      </c>
      <c r="F46" t="str">
        <f t="shared" si="0"/>
        <v>Ok</v>
      </c>
      <c r="G46" t="str">
        <f t="shared" si="1"/>
        <v>Ok</v>
      </c>
      <c r="H46" t="str">
        <f t="shared" si="2"/>
        <v>Ok</v>
      </c>
      <c r="I46" t="str">
        <f t="shared" si="3"/>
        <v>Ok</v>
      </c>
    </row>
    <row r="47" spans="2:9" x14ac:dyDescent="0.25">
      <c r="B47" s="1">
        <v>45845</v>
      </c>
      <c r="C47" t="s">
        <v>116</v>
      </c>
      <c r="D47" t="s">
        <v>117</v>
      </c>
      <c r="E47" s="1">
        <v>45845</v>
      </c>
      <c r="F47" t="str">
        <f t="shared" si="0"/>
        <v>Ok</v>
      </c>
      <c r="G47" t="str">
        <f t="shared" si="1"/>
        <v>Ok</v>
      </c>
      <c r="H47" t="str">
        <f t="shared" si="2"/>
        <v>Ok</v>
      </c>
      <c r="I47" t="str">
        <f t="shared" si="3"/>
        <v>Ok</v>
      </c>
    </row>
    <row r="48" spans="2:9" x14ac:dyDescent="0.25">
      <c r="B48" s="1">
        <v>45892</v>
      </c>
      <c r="C48" t="s">
        <v>118</v>
      </c>
      <c r="D48" t="s">
        <v>119</v>
      </c>
      <c r="E48" s="1">
        <v>45864</v>
      </c>
      <c r="F48" t="str">
        <f t="shared" si="0"/>
        <v>Ok</v>
      </c>
      <c r="G48" t="str">
        <f t="shared" si="1"/>
        <v>Ok</v>
      </c>
      <c r="H48" t="str">
        <f t="shared" si="2"/>
        <v>Ok</v>
      </c>
      <c r="I48" t="str">
        <f t="shared" si="3"/>
        <v>Ok</v>
      </c>
    </row>
    <row r="49" spans="2:9" x14ac:dyDescent="0.25">
      <c r="B49" s="1">
        <v>45899</v>
      </c>
      <c r="C49" t="s">
        <v>100</v>
      </c>
      <c r="D49" t="s">
        <v>120</v>
      </c>
      <c r="E49" s="1">
        <v>45867</v>
      </c>
      <c r="F49" t="str">
        <f t="shared" si="0"/>
        <v>Ok</v>
      </c>
      <c r="G49" t="str">
        <f t="shared" si="1"/>
        <v>Ok</v>
      </c>
      <c r="H49" t="str">
        <f t="shared" si="2"/>
        <v>Ok</v>
      </c>
      <c r="I49" t="str">
        <f t="shared" si="3"/>
        <v>Ok</v>
      </c>
    </row>
    <row r="50" spans="2:9" x14ac:dyDescent="0.25">
      <c r="B50" s="1">
        <v>45867</v>
      </c>
      <c r="C50" t="s">
        <v>121</v>
      </c>
      <c r="D50" t="s">
        <v>122</v>
      </c>
      <c r="E50" s="1">
        <v>45842</v>
      </c>
      <c r="F50" t="str">
        <f t="shared" si="0"/>
        <v>Ok</v>
      </c>
      <c r="G50" t="str">
        <f t="shared" si="1"/>
        <v>Ok</v>
      </c>
      <c r="H50" t="str">
        <f t="shared" si="2"/>
        <v>Ok</v>
      </c>
      <c r="I50" t="str">
        <f t="shared" si="3"/>
        <v>Ok</v>
      </c>
    </row>
    <row r="51" spans="2:9" x14ac:dyDescent="0.25">
      <c r="B51" s="1">
        <v>45890</v>
      </c>
      <c r="C51" t="s">
        <v>50</v>
      </c>
      <c r="D51" t="s">
        <v>123</v>
      </c>
      <c r="E51" s="1">
        <v>45882</v>
      </c>
      <c r="F51" t="str">
        <f t="shared" si="0"/>
        <v>Ok</v>
      </c>
      <c r="G51" t="str">
        <f t="shared" si="1"/>
        <v>Ok</v>
      </c>
      <c r="H51" t="str">
        <f t="shared" si="2"/>
        <v>Ok</v>
      </c>
      <c r="I51" t="str">
        <f t="shared" si="3"/>
        <v>Ok</v>
      </c>
    </row>
    <row r="52" spans="2:9" x14ac:dyDescent="0.25">
      <c r="B52" s="1">
        <v>45896</v>
      </c>
      <c r="C52" t="s">
        <v>124</v>
      </c>
      <c r="D52" t="s">
        <v>125</v>
      </c>
      <c r="E52" s="1">
        <v>45894</v>
      </c>
      <c r="F52" t="str">
        <f t="shared" si="0"/>
        <v>Ok</v>
      </c>
      <c r="G52" t="str">
        <f t="shared" si="1"/>
        <v>Ok</v>
      </c>
      <c r="H52" t="str">
        <f t="shared" si="2"/>
        <v>Ok</v>
      </c>
      <c r="I52" t="str">
        <f t="shared" si="3"/>
        <v>Ok</v>
      </c>
    </row>
    <row r="53" spans="2:9" x14ac:dyDescent="0.25">
      <c r="B53" s="1">
        <v>45887</v>
      </c>
      <c r="C53" t="s">
        <v>126</v>
      </c>
      <c r="D53" t="s">
        <v>127</v>
      </c>
      <c r="E53" s="1">
        <v>45887</v>
      </c>
      <c r="F53" t="str">
        <f t="shared" si="0"/>
        <v>Ok</v>
      </c>
      <c r="G53" t="str">
        <f t="shared" si="1"/>
        <v>Ok</v>
      </c>
      <c r="H53" t="str">
        <f t="shared" si="2"/>
        <v>Ok</v>
      </c>
      <c r="I53" t="str">
        <f t="shared" si="3"/>
        <v>Ok</v>
      </c>
    </row>
    <row r="54" spans="2:9" x14ac:dyDescent="0.25">
      <c r="B54" s="1">
        <v>45882</v>
      </c>
      <c r="C54" t="s">
        <v>128</v>
      </c>
      <c r="D54" t="s">
        <v>129</v>
      </c>
      <c r="E54" s="1">
        <v>45873</v>
      </c>
      <c r="F54" t="str">
        <f t="shared" si="0"/>
        <v>Ok</v>
      </c>
      <c r="G54" t="str">
        <f t="shared" si="1"/>
        <v>Ok</v>
      </c>
      <c r="H54" t="str">
        <f t="shared" si="2"/>
        <v>Ok</v>
      </c>
      <c r="I54" t="str">
        <f t="shared" si="3"/>
        <v>Ok</v>
      </c>
    </row>
    <row r="55" spans="2:9" x14ac:dyDescent="0.25">
      <c r="B55" s="1">
        <v>45880</v>
      </c>
      <c r="C55" t="s">
        <v>130</v>
      </c>
      <c r="D55" t="s">
        <v>131</v>
      </c>
      <c r="E55" s="1">
        <v>45868</v>
      </c>
      <c r="F55" t="str">
        <f t="shared" si="0"/>
        <v>Ok</v>
      </c>
      <c r="G55" t="str">
        <f t="shared" si="1"/>
        <v>Ok</v>
      </c>
      <c r="H55" t="str">
        <f t="shared" si="2"/>
        <v>Ok</v>
      </c>
      <c r="I55" t="str">
        <f t="shared" si="3"/>
        <v>Ok</v>
      </c>
    </row>
    <row r="56" spans="2:9" x14ac:dyDescent="0.25">
      <c r="B56" s="1">
        <v>45867</v>
      </c>
      <c r="C56" t="s">
        <v>132</v>
      </c>
      <c r="D56" t="s">
        <v>133</v>
      </c>
      <c r="E56" s="1">
        <v>45865</v>
      </c>
      <c r="F56" t="str">
        <f t="shared" si="0"/>
        <v>Ok</v>
      </c>
      <c r="G56" t="str">
        <f t="shared" si="1"/>
        <v>Ok</v>
      </c>
      <c r="H56" t="str">
        <f t="shared" si="2"/>
        <v>Ok</v>
      </c>
      <c r="I56" t="str">
        <f t="shared" si="3"/>
        <v>Ok</v>
      </c>
    </row>
    <row r="57" spans="2:9" x14ac:dyDescent="0.25">
      <c r="B57" s="1">
        <v>45887</v>
      </c>
      <c r="C57" t="s">
        <v>134</v>
      </c>
      <c r="D57" t="s">
        <v>135</v>
      </c>
      <c r="E57" s="1">
        <v>45883</v>
      </c>
      <c r="F57" t="str">
        <f t="shared" si="0"/>
        <v>Ok</v>
      </c>
      <c r="G57" t="str">
        <f t="shared" si="1"/>
        <v>Ok</v>
      </c>
      <c r="H57" t="str">
        <f t="shared" si="2"/>
        <v>Ok</v>
      </c>
      <c r="I57" t="str">
        <f t="shared" si="3"/>
        <v>Ok</v>
      </c>
    </row>
    <row r="58" spans="2:9" x14ac:dyDescent="0.25">
      <c r="B58" s="1">
        <v>45889</v>
      </c>
      <c r="C58" t="s">
        <v>136</v>
      </c>
      <c r="D58" t="s">
        <v>137</v>
      </c>
      <c r="E58" s="1">
        <v>45874</v>
      </c>
      <c r="F58" t="str">
        <f t="shared" si="0"/>
        <v>Ok</v>
      </c>
      <c r="G58" t="str">
        <f t="shared" si="1"/>
        <v>Ok</v>
      </c>
      <c r="H58" t="str">
        <f t="shared" si="2"/>
        <v>Ok</v>
      </c>
      <c r="I58" t="str">
        <f t="shared" si="3"/>
        <v>Ok</v>
      </c>
    </row>
    <row r="59" spans="2:9" x14ac:dyDescent="0.25">
      <c r="B59" s="1">
        <v>45883</v>
      </c>
      <c r="C59" t="s">
        <v>138</v>
      </c>
      <c r="D59" t="s">
        <v>139</v>
      </c>
      <c r="E59" s="1">
        <v>45870</v>
      </c>
      <c r="F59" t="str">
        <f t="shared" si="0"/>
        <v>Ok</v>
      </c>
      <c r="G59" t="str">
        <f t="shared" si="1"/>
        <v>Ok</v>
      </c>
      <c r="H59" t="str">
        <f t="shared" si="2"/>
        <v>Ok</v>
      </c>
      <c r="I59" t="str">
        <f t="shared" si="3"/>
        <v>Ok</v>
      </c>
    </row>
    <row r="60" spans="2:9" x14ac:dyDescent="0.25">
      <c r="B60" s="1">
        <v>45891</v>
      </c>
      <c r="C60" t="s">
        <v>140</v>
      </c>
      <c r="D60" t="s">
        <v>141</v>
      </c>
      <c r="E60" s="1">
        <v>45891</v>
      </c>
      <c r="F60" t="str">
        <f t="shared" si="0"/>
        <v>Ok</v>
      </c>
      <c r="G60" t="str">
        <f t="shared" si="1"/>
        <v>Ok</v>
      </c>
      <c r="H60" t="str">
        <f t="shared" si="2"/>
        <v>Ok</v>
      </c>
      <c r="I60" t="str">
        <f t="shared" si="3"/>
        <v>Ok</v>
      </c>
    </row>
    <row r="61" spans="2:9" x14ac:dyDescent="0.25">
      <c r="B61" s="1">
        <v>45877</v>
      </c>
      <c r="C61" t="s">
        <v>142</v>
      </c>
      <c r="D61" t="s">
        <v>143</v>
      </c>
      <c r="E61" s="1">
        <v>45875</v>
      </c>
      <c r="F61" t="str">
        <f t="shared" si="0"/>
        <v>Ok</v>
      </c>
      <c r="G61" t="str">
        <f t="shared" si="1"/>
        <v>Ok</v>
      </c>
      <c r="H61" t="str">
        <f t="shared" si="2"/>
        <v>Ok</v>
      </c>
      <c r="I61" t="str">
        <f t="shared" si="3"/>
        <v>Ok</v>
      </c>
    </row>
    <row r="62" spans="2:9" x14ac:dyDescent="0.25">
      <c r="B62" s="1">
        <v>45881</v>
      </c>
      <c r="C62" t="s">
        <v>144</v>
      </c>
      <c r="D62" t="s">
        <v>145</v>
      </c>
      <c r="E62" s="1">
        <v>45880</v>
      </c>
      <c r="F62" t="str">
        <f t="shared" si="0"/>
        <v>Ok</v>
      </c>
      <c r="G62" t="str">
        <f t="shared" si="1"/>
        <v>Ok</v>
      </c>
      <c r="H62" t="str">
        <f t="shared" si="2"/>
        <v>Ok</v>
      </c>
      <c r="I62" t="str">
        <f t="shared" si="3"/>
        <v>Ok</v>
      </c>
    </row>
    <row r="63" spans="2:9" x14ac:dyDescent="0.25">
      <c r="B63" s="1">
        <v>45900</v>
      </c>
      <c r="C63" t="s">
        <v>146</v>
      </c>
      <c r="D63" t="s">
        <v>147</v>
      </c>
      <c r="E63" s="1">
        <v>45875</v>
      </c>
      <c r="F63" t="str">
        <f t="shared" si="0"/>
        <v>Ok</v>
      </c>
      <c r="G63" t="str">
        <f t="shared" si="1"/>
        <v>Ok</v>
      </c>
      <c r="H63" t="str">
        <f t="shared" si="2"/>
        <v>Ok</v>
      </c>
      <c r="I63" t="str">
        <f t="shared" si="3"/>
        <v>Ok</v>
      </c>
    </row>
    <row r="64" spans="2:9" x14ac:dyDescent="0.25">
      <c r="B64" s="1">
        <v>45888</v>
      </c>
      <c r="C64" t="s">
        <v>148</v>
      </c>
      <c r="D64" t="s">
        <v>149</v>
      </c>
      <c r="E64" s="1">
        <v>45841</v>
      </c>
      <c r="F64" t="str">
        <f t="shared" si="0"/>
        <v>Ok</v>
      </c>
      <c r="G64" t="str">
        <f t="shared" si="1"/>
        <v>Ok</v>
      </c>
      <c r="H64" t="str">
        <f t="shared" si="2"/>
        <v>Ok</v>
      </c>
      <c r="I64" t="str">
        <f t="shared" si="3"/>
        <v>Ok</v>
      </c>
    </row>
    <row r="65" spans="2:9" x14ac:dyDescent="0.25">
      <c r="B65" s="1">
        <v>45899</v>
      </c>
      <c r="C65" t="s">
        <v>150</v>
      </c>
      <c r="D65" t="s">
        <v>151</v>
      </c>
      <c r="E65" s="1">
        <v>45879</v>
      </c>
      <c r="F65" t="str">
        <f t="shared" si="0"/>
        <v>Ok</v>
      </c>
      <c r="G65" t="str">
        <f t="shared" si="1"/>
        <v>Ok</v>
      </c>
      <c r="H65" t="str">
        <f t="shared" si="2"/>
        <v>Ok</v>
      </c>
      <c r="I65" t="str">
        <f t="shared" si="3"/>
        <v>Ok</v>
      </c>
    </row>
    <row r="66" spans="2:9" x14ac:dyDescent="0.25">
      <c r="B66" s="1">
        <v>45868</v>
      </c>
      <c r="C66" t="s">
        <v>152</v>
      </c>
      <c r="D66" t="s">
        <v>153</v>
      </c>
      <c r="E66" s="1">
        <v>45866</v>
      </c>
      <c r="F66" t="str">
        <f t="shared" si="0"/>
        <v>Ok</v>
      </c>
      <c r="G66" t="str">
        <f t="shared" si="1"/>
        <v>Ok</v>
      </c>
      <c r="H66" t="str">
        <f t="shared" si="2"/>
        <v>Ok</v>
      </c>
      <c r="I66" t="str">
        <f t="shared" si="3"/>
        <v>Ok</v>
      </c>
    </row>
    <row r="67" spans="2:9" x14ac:dyDescent="0.25">
      <c r="B67" s="1">
        <v>45897</v>
      </c>
      <c r="C67" t="s">
        <v>154</v>
      </c>
      <c r="D67" t="s">
        <v>155</v>
      </c>
      <c r="E67" s="1">
        <v>45886</v>
      </c>
      <c r="F67" t="str">
        <f t="shared" si="0"/>
        <v>Ok</v>
      </c>
      <c r="G67" t="str">
        <f t="shared" si="1"/>
        <v>Ok</v>
      </c>
      <c r="H67" t="str">
        <f t="shared" si="2"/>
        <v>Ok</v>
      </c>
      <c r="I67" t="str">
        <f t="shared" si="3"/>
        <v>Ok</v>
      </c>
    </row>
    <row r="68" spans="2:9" x14ac:dyDescent="0.25">
      <c r="B68" s="1">
        <v>45899</v>
      </c>
      <c r="C68" t="s">
        <v>156</v>
      </c>
      <c r="D68" t="s">
        <v>157</v>
      </c>
      <c r="E68" s="1">
        <v>45878</v>
      </c>
      <c r="F68" t="str">
        <f t="shared" si="0"/>
        <v>Ok</v>
      </c>
      <c r="G68" t="str">
        <f t="shared" si="1"/>
        <v>Ok</v>
      </c>
      <c r="H68" t="str">
        <f t="shared" si="2"/>
        <v>Ok</v>
      </c>
      <c r="I68" t="str">
        <f t="shared" si="3"/>
        <v>Ok</v>
      </c>
    </row>
    <row r="69" spans="2:9" x14ac:dyDescent="0.25">
      <c r="B69" s="1">
        <v>45898</v>
      </c>
      <c r="C69" t="s">
        <v>158</v>
      </c>
      <c r="D69" t="s">
        <v>159</v>
      </c>
      <c r="E69" s="1">
        <v>45895</v>
      </c>
      <c r="F69" t="str">
        <f t="shared" si="0"/>
        <v>Ok</v>
      </c>
      <c r="G69" t="str">
        <f t="shared" si="1"/>
        <v>Ok</v>
      </c>
      <c r="H69" t="str">
        <f t="shared" si="2"/>
        <v>Ok</v>
      </c>
      <c r="I69" t="str">
        <f t="shared" si="3"/>
        <v>Ok</v>
      </c>
    </row>
    <row r="70" spans="2:9" x14ac:dyDescent="0.25">
      <c r="B70" s="1">
        <v>45894</v>
      </c>
      <c r="C70" t="s">
        <v>118</v>
      </c>
      <c r="D70" t="s">
        <v>160</v>
      </c>
      <c r="E70" s="1">
        <v>45864</v>
      </c>
      <c r="F70" t="str">
        <f t="shared" si="0"/>
        <v>Ok</v>
      </c>
      <c r="G70" t="str">
        <f t="shared" si="1"/>
        <v>Ok</v>
      </c>
      <c r="H70" t="str">
        <f t="shared" si="2"/>
        <v>Ok</v>
      </c>
      <c r="I70" t="str">
        <f t="shared" si="3"/>
        <v>Ok</v>
      </c>
    </row>
    <row r="71" spans="2:9" x14ac:dyDescent="0.25">
      <c r="B71" s="1">
        <v>45890</v>
      </c>
      <c r="C71" t="s">
        <v>156</v>
      </c>
      <c r="D71" t="s">
        <v>161</v>
      </c>
      <c r="E71" s="1">
        <v>45878</v>
      </c>
      <c r="F71" t="str">
        <f t="shared" ref="F71:F134" si="4">IF(E71&gt;B71,"impossible","Ok")</f>
        <v>Ok</v>
      </c>
      <c r="G71" t="str">
        <f t="shared" ref="G71:G134" si="5">IF(ISNA(C71),"missing","Ok")</f>
        <v>Ok</v>
      </c>
      <c r="H71" t="str">
        <f t="shared" ref="H71:H134" si="6">IF(ISNA(D71),"missing","Ok")</f>
        <v>Ok</v>
      </c>
      <c r="I71" t="str">
        <f t="shared" ref="I71:I134" si="7">IF(ISNA(E71),"missing","Ok")</f>
        <v>Ok</v>
      </c>
    </row>
    <row r="72" spans="2:9" x14ac:dyDescent="0.25">
      <c r="B72" s="1">
        <v>45896</v>
      </c>
      <c r="C72" t="s">
        <v>162</v>
      </c>
      <c r="D72" t="s">
        <v>163</v>
      </c>
      <c r="E72" s="1">
        <v>45863</v>
      </c>
      <c r="F72" t="str">
        <f t="shared" si="4"/>
        <v>Ok</v>
      </c>
      <c r="G72" t="str">
        <f t="shared" si="5"/>
        <v>Ok</v>
      </c>
      <c r="H72" t="str">
        <f t="shared" si="6"/>
        <v>Ok</v>
      </c>
      <c r="I72" t="str">
        <f t="shared" si="7"/>
        <v>Ok</v>
      </c>
    </row>
    <row r="73" spans="2:9" x14ac:dyDescent="0.25">
      <c r="B73" s="1">
        <v>45875</v>
      </c>
      <c r="C73" t="s">
        <v>164</v>
      </c>
      <c r="D73" t="s">
        <v>165</v>
      </c>
      <c r="E73" s="1">
        <v>45868</v>
      </c>
      <c r="F73" t="str">
        <f t="shared" si="4"/>
        <v>Ok</v>
      </c>
      <c r="G73" t="str">
        <f t="shared" si="5"/>
        <v>Ok</v>
      </c>
      <c r="H73" t="str">
        <f t="shared" si="6"/>
        <v>Ok</v>
      </c>
      <c r="I73" t="str">
        <f t="shared" si="7"/>
        <v>Ok</v>
      </c>
    </row>
    <row r="74" spans="2:9" x14ac:dyDescent="0.25">
      <c r="B74" s="1">
        <v>45853</v>
      </c>
      <c r="C74" t="s">
        <v>166</v>
      </c>
      <c r="D74" t="s">
        <v>167</v>
      </c>
      <c r="E74" s="1">
        <v>45853</v>
      </c>
      <c r="F74" t="str">
        <f t="shared" si="4"/>
        <v>Ok</v>
      </c>
      <c r="G74" t="str">
        <f t="shared" si="5"/>
        <v>Ok</v>
      </c>
      <c r="H74" t="str">
        <f t="shared" si="6"/>
        <v>Ok</v>
      </c>
      <c r="I74" t="str">
        <f t="shared" si="7"/>
        <v>Ok</v>
      </c>
    </row>
    <row r="75" spans="2:9" x14ac:dyDescent="0.25">
      <c r="B75" s="1">
        <v>45868</v>
      </c>
      <c r="C75" t="s">
        <v>169</v>
      </c>
      <c r="D75" t="s">
        <v>170</v>
      </c>
      <c r="E75" s="1">
        <v>45844</v>
      </c>
      <c r="F75" t="str">
        <f t="shared" si="4"/>
        <v>Ok</v>
      </c>
      <c r="G75" t="str">
        <f t="shared" si="5"/>
        <v>Ok</v>
      </c>
      <c r="H75" t="str">
        <f t="shared" si="6"/>
        <v>Ok</v>
      </c>
      <c r="I75" t="str">
        <f t="shared" si="7"/>
        <v>Ok</v>
      </c>
    </row>
    <row r="76" spans="2:9" x14ac:dyDescent="0.25">
      <c r="B76" s="1">
        <v>45865</v>
      </c>
      <c r="C76" t="s">
        <v>171</v>
      </c>
      <c r="D76" t="s">
        <v>172</v>
      </c>
      <c r="E76" s="1">
        <v>45853</v>
      </c>
      <c r="F76" t="str">
        <f t="shared" si="4"/>
        <v>Ok</v>
      </c>
      <c r="G76" t="str">
        <f t="shared" si="5"/>
        <v>Ok</v>
      </c>
      <c r="H76" t="str">
        <f t="shared" si="6"/>
        <v>Ok</v>
      </c>
      <c r="I76" t="str">
        <f t="shared" si="7"/>
        <v>Ok</v>
      </c>
    </row>
    <row r="77" spans="2:9" x14ac:dyDescent="0.25">
      <c r="B77" s="1">
        <v>45898</v>
      </c>
      <c r="C77" t="s">
        <v>173</v>
      </c>
      <c r="D77" t="s">
        <v>174</v>
      </c>
      <c r="E77" s="1">
        <v>45843</v>
      </c>
      <c r="F77" t="str">
        <f t="shared" si="4"/>
        <v>Ok</v>
      </c>
      <c r="G77" t="str">
        <f t="shared" si="5"/>
        <v>Ok</v>
      </c>
      <c r="H77" t="str">
        <f t="shared" si="6"/>
        <v>Ok</v>
      </c>
      <c r="I77" t="str">
        <f t="shared" si="7"/>
        <v>Ok</v>
      </c>
    </row>
    <row r="78" spans="2:9" x14ac:dyDescent="0.25">
      <c r="B78" s="1">
        <v>45885</v>
      </c>
      <c r="C78" t="s">
        <v>175</v>
      </c>
      <c r="D78" t="s">
        <v>176</v>
      </c>
      <c r="E78" s="1">
        <v>45882</v>
      </c>
      <c r="F78" t="str">
        <f t="shared" si="4"/>
        <v>Ok</v>
      </c>
      <c r="G78" t="str">
        <f t="shared" si="5"/>
        <v>Ok</v>
      </c>
      <c r="H78" t="str">
        <f t="shared" si="6"/>
        <v>Ok</v>
      </c>
      <c r="I78" t="str">
        <f t="shared" si="7"/>
        <v>Ok</v>
      </c>
    </row>
    <row r="79" spans="2:9" x14ac:dyDescent="0.25">
      <c r="B79" s="1">
        <v>45900</v>
      </c>
      <c r="C79" t="s">
        <v>63</v>
      </c>
      <c r="D79" t="s">
        <v>177</v>
      </c>
      <c r="E79" s="1">
        <v>45900</v>
      </c>
      <c r="F79" t="str">
        <f t="shared" si="4"/>
        <v>Ok</v>
      </c>
      <c r="G79" t="str">
        <f t="shared" si="5"/>
        <v>Ok</v>
      </c>
      <c r="H79" t="str">
        <f t="shared" si="6"/>
        <v>Ok</v>
      </c>
      <c r="I79" t="str">
        <f t="shared" si="7"/>
        <v>Ok</v>
      </c>
    </row>
    <row r="80" spans="2:9" x14ac:dyDescent="0.25">
      <c r="B80" s="1">
        <v>45900</v>
      </c>
      <c r="C80" t="s">
        <v>132</v>
      </c>
      <c r="D80" t="s">
        <v>178</v>
      </c>
      <c r="E80" s="1">
        <v>45865</v>
      </c>
      <c r="F80" t="str">
        <f t="shared" si="4"/>
        <v>Ok</v>
      </c>
      <c r="G80" t="str">
        <f t="shared" si="5"/>
        <v>Ok</v>
      </c>
      <c r="H80" t="str">
        <f t="shared" si="6"/>
        <v>Ok</v>
      </c>
      <c r="I80" t="str">
        <f t="shared" si="7"/>
        <v>Ok</v>
      </c>
    </row>
    <row r="81" spans="2:9" x14ac:dyDescent="0.25">
      <c r="B81" s="1">
        <v>45897</v>
      </c>
      <c r="C81" t="s">
        <v>26</v>
      </c>
      <c r="D81" t="s">
        <v>179</v>
      </c>
      <c r="E81" s="1">
        <v>45849</v>
      </c>
      <c r="F81" t="str">
        <f t="shared" si="4"/>
        <v>Ok</v>
      </c>
      <c r="G81" t="str">
        <f t="shared" si="5"/>
        <v>Ok</v>
      </c>
      <c r="H81" t="str">
        <f t="shared" si="6"/>
        <v>Ok</v>
      </c>
      <c r="I81" t="str">
        <f t="shared" si="7"/>
        <v>Ok</v>
      </c>
    </row>
    <row r="82" spans="2:9" x14ac:dyDescent="0.25">
      <c r="B82" s="1">
        <v>45884</v>
      </c>
      <c r="C82" t="s">
        <v>180</v>
      </c>
      <c r="D82" t="s">
        <v>181</v>
      </c>
      <c r="E82" s="1">
        <v>45879</v>
      </c>
      <c r="F82" t="str">
        <f t="shared" si="4"/>
        <v>Ok</v>
      </c>
      <c r="G82" t="str">
        <f t="shared" si="5"/>
        <v>Ok</v>
      </c>
      <c r="H82" t="str">
        <f t="shared" si="6"/>
        <v>Ok</v>
      </c>
      <c r="I82" t="str">
        <f t="shared" si="7"/>
        <v>Ok</v>
      </c>
    </row>
    <row r="83" spans="2:9" x14ac:dyDescent="0.25">
      <c r="B83" s="1">
        <v>45887</v>
      </c>
      <c r="C83" t="s">
        <v>182</v>
      </c>
      <c r="D83" t="s">
        <v>183</v>
      </c>
      <c r="E83" s="1">
        <v>45875</v>
      </c>
      <c r="F83" t="str">
        <f t="shared" si="4"/>
        <v>Ok</v>
      </c>
      <c r="G83" t="str">
        <f t="shared" si="5"/>
        <v>Ok</v>
      </c>
      <c r="H83" t="str">
        <f t="shared" si="6"/>
        <v>Ok</v>
      </c>
      <c r="I83" t="str">
        <f t="shared" si="7"/>
        <v>Ok</v>
      </c>
    </row>
    <row r="84" spans="2:9" x14ac:dyDescent="0.25">
      <c r="B84" s="1">
        <v>45867</v>
      </c>
      <c r="C84" t="s">
        <v>184</v>
      </c>
      <c r="D84" t="s">
        <v>185</v>
      </c>
      <c r="E84" s="1">
        <v>45857</v>
      </c>
      <c r="F84" t="str">
        <f t="shared" si="4"/>
        <v>Ok</v>
      </c>
      <c r="G84" t="str">
        <f t="shared" si="5"/>
        <v>Ok</v>
      </c>
      <c r="H84" t="str">
        <f t="shared" si="6"/>
        <v>Ok</v>
      </c>
      <c r="I84" t="str">
        <f t="shared" si="7"/>
        <v>Ok</v>
      </c>
    </row>
    <row r="85" spans="2:9" x14ac:dyDescent="0.25">
      <c r="B85" s="1">
        <v>45896</v>
      </c>
      <c r="C85" t="s">
        <v>186</v>
      </c>
      <c r="D85" t="s">
        <v>187</v>
      </c>
      <c r="E85" s="1">
        <v>45894</v>
      </c>
      <c r="F85" t="str">
        <f t="shared" si="4"/>
        <v>Ok</v>
      </c>
      <c r="G85" t="str">
        <f t="shared" si="5"/>
        <v>Ok</v>
      </c>
      <c r="H85" t="str">
        <f t="shared" si="6"/>
        <v>Ok</v>
      </c>
      <c r="I85" t="str">
        <f t="shared" si="7"/>
        <v>Ok</v>
      </c>
    </row>
    <row r="86" spans="2:9" x14ac:dyDescent="0.25">
      <c r="B86" s="1">
        <v>45868</v>
      </c>
      <c r="C86" t="s">
        <v>188</v>
      </c>
      <c r="D86" t="s">
        <v>189</v>
      </c>
      <c r="E86" s="1">
        <v>45847</v>
      </c>
      <c r="F86" t="str">
        <f t="shared" si="4"/>
        <v>Ok</v>
      </c>
      <c r="G86" t="str">
        <f t="shared" si="5"/>
        <v>Ok</v>
      </c>
      <c r="H86" t="str">
        <f t="shared" si="6"/>
        <v>Ok</v>
      </c>
      <c r="I86" t="str">
        <f t="shared" si="7"/>
        <v>Ok</v>
      </c>
    </row>
    <row r="87" spans="2:9" x14ac:dyDescent="0.25">
      <c r="B87" s="1">
        <v>45869</v>
      </c>
      <c r="C87" t="s">
        <v>164</v>
      </c>
      <c r="D87" t="s">
        <v>190</v>
      </c>
      <c r="E87" s="1">
        <v>45868</v>
      </c>
      <c r="F87" t="str">
        <f t="shared" si="4"/>
        <v>Ok</v>
      </c>
      <c r="G87" t="str">
        <f t="shared" si="5"/>
        <v>Ok</v>
      </c>
      <c r="H87" t="str">
        <f t="shared" si="6"/>
        <v>Ok</v>
      </c>
      <c r="I87" t="str">
        <f t="shared" si="7"/>
        <v>Ok</v>
      </c>
    </row>
    <row r="88" spans="2:9" x14ac:dyDescent="0.25">
      <c r="B88" s="1">
        <v>45873</v>
      </c>
      <c r="C88" t="s">
        <v>191</v>
      </c>
      <c r="D88" t="s">
        <v>192</v>
      </c>
      <c r="E88" s="1">
        <v>45852</v>
      </c>
      <c r="F88" t="str">
        <f t="shared" si="4"/>
        <v>Ok</v>
      </c>
      <c r="G88" t="str">
        <f t="shared" si="5"/>
        <v>Ok</v>
      </c>
      <c r="H88" t="str">
        <f t="shared" si="6"/>
        <v>Ok</v>
      </c>
      <c r="I88" t="str">
        <f t="shared" si="7"/>
        <v>Ok</v>
      </c>
    </row>
    <row r="89" spans="2:9" x14ac:dyDescent="0.25">
      <c r="B89" s="1">
        <v>45889</v>
      </c>
      <c r="C89" t="s">
        <v>193</v>
      </c>
      <c r="D89" t="s">
        <v>194</v>
      </c>
      <c r="E89" s="1">
        <v>45883</v>
      </c>
      <c r="F89" t="str">
        <f t="shared" si="4"/>
        <v>Ok</v>
      </c>
      <c r="G89" t="str">
        <f t="shared" si="5"/>
        <v>Ok</v>
      </c>
      <c r="H89" t="str">
        <f t="shared" si="6"/>
        <v>Ok</v>
      </c>
      <c r="I89" t="str">
        <f t="shared" si="7"/>
        <v>Ok</v>
      </c>
    </row>
    <row r="90" spans="2:9" x14ac:dyDescent="0.25">
      <c r="B90" s="1">
        <v>45861</v>
      </c>
      <c r="C90" t="s">
        <v>56</v>
      </c>
      <c r="D90" t="s">
        <v>195</v>
      </c>
      <c r="E90" s="1">
        <v>45842</v>
      </c>
      <c r="F90" t="str">
        <f t="shared" si="4"/>
        <v>Ok</v>
      </c>
      <c r="G90" t="str">
        <f t="shared" si="5"/>
        <v>Ok</v>
      </c>
      <c r="H90" t="str">
        <f t="shared" si="6"/>
        <v>Ok</v>
      </c>
      <c r="I90" t="str">
        <f t="shared" si="7"/>
        <v>Ok</v>
      </c>
    </row>
    <row r="91" spans="2:9" x14ac:dyDescent="0.25">
      <c r="B91" s="1">
        <v>45889</v>
      </c>
      <c r="C91" t="s">
        <v>92</v>
      </c>
      <c r="D91" t="s">
        <v>196</v>
      </c>
      <c r="E91" s="1">
        <v>45852</v>
      </c>
      <c r="F91" t="str">
        <f t="shared" si="4"/>
        <v>Ok</v>
      </c>
      <c r="G91" t="str">
        <f t="shared" si="5"/>
        <v>Ok</v>
      </c>
      <c r="H91" t="str">
        <f t="shared" si="6"/>
        <v>Ok</v>
      </c>
      <c r="I91" t="str">
        <f t="shared" si="7"/>
        <v>Ok</v>
      </c>
    </row>
    <row r="92" spans="2:9" x14ac:dyDescent="0.25">
      <c r="B92" s="1">
        <v>45897</v>
      </c>
      <c r="C92" t="s">
        <v>134</v>
      </c>
      <c r="D92" t="s">
        <v>197</v>
      </c>
      <c r="E92" s="1">
        <v>45883</v>
      </c>
      <c r="F92" t="str">
        <f t="shared" si="4"/>
        <v>Ok</v>
      </c>
      <c r="G92" t="str">
        <f t="shared" si="5"/>
        <v>Ok</v>
      </c>
      <c r="H92" t="str">
        <f t="shared" si="6"/>
        <v>Ok</v>
      </c>
      <c r="I92" t="str">
        <f t="shared" si="7"/>
        <v>Ok</v>
      </c>
    </row>
    <row r="93" spans="2:9" x14ac:dyDescent="0.25">
      <c r="B93" s="1">
        <v>45873</v>
      </c>
      <c r="C93" t="s">
        <v>100</v>
      </c>
      <c r="D93" t="s">
        <v>198</v>
      </c>
      <c r="E93" s="1">
        <v>45867</v>
      </c>
      <c r="F93" t="str">
        <f t="shared" si="4"/>
        <v>Ok</v>
      </c>
      <c r="G93" t="str">
        <f t="shared" si="5"/>
        <v>Ok</v>
      </c>
      <c r="H93" t="str">
        <f t="shared" si="6"/>
        <v>Ok</v>
      </c>
      <c r="I93" t="str">
        <f t="shared" si="7"/>
        <v>Ok</v>
      </c>
    </row>
    <row r="94" spans="2:9" x14ac:dyDescent="0.25">
      <c r="B94" s="1">
        <v>45889</v>
      </c>
      <c r="C94" t="s">
        <v>199</v>
      </c>
      <c r="D94" t="s">
        <v>200</v>
      </c>
      <c r="E94" s="1">
        <v>45854</v>
      </c>
      <c r="F94" t="str">
        <f t="shared" si="4"/>
        <v>Ok</v>
      </c>
      <c r="G94" t="str">
        <f t="shared" si="5"/>
        <v>Ok</v>
      </c>
      <c r="H94" t="str">
        <f t="shared" si="6"/>
        <v>Ok</v>
      </c>
      <c r="I94" t="str">
        <f t="shared" si="7"/>
        <v>Ok</v>
      </c>
    </row>
    <row r="95" spans="2:9" x14ac:dyDescent="0.25">
      <c r="B95" s="1">
        <v>45892</v>
      </c>
      <c r="C95" t="s">
        <v>201</v>
      </c>
      <c r="D95" t="s">
        <v>202</v>
      </c>
      <c r="E95" s="1">
        <v>45847</v>
      </c>
      <c r="F95" t="str">
        <f t="shared" si="4"/>
        <v>Ok</v>
      </c>
      <c r="G95" t="str">
        <f t="shared" si="5"/>
        <v>Ok</v>
      </c>
      <c r="H95" t="str">
        <f t="shared" si="6"/>
        <v>Ok</v>
      </c>
      <c r="I95" t="str">
        <f t="shared" si="7"/>
        <v>Ok</v>
      </c>
    </row>
    <row r="96" spans="2:9" x14ac:dyDescent="0.25">
      <c r="B96" s="1">
        <v>45846</v>
      </c>
      <c r="C96" t="s">
        <v>203</v>
      </c>
      <c r="D96" t="s">
        <v>204</v>
      </c>
      <c r="E96" s="1">
        <v>45842</v>
      </c>
      <c r="F96" t="str">
        <f t="shared" si="4"/>
        <v>Ok</v>
      </c>
      <c r="G96" t="str">
        <f t="shared" si="5"/>
        <v>Ok</v>
      </c>
      <c r="H96" t="str">
        <f t="shared" si="6"/>
        <v>Ok</v>
      </c>
      <c r="I96" t="str">
        <f t="shared" si="7"/>
        <v>Ok</v>
      </c>
    </row>
    <row r="97" spans="2:9" x14ac:dyDescent="0.25">
      <c r="B97" s="1">
        <v>45859</v>
      </c>
      <c r="C97" t="s">
        <v>205</v>
      </c>
      <c r="D97" t="s">
        <v>206</v>
      </c>
      <c r="E97" s="1">
        <v>45859</v>
      </c>
      <c r="F97" t="str">
        <f t="shared" si="4"/>
        <v>Ok</v>
      </c>
      <c r="G97" t="str">
        <f t="shared" si="5"/>
        <v>Ok</v>
      </c>
      <c r="H97" t="str">
        <f t="shared" si="6"/>
        <v>Ok</v>
      </c>
      <c r="I97" t="str">
        <f t="shared" si="7"/>
        <v>Ok</v>
      </c>
    </row>
    <row r="98" spans="2:9" x14ac:dyDescent="0.25">
      <c r="B98" s="1">
        <v>45893</v>
      </c>
      <c r="C98" t="s">
        <v>207</v>
      </c>
      <c r="D98" t="s">
        <v>208</v>
      </c>
      <c r="E98" s="1">
        <v>45860</v>
      </c>
      <c r="F98" t="str">
        <f t="shared" si="4"/>
        <v>Ok</v>
      </c>
      <c r="G98" t="str">
        <f t="shared" si="5"/>
        <v>Ok</v>
      </c>
      <c r="H98" t="str">
        <f t="shared" si="6"/>
        <v>Ok</v>
      </c>
      <c r="I98" t="str">
        <f t="shared" si="7"/>
        <v>Ok</v>
      </c>
    </row>
    <row r="99" spans="2:9" x14ac:dyDescent="0.25">
      <c r="B99" s="1">
        <v>45871</v>
      </c>
      <c r="C99" t="s">
        <v>209</v>
      </c>
      <c r="D99" t="s">
        <v>210</v>
      </c>
      <c r="E99" s="1">
        <v>45871</v>
      </c>
      <c r="F99" t="str">
        <f t="shared" si="4"/>
        <v>Ok</v>
      </c>
      <c r="G99" t="str">
        <f t="shared" si="5"/>
        <v>Ok</v>
      </c>
      <c r="H99" t="str">
        <f t="shared" si="6"/>
        <v>Ok</v>
      </c>
      <c r="I99" t="str">
        <f t="shared" si="7"/>
        <v>Ok</v>
      </c>
    </row>
    <row r="100" spans="2:9" x14ac:dyDescent="0.25">
      <c r="B100" s="1">
        <v>45900</v>
      </c>
      <c r="C100" t="s">
        <v>211</v>
      </c>
      <c r="D100" t="s">
        <v>212</v>
      </c>
      <c r="E100" s="1">
        <v>45897</v>
      </c>
      <c r="F100" t="str">
        <f t="shared" si="4"/>
        <v>Ok</v>
      </c>
      <c r="G100" t="str">
        <f t="shared" si="5"/>
        <v>Ok</v>
      </c>
      <c r="H100" t="str">
        <f t="shared" si="6"/>
        <v>Ok</v>
      </c>
      <c r="I100" t="str">
        <f t="shared" si="7"/>
        <v>Ok</v>
      </c>
    </row>
    <row r="101" spans="2:9" x14ac:dyDescent="0.25">
      <c r="B101" s="1">
        <v>45891</v>
      </c>
      <c r="C101" t="s">
        <v>213</v>
      </c>
      <c r="D101" t="s">
        <v>214</v>
      </c>
      <c r="E101" s="1">
        <v>45870</v>
      </c>
      <c r="F101" t="str">
        <f t="shared" si="4"/>
        <v>Ok</v>
      </c>
      <c r="G101" t="str">
        <f t="shared" si="5"/>
        <v>Ok</v>
      </c>
      <c r="H101" t="str">
        <f t="shared" si="6"/>
        <v>Ok</v>
      </c>
      <c r="I101" t="str">
        <f t="shared" si="7"/>
        <v>Ok</v>
      </c>
    </row>
    <row r="102" spans="2:9" x14ac:dyDescent="0.25">
      <c r="B102" s="1">
        <v>45889</v>
      </c>
      <c r="C102" t="s">
        <v>215</v>
      </c>
      <c r="D102" t="s">
        <v>216</v>
      </c>
      <c r="E102" s="1">
        <v>45874</v>
      </c>
      <c r="F102" t="str">
        <f t="shared" si="4"/>
        <v>Ok</v>
      </c>
      <c r="G102" t="str">
        <f t="shared" si="5"/>
        <v>Ok</v>
      </c>
      <c r="H102" t="str">
        <f t="shared" si="6"/>
        <v>Ok</v>
      </c>
      <c r="I102" t="str">
        <f t="shared" si="7"/>
        <v>Ok</v>
      </c>
    </row>
    <row r="103" spans="2:9" x14ac:dyDescent="0.25">
      <c r="B103" s="1">
        <v>45890</v>
      </c>
      <c r="C103" t="s">
        <v>112</v>
      </c>
      <c r="D103" t="s">
        <v>217</v>
      </c>
      <c r="E103" s="1">
        <v>45842</v>
      </c>
      <c r="F103" t="str">
        <f t="shared" si="4"/>
        <v>Ok</v>
      </c>
      <c r="G103" t="str">
        <f t="shared" si="5"/>
        <v>Ok</v>
      </c>
      <c r="H103" t="str">
        <f t="shared" si="6"/>
        <v>Ok</v>
      </c>
      <c r="I103" t="str">
        <f t="shared" si="7"/>
        <v>Ok</v>
      </c>
    </row>
    <row r="104" spans="2:9" x14ac:dyDescent="0.25">
      <c r="B104" s="1">
        <v>45890</v>
      </c>
      <c r="C104" t="s">
        <v>218</v>
      </c>
      <c r="D104" t="s">
        <v>219</v>
      </c>
      <c r="E104" s="1">
        <v>45877</v>
      </c>
      <c r="F104" t="str">
        <f t="shared" si="4"/>
        <v>Ok</v>
      </c>
      <c r="G104" t="str">
        <f t="shared" si="5"/>
        <v>Ok</v>
      </c>
      <c r="H104" t="str">
        <f t="shared" si="6"/>
        <v>Ok</v>
      </c>
      <c r="I104" t="str">
        <f t="shared" si="7"/>
        <v>Ok</v>
      </c>
    </row>
    <row r="105" spans="2:9" x14ac:dyDescent="0.25">
      <c r="B105" s="1">
        <v>45882</v>
      </c>
      <c r="C105" t="s">
        <v>220</v>
      </c>
      <c r="D105" t="s">
        <v>221</v>
      </c>
      <c r="E105" s="1">
        <v>45882</v>
      </c>
      <c r="F105" t="str">
        <f t="shared" si="4"/>
        <v>Ok</v>
      </c>
      <c r="G105" t="str">
        <f t="shared" si="5"/>
        <v>Ok</v>
      </c>
      <c r="H105" t="str">
        <f t="shared" si="6"/>
        <v>Ok</v>
      </c>
      <c r="I105" t="str">
        <f t="shared" si="7"/>
        <v>Ok</v>
      </c>
    </row>
    <row r="106" spans="2:9" x14ac:dyDescent="0.25">
      <c r="B106" s="1">
        <v>45896</v>
      </c>
      <c r="C106" t="s">
        <v>222</v>
      </c>
      <c r="D106" t="s">
        <v>223</v>
      </c>
      <c r="E106" s="1">
        <v>45874</v>
      </c>
      <c r="F106" t="str">
        <f t="shared" si="4"/>
        <v>Ok</v>
      </c>
      <c r="G106" t="str">
        <f t="shared" si="5"/>
        <v>Ok</v>
      </c>
      <c r="H106" t="str">
        <f t="shared" si="6"/>
        <v>Ok</v>
      </c>
      <c r="I106" t="str">
        <f t="shared" si="7"/>
        <v>Ok</v>
      </c>
    </row>
    <row r="107" spans="2:9" x14ac:dyDescent="0.25">
      <c r="B107" s="1">
        <v>45878</v>
      </c>
      <c r="C107" t="s">
        <v>224</v>
      </c>
      <c r="D107" t="s">
        <v>225</v>
      </c>
      <c r="E107" s="1">
        <v>45873</v>
      </c>
      <c r="F107" t="str">
        <f t="shared" si="4"/>
        <v>Ok</v>
      </c>
      <c r="G107" t="str">
        <f t="shared" si="5"/>
        <v>Ok</v>
      </c>
      <c r="H107" t="str">
        <f t="shared" si="6"/>
        <v>Ok</v>
      </c>
      <c r="I107" t="str">
        <f t="shared" si="7"/>
        <v>Ok</v>
      </c>
    </row>
    <row r="108" spans="2:9" x14ac:dyDescent="0.25">
      <c r="B108" s="1">
        <v>45886</v>
      </c>
      <c r="C108" t="s">
        <v>226</v>
      </c>
      <c r="D108" t="s">
        <v>227</v>
      </c>
      <c r="E108" s="1">
        <v>45875</v>
      </c>
      <c r="F108" t="str">
        <f t="shared" si="4"/>
        <v>Ok</v>
      </c>
      <c r="G108" t="str">
        <f t="shared" si="5"/>
        <v>Ok</v>
      </c>
      <c r="H108" t="str">
        <f t="shared" si="6"/>
        <v>Ok</v>
      </c>
      <c r="I108" t="str">
        <f t="shared" si="7"/>
        <v>Ok</v>
      </c>
    </row>
    <row r="109" spans="2:9" x14ac:dyDescent="0.25">
      <c r="B109" s="1">
        <v>45888</v>
      </c>
      <c r="C109" t="s">
        <v>228</v>
      </c>
      <c r="D109" t="s">
        <v>229</v>
      </c>
      <c r="E109" s="1">
        <v>45875</v>
      </c>
      <c r="F109" t="str">
        <f t="shared" si="4"/>
        <v>Ok</v>
      </c>
      <c r="G109" t="str">
        <f t="shared" si="5"/>
        <v>Ok</v>
      </c>
      <c r="H109" t="str">
        <f t="shared" si="6"/>
        <v>Ok</v>
      </c>
      <c r="I109" t="str">
        <f t="shared" si="7"/>
        <v>Ok</v>
      </c>
    </row>
    <row r="110" spans="2:9" x14ac:dyDescent="0.25">
      <c r="B110" s="1">
        <v>45869</v>
      </c>
      <c r="C110" t="s">
        <v>230</v>
      </c>
      <c r="D110" t="s">
        <v>231</v>
      </c>
      <c r="E110" s="1">
        <v>45850</v>
      </c>
      <c r="F110" t="str">
        <f t="shared" si="4"/>
        <v>Ok</v>
      </c>
      <c r="G110" t="str">
        <f t="shared" si="5"/>
        <v>Ok</v>
      </c>
      <c r="H110" t="str">
        <f t="shared" si="6"/>
        <v>Ok</v>
      </c>
      <c r="I110" t="str">
        <f t="shared" si="7"/>
        <v>Ok</v>
      </c>
    </row>
    <row r="111" spans="2:9" x14ac:dyDescent="0.25">
      <c r="B111" s="1">
        <v>45900</v>
      </c>
      <c r="C111" t="s">
        <v>232</v>
      </c>
      <c r="D111" t="s">
        <v>233</v>
      </c>
      <c r="E111" s="1">
        <v>45842</v>
      </c>
      <c r="F111" t="str">
        <f t="shared" si="4"/>
        <v>Ok</v>
      </c>
      <c r="G111" t="str">
        <f t="shared" si="5"/>
        <v>Ok</v>
      </c>
      <c r="H111" t="str">
        <f t="shared" si="6"/>
        <v>Ok</v>
      </c>
      <c r="I111" t="str">
        <f t="shared" si="7"/>
        <v>Ok</v>
      </c>
    </row>
    <row r="112" spans="2:9" x14ac:dyDescent="0.25">
      <c r="B112" s="1">
        <v>45875</v>
      </c>
      <c r="C112" t="s">
        <v>234</v>
      </c>
      <c r="D112" t="s">
        <v>235</v>
      </c>
      <c r="E112" s="1">
        <v>45860</v>
      </c>
      <c r="F112" t="str">
        <f t="shared" si="4"/>
        <v>Ok</v>
      </c>
      <c r="G112" t="str">
        <f t="shared" si="5"/>
        <v>Ok</v>
      </c>
      <c r="H112" t="str">
        <f t="shared" si="6"/>
        <v>Ok</v>
      </c>
      <c r="I112" t="str">
        <f t="shared" si="7"/>
        <v>Ok</v>
      </c>
    </row>
    <row r="113" spans="2:9" x14ac:dyDescent="0.25">
      <c r="B113" s="1">
        <v>45853</v>
      </c>
      <c r="C113" t="s">
        <v>236</v>
      </c>
      <c r="D113" t="s">
        <v>237</v>
      </c>
      <c r="E113" s="1">
        <v>45850</v>
      </c>
      <c r="F113" t="str">
        <f t="shared" si="4"/>
        <v>Ok</v>
      </c>
      <c r="G113" t="str">
        <f t="shared" si="5"/>
        <v>Ok</v>
      </c>
      <c r="H113" t="str">
        <f t="shared" si="6"/>
        <v>Ok</v>
      </c>
      <c r="I113" t="str">
        <f t="shared" si="7"/>
        <v>Ok</v>
      </c>
    </row>
    <row r="114" spans="2:9" x14ac:dyDescent="0.25">
      <c r="B114" s="1">
        <v>45884</v>
      </c>
      <c r="C114" t="s">
        <v>238</v>
      </c>
      <c r="D114" t="s">
        <v>239</v>
      </c>
      <c r="E114" s="1">
        <v>45883</v>
      </c>
      <c r="F114" t="str">
        <f t="shared" si="4"/>
        <v>Ok</v>
      </c>
      <c r="G114" t="str">
        <f t="shared" si="5"/>
        <v>Ok</v>
      </c>
      <c r="H114" t="str">
        <f t="shared" si="6"/>
        <v>Ok</v>
      </c>
      <c r="I114" t="str">
        <f t="shared" si="7"/>
        <v>Ok</v>
      </c>
    </row>
    <row r="115" spans="2:9" x14ac:dyDescent="0.25">
      <c r="B115" s="1">
        <v>45898</v>
      </c>
      <c r="C115" t="s">
        <v>136</v>
      </c>
      <c r="D115" t="s">
        <v>240</v>
      </c>
      <c r="E115" s="1">
        <v>45874</v>
      </c>
      <c r="F115" t="str">
        <f t="shared" si="4"/>
        <v>Ok</v>
      </c>
      <c r="G115" t="str">
        <f t="shared" si="5"/>
        <v>Ok</v>
      </c>
      <c r="H115" t="str">
        <f t="shared" si="6"/>
        <v>Ok</v>
      </c>
      <c r="I115" t="str">
        <f t="shared" si="7"/>
        <v>Ok</v>
      </c>
    </row>
    <row r="116" spans="2:9" x14ac:dyDescent="0.25">
      <c r="B116" s="1">
        <v>45890</v>
      </c>
      <c r="C116" t="s">
        <v>241</v>
      </c>
      <c r="D116" t="s">
        <v>242</v>
      </c>
      <c r="E116" s="1">
        <v>45875</v>
      </c>
      <c r="F116" t="str">
        <f t="shared" si="4"/>
        <v>Ok</v>
      </c>
      <c r="G116" t="str">
        <f t="shared" si="5"/>
        <v>Ok</v>
      </c>
      <c r="H116" t="str">
        <f t="shared" si="6"/>
        <v>Ok</v>
      </c>
      <c r="I116" t="str">
        <f t="shared" si="7"/>
        <v>Ok</v>
      </c>
    </row>
    <row r="117" spans="2:9" x14ac:dyDescent="0.25">
      <c r="B117" s="1">
        <v>45870</v>
      </c>
      <c r="C117" t="s">
        <v>243</v>
      </c>
      <c r="D117" t="s">
        <v>244</v>
      </c>
      <c r="E117" s="1">
        <v>45839</v>
      </c>
      <c r="F117" t="str">
        <f t="shared" si="4"/>
        <v>Ok</v>
      </c>
      <c r="G117" t="str">
        <f t="shared" si="5"/>
        <v>Ok</v>
      </c>
      <c r="H117" t="str">
        <f t="shared" si="6"/>
        <v>Ok</v>
      </c>
      <c r="I117" t="str">
        <f t="shared" si="7"/>
        <v>Ok</v>
      </c>
    </row>
    <row r="118" spans="2:9" x14ac:dyDescent="0.25">
      <c r="B118" s="1">
        <v>45874</v>
      </c>
      <c r="C118" t="s">
        <v>245</v>
      </c>
      <c r="D118" t="s">
        <v>246</v>
      </c>
      <c r="E118" s="1">
        <v>45865</v>
      </c>
      <c r="F118" t="str">
        <f t="shared" si="4"/>
        <v>Ok</v>
      </c>
      <c r="G118" t="str">
        <f t="shared" si="5"/>
        <v>Ok</v>
      </c>
      <c r="H118" t="str">
        <f t="shared" si="6"/>
        <v>Ok</v>
      </c>
      <c r="I118" t="str">
        <f t="shared" si="7"/>
        <v>Ok</v>
      </c>
    </row>
    <row r="119" spans="2:9" x14ac:dyDescent="0.25">
      <c r="B119" s="1">
        <v>45875</v>
      </c>
      <c r="C119" t="s">
        <v>247</v>
      </c>
      <c r="D119" t="s">
        <v>248</v>
      </c>
      <c r="E119" s="1">
        <v>45843</v>
      </c>
      <c r="F119" t="str">
        <f t="shared" si="4"/>
        <v>Ok</v>
      </c>
      <c r="G119" t="str">
        <f t="shared" si="5"/>
        <v>Ok</v>
      </c>
      <c r="H119" t="str">
        <f t="shared" si="6"/>
        <v>Ok</v>
      </c>
      <c r="I119" t="str">
        <f t="shared" si="7"/>
        <v>Ok</v>
      </c>
    </row>
    <row r="120" spans="2:9" x14ac:dyDescent="0.25">
      <c r="B120" s="1">
        <v>45896</v>
      </c>
      <c r="C120" t="s">
        <v>34</v>
      </c>
      <c r="D120" t="s">
        <v>249</v>
      </c>
      <c r="E120" s="1">
        <v>45861</v>
      </c>
      <c r="F120" t="str">
        <f t="shared" si="4"/>
        <v>Ok</v>
      </c>
      <c r="G120" t="str">
        <f t="shared" si="5"/>
        <v>Ok</v>
      </c>
      <c r="H120" t="str">
        <f t="shared" si="6"/>
        <v>Ok</v>
      </c>
      <c r="I120" t="str">
        <f t="shared" si="7"/>
        <v>Ok</v>
      </c>
    </row>
    <row r="121" spans="2:9" x14ac:dyDescent="0.25">
      <c r="B121" s="1">
        <v>45881</v>
      </c>
      <c r="C121" t="s">
        <v>112</v>
      </c>
      <c r="D121" t="s">
        <v>250</v>
      </c>
      <c r="E121" s="1">
        <v>45842</v>
      </c>
      <c r="F121" t="str">
        <f t="shared" si="4"/>
        <v>Ok</v>
      </c>
      <c r="G121" t="str">
        <f t="shared" si="5"/>
        <v>Ok</v>
      </c>
      <c r="H121" t="str">
        <f t="shared" si="6"/>
        <v>Ok</v>
      </c>
      <c r="I121" t="str">
        <f t="shared" si="7"/>
        <v>Ok</v>
      </c>
    </row>
    <row r="122" spans="2:9" x14ac:dyDescent="0.25">
      <c r="B122" s="1">
        <v>45861</v>
      </c>
      <c r="C122" t="s">
        <v>188</v>
      </c>
      <c r="D122" t="s">
        <v>251</v>
      </c>
      <c r="E122" s="1">
        <v>45847</v>
      </c>
      <c r="F122" t="str">
        <f t="shared" si="4"/>
        <v>Ok</v>
      </c>
      <c r="G122" t="str">
        <f t="shared" si="5"/>
        <v>Ok</v>
      </c>
      <c r="H122" t="str">
        <f t="shared" si="6"/>
        <v>Ok</v>
      </c>
      <c r="I122" t="str">
        <f t="shared" si="7"/>
        <v>Ok</v>
      </c>
    </row>
    <row r="123" spans="2:9" x14ac:dyDescent="0.25">
      <c r="B123" s="1">
        <v>45899</v>
      </c>
      <c r="C123" t="s">
        <v>252</v>
      </c>
      <c r="D123" t="s">
        <v>253</v>
      </c>
      <c r="E123" s="1">
        <v>45899</v>
      </c>
      <c r="F123" t="str">
        <f t="shared" si="4"/>
        <v>Ok</v>
      </c>
      <c r="G123" t="str">
        <f t="shared" si="5"/>
        <v>Ok</v>
      </c>
      <c r="H123" t="str">
        <f t="shared" si="6"/>
        <v>Ok</v>
      </c>
      <c r="I123" t="str">
        <f t="shared" si="7"/>
        <v>Ok</v>
      </c>
    </row>
    <row r="124" spans="2:9" x14ac:dyDescent="0.25">
      <c r="B124" s="1">
        <v>45877</v>
      </c>
      <c r="C124" t="s">
        <v>254</v>
      </c>
      <c r="D124" t="s">
        <v>255</v>
      </c>
      <c r="E124" s="1">
        <v>45861</v>
      </c>
      <c r="F124" t="str">
        <f t="shared" si="4"/>
        <v>Ok</v>
      </c>
      <c r="G124" t="str">
        <f t="shared" si="5"/>
        <v>Ok</v>
      </c>
      <c r="H124" t="str">
        <f t="shared" si="6"/>
        <v>Ok</v>
      </c>
      <c r="I124" t="str">
        <f t="shared" si="7"/>
        <v>Ok</v>
      </c>
    </row>
    <row r="125" spans="2:9" x14ac:dyDescent="0.25">
      <c r="B125" s="1">
        <v>45883</v>
      </c>
      <c r="C125" t="s">
        <v>224</v>
      </c>
      <c r="D125" t="s">
        <v>256</v>
      </c>
      <c r="E125" s="1">
        <v>45873</v>
      </c>
      <c r="F125" t="str">
        <f t="shared" si="4"/>
        <v>Ok</v>
      </c>
      <c r="G125" t="str">
        <f t="shared" si="5"/>
        <v>Ok</v>
      </c>
      <c r="H125" t="str">
        <f t="shared" si="6"/>
        <v>Ok</v>
      </c>
      <c r="I125" t="str">
        <f t="shared" si="7"/>
        <v>Ok</v>
      </c>
    </row>
    <row r="126" spans="2:9" x14ac:dyDescent="0.25">
      <c r="B126" s="1">
        <v>45861</v>
      </c>
      <c r="C126" t="s">
        <v>257</v>
      </c>
      <c r="D126" t="s">
        <v>258</v>
      </c>
      <c r="E126" s="1">
        <v>45855</v>
      </c>
      <c r="F126" t="str">
        <f t="shared" si="4"/>
        <v>Ok</v>
      </c>
      <c r="G126" t="str">
        <f t="shared" si="5"/>
        <v>Ok</v>
      </c>
      <c r="H126" t="str">
        <f t="shared" si="6"/>
        <v>Ok</v>
      </c>
      <c r="I126" t="str">
        <f t="shared" si="7"/>
        <v>Ok</v>
      </c>
    </row>
    <row r="127" spans="2:9" x14ac:dyDescent="0.25">
      <c r="B127" s="1">
        <v>45887</v>
      </c>
      <c r="C127" t="s">
        <v>259</v>
      </c>
      <c r="D127" t="s">
        <v>260</v>
      </c>
      <c r="E127" s="1">
        <v>45859</v>
      </c>
      <c r="F127" t="str">
        <f t="shared" si="4"/>
        <v>Ok</v>
      </c>
      <c r="G127" t="str">
        <f t="shared" si="5"/>
        <v>Ok</v>
      </c>
      <c r="H127" t="str">
        <f t="shared" si="6"/>
        <v>Ok</v>
      </c>
      <c r="I127" t="str">
        <f t="shared" si="7"/>
        <v>Ok</v>
      </c>
    </row>
    <row r="128" spans="2:9" x14ac:dyDescent="0.25">
      <c r="B128" s="1">
        <v>45892</v>
      </c>
      <c r="C128" t="s">
        <v>261</v>
      </c>
      <c r="D128" t="s">
        <v>262</v>
      </c>
      <c r="E128" s="1">
        <v>45840</v>
      </c>
      <c r="F128" t="str">
        <f t="shared" si="4"/>
        <v>Ok</v>
      </c>
      <c r="G128" t="str">
        <f t="shared" si="5"/>
        <v>Ok</v>
      </c>
      <c r="H128" t="str">
        <f t="shared" si="6"/>
        <v>Ok</v>
      </c>
      <c r="I128" t="str">
        <f t="shared" si="7"/>
        <v>Ok</v>
      </c>
    </row>
    <row r="129" spans="2:9" x14ac:dyDescent="0.25">
      <c r="B129" s="1">
        <v>45900</v>
      </c>
      <c r="C129" t="s">
        <v>30</v>
      </c>
      <c r="D129" t="s">
        <v>263</v>
      </c>
      <c r="E129" s="1">
        <v>45899</v>
      </c>
      <c r="F129" t="str">
        <f t="shared" si="4"/>
        <v>Ok</v>
      </c>
      <c r="G129" t="str">
        <f t="shared" si="5"/>
        <v>Ok</v>
      </c>
      <c r="H129" t="str">
        <f t="shared" si="6"/>
        <v>Ok</v>
      </c>
      <c r="I129" t="str">
        <f t="shared" si="7"/>
        <v>Ok</v>
      </c>
    </row>
    <row r="130" spans="2:9" x14ac:dyDescent="0.25">
      <c r="B130" s="1">
        <v>45881</v>
      </c>
      <c r="C130" t="s">
        <v>228</v>
      </c>
      <c r="D130" t="s">
        <v>264</v>
      </c>
      <c r="E130" s="1">
        <v>45875</v>
      </c>
      <c r="F130" t="str">
        <f t="shared" si="4"/>
        <v>Ok</v>
      </c>
      <c r="G130" t="str">
        <f t="shared" si="5"/>
        <v>Ok</v>
      </c>
      <c r="H130" t="str">
        <f t="shared" si="6"/>
        <v>Ok</v>
      </c>
      <c r="I130" t="str">
        <f t="shared" si="7"/>
        <v>Ok</v>
      </c>
    </row>
    <row r="131" spans="2:9" x14ac:dyDescent="0.25">
      <c r="B131" s="1">
        <v>45886</v>
      </c>
      <c r="C131" t="s">
        <v>261</v>
      </c>
      <c r="D131" t="s">
        <v>265</v>
      </c>
      <c r="E131" s="1">
        <v>45840</v>
      </c>
      <c r="F131" t="str">
        <f t="shared" si="4"/>
        <v>Ok</v>
      </c>
      <c r="G131" t="str">
        <f t="shared" si="5"/>
        <v>Ok</v>
      </c>
      <c r="H131" t="str">
        <f t="shared" si="6"/>
        <v>Ok</v>
      </c>
      <c r="I131" t="str">
        <f t="shared" si="7"/>
        <v>Ok</v>
      </c>
    </row>
    <row r="132" spans="2:9" x14ac:dyDescent="0.25">
      <c r="B132" s="1">
        <v>45890</v>
      </c>
      <c r="C132" t="s">
        <v>266</v>
      </c>
      <c r="D132" t="s">
        <v>267</v>
      </c>
      <c r="E132" s="1">
        <v>45885</v>
      </c>
      <c r="F132" t="str">
        <f t="shared" si="4"/>
        <v>Ok</v>
      </c>
      <c r="G132" t="str">
        <f t="shared" si="5"/>
        <v>Ok</v>
      </c>
      <c r="H132" t="str">
        <f t="shared" si="6"/>
        <v>Ok</v>
      </c>
      <c r="I132" t="str">
        <f t="shared" si="7"/>
        <v>Ok</v>
      </c>
    </row>
    <row r="133" spans="2:9" x14ac:dyDescent="0.25">
      <c r="B133" s="1">
        <v>45867</v>
      </c>
      <c r="C133" t="s">
        <v>148</v>
      </c>
      <c r="D133" t="s">
        <v>268</v>
      </c>
      <c r="E133" s="1">
        <v>45841</v>
      </c>
      <c r="F133" t="str">
        <f t="shared" si="4"/>
        <v>Ok</v>
      </c>
      <c r="G133" t="str">
        <f t="shared" si="5"/>
        <v>Ok</v>
      </c>
      <c r="H133" t="str">
        <f t="shared" si="6"/>
        <v>Ok</v>
      </c>
      <c r="I133" t="str">
        <f t="shared" si="7"/>
        <v>Ok</v>
      </c>
    </row>
    <row r="134" spans="2:9" x14ac:dyDescent="0.25">
      <c r="B134" s="1">
        <v>45864</v>
      </c>
      <c r="C134" t="s">
        <v>269</v>
      </c>
      <c r="D134" t="s">
        <v>270</v>
      </c>
      <c r="E134" s="1">
        <v>45854</v>
      </c>
      <c r="F134" t="str">
        <f t="shared" si="4"/>
        <v>Ok</v>
      </c>
      <c r="G134" t="str">
        <f t="shared" si="5"/>
        <v>Ok</v>
      </c>
      <c r="H134" t="str">
        <f t="shared" si="6"/>
        <v>Ok</v>
      </c>
      <c r="I134" t="str">
        <f t="shared" si="7"/>
        <v>Ok</v>
      </c>
    </row>
    <row r="135" spans="2:9" x14ac:dyDescent="0.25">
      <c r="B135" s="1">
        <v>45845</v>
      </c>
      <c r="C135" t="s">
        <v>56</v>
      </c>
      <c r="D135" t="s">
        <v>271</v>
      </c>
      <c r="E135" s="1">
        <v>45842</v>
      </c>
      <c r="F135" t="str">
        <f t="shared" ref="F135:F198" si="8">IF(E135&gt;B135,"impossible","Ok")</f>
        <v>Ok</v>
      </c>
      <c r="G135" t="str">
        <f t="shared" ref="G135:G198" si="9">IF(ISNA(C135),"missing","Ok")</f>
        <v>Ok</v>
      </c>
      <c r="H135" t="str">
        <f t="shared" ref="H135:H198" si="10">IF(ISNA(D135),"missing","Ok")</f>
        <v>Ok</v>
      </c>
      <c r="I135" t="str">
        <f t="shared" ref="I135:I198" si="11">IF(ISNA(E135),"missing","Ok")</f>
        <v>Ok</v>
      </c>
    </row>
    <row r="136" spans="2:9" x14ac:dyDescent="0.25">
      <c r="B136" s="1">
        <v>45869</v>
      </c>
      <c r="C136" t="s">
        <v>184</v>
      </c>
      <c r="D136" t="s">
        <v>272</v>
      </c>
      <c r="E136" s="1">
        <v>45857</v>
      </c>
      <c r="F136" t="str">
        <f t="shared" si="8"/>
        <v>Ok</v>
      </c>
      <c r="G136" t="str">
        <f t="shared" si="9"/>
        <v>Ok</v>
      </c>
      <c r="H136" t="str">
        <f t="shared" si="10"/>
        <v>Ok</v>
      </c>
      <c r="I136" t="str">
        <f t="shared" si="11"/>
        <v>Ok</v>
      </c>
    </row>
    <row r="137" spans="2:9" x14ac:dyDescent="0.25">
      <c r="B137" s="1">
        <v>45873</v>
      </c>
      <c r="C137" t="s">
        <v>106</v>
      </c>
      <c r="D137" t="s">
        <v>273</v>
      </c>
      <c r="E137" s="1">
        <v>45870</v>
      </c>
      <c r="F137" t="str">
        <f t="shared" si="8"/>
        <v>Ok</v>
      </c>
      <c r="G137" t="str">
        <f t="shared" si="9"/>
        <v>Ok</v>
      </c>
      <c r="H137" t="str">
        <f t="shared" si="10"/>
        <v>Ok</v>
      </c>
      <c r="I137" t="str">
        <f t="shared" si="11"/>
        <v>Ok</v>
      </c>
    </row>
    <row r="138" spans="2:9" x14ac:dyDescent="0.25">
      <c r="B138" s="1">
        <v>45876</v>
      </c>
      <c r="C138" t="s">
        <v>76</v>
      </c>
      <c r="D138" t="s">
        <v>274</v>
      </c>
      <c r="E138" s="1">
        <v>45876</v>
      </c>
      <c r="F138" t="str">
        <f t="shared" si="8"/>
        <v>Ok</v>
      </c>
      <c r="G138" t="str">
        <f t="shared" si="9"/>
        <v>Ok</v>
      </c>
      <c r="H138" t="str">
        <f t="shared" si="10"/>
        <v>Ok</v>
      </c>
      <c r="I138" t="str">
        <f t="shared" si="11"/>
        <v>Ok</v>
      </c>
    </row>
    <row r="139" spans="2:9" x14ac:dyDescent="0.25">
      <c r="B139" s="1">
        <v>45869</v>
      </c>
      <c r="C139" t="s">
        <v>59</v>
      </c>
      <c r="D139" t="s">
        <v>275</v>
      </c>
      <c r="E139" s="1">
        <v>45846</v>
      </c>
      <c r="F139" t="str">
        <f t="shared" si="8"/>
        <v>Ok</v>
      </c>
      <c r="G139" t="str">
        <f t="shared" si="9"/>
        <v>Ok</v>
      </c>
      <c r="H139" t="str">
        <f t="shared" si="10"/>
        <v>Ok</v>
      </c>
      <c r="I139" t="str">
        <f t="shared" si="11"/>
        <v>Ok</v>
      </c>
    </row>
    <row r="140" spans="2:9" x14ac:dyDescent="0.25">
      <c r="B140" s="1">
        <v>45868</v>
      </c>
      <c r="C140" t="s">
        <v>88</v>
      </c>
      <c r="D140" t="s">
        <v>276</v>
      </c>
      <c r="E140" s="1">
        <v>45864</v>
      </c>
      <c r="F140" t="str">
        <f t="shared" si="8"/>
        <v>Ok</v>
      </c>
      <c r="G140" t="str">
        <f t="shared" si="9"/>
        <v>Ok</v>
      </c>
      <c r="H140" t="str">
        <f t="shared" si="10"/>
        <v>Ok</v>
      </c>
      <c r="I140" t="str">
        <f t="shared" si="11"/>
        <v>Ok</v>
      </c>
    </row>
    <row r="141" spans="2:9" x14ac:dyDescent="0.25">
      <c r="B141" s="1">
        <v>45880</v>
      </c>
      <c r="C141" t="s">
        <v>277</v>
      </c>
      <c r="D141" t="s">
        <v>278</v>
      </c>
      <c r="E141" s="1">
        <v>45876</v>
      </c>
      <c r="F141" t="str">
        <f t="shared" si="8"/>
        <v>Ok</v>
      </c>
      <c r="G141" t="str">
        <f t="shared" si="9"/>
        <v>Ok</v>
      </c>
      <c r="H141" t="str">
        <f t="shared" si="10"/>
        <v>Ok</v>
      </c>
      <c r="I141" t="str">
        <f t="shared" si="11"/>
        <v>Ok</v>
      </c>
    </row>
    <row r="142" spans="2:9" x14ac:dyDescent="0.25">
      <c r="B142" s="1">
        <v>45888</v>
      </c>
      <c r="C142" t="s">
        <v>279</v>
      </c>
      <c r="D142" t="s">
        <v>280</v>
      </c>
      <c r="E142" s="1">
        <v>45864</v>
      </c>
      <c r="F142" t="str">
        <f t="shared" si="8"/>
        <v>Ok</v>
      </c>
      <c r="G142" t="str">
        <f t="shared" si="9"/>
        <v>Ok</v>
      </c>
      <c r="H142" t="str">
        <f t="shared" si="10"/>
        <v>Ok</v>
      </c>
      <c r="I142" t="str">
        <f t="shared" si="11"/>
        <v>Ok</v>
      </c>
    </row>
    <row r="143" spans="2:9" x14ac:dyDescent="0.25">
      <c r="B143" s="1">
        <v>45893</v>
      </c>
      <c r="C143" t="s">
        <v>281</v>
      </c>
      <c r="D143" t="s">
        <v>282</v>
      </c>
      <c r="E143" s="1">
        <v>45839</v>
      </c>
      <c r="F143" t="str">
        <f t="shared" si="8"/>
        <v>Ok</v>
      </c>
      <c r="G143" t="str">
        <f t="shared" si="9"/>
        <v>Ok</v>
      </c>
      <c r="H143" t="str">
        <f t="shared" si="10"/>
        <v>Ok</v>
      </c>
      <c r="I143" t="str">
        <f t="shared" si="11"/>
        <v>Ok</v>
      </c>
    </row>
    <row r="144" spans="2:9" x14ac:dyDescent="0.25">
      <c r="B144" s="1">
        <v>45888</v>
      </c>
      <c r="C144" t="s">
        <v>283</v>
      </c>
      <c r="D144" t="s">
        <v>284</v>
      </c>
      <c r="E144" s="1">
        <v>45882</v>
      </c>
      <c r="F144" t="str">
        <f t="shared" si="8"/>
        <v>Ok</v>
      </c>
      <c r="G144" t="str">
        <f t="shared" si="9"/>
        <v>Ok</v>
      </c>
      <c r="H144" t="str">
        <f t="shared" si="10"/>
        <v>Ok</v>
      </c>
      <c r="I144" t="str">
        <f t="shared" si="11"/>
        <v>Ok</v>
      </c>
    </row>
    <row r="145" spans="2:9" x14ac:dyDescent="0.25">
      <c r="B145" s="1">
        <v>45897</v>
      </c>
      <c r="C145" t="s">
        <v>82</v>
      </c>
      <c r="D145" t="s">
        <v>285</v>
      </c>
      <c r="E145" s="1">
        <v>45874</v>
      </c>
      <c r="F145" t="str">
        <f t="shared" si="8"/>
        <v>Ok</v>
      </c>
      <c r="G145" t="str">
        <f t="shared" si="9"/>
        <v>Ok</v>
      </c>
      <c r="H145" t="str">
        <f t="shared" si="10"/>
        <v>Ok</v>
      </c>
      <c r="I145" t="str">
        <f t="shared" si="11"/>
        <v>Ok</v>
      </c>
    </row>
    <row r="146" spans="2:9" x14ac:dyDescent="0.25">
      <c r="B146" s="1">
        <v>45887</v>
      </c>
      <c r="C146" t="s">
        <v>116</v>
      </c>
      <c r="D146" t="s">
        <v>286</v>
      </c>
      <c r="E146" s="1">
        <v>45845</v>
      </c>
      <c r="F146" t="str">
        <f t="shared" si="8"/>
        <v>Ok</v>
      </c>
      <c r="G146" t="str">
        <f t="shared" si="9"/>
        <v>Ok</v>
      </c>
      <c r="H146" t="str">
        <f t="shared" si="10"/>
        <v>Ok</v>
      </c>
      <c r="I146" t="str">
        <f t="shared" si="11"/>
        <v>Ok</v>
      </c>
    </row>
    <row r="147" spans="2:9" x14ac:dyDescent="0.25">
      <c r="B147" s="1">
        <v>45890</v>
      </c>
      <c r="C147" t="s">
        <v>287</v>
      </c>
      <c r="D147" t="s">
        <v>288</v>
      </c>
      <c r="E147" s="1">
        <v>45881</v>
      </c>
      <c r="F147" t="str">
        <f t="shared" si="8"/>
        <v>Ok</v>
      </c>
      <c r="G147" t="str">
        <f t="shared" si="9"/>
        <v>Ok</v>
      </c>
      <c r="H147" t="str">
        <f t="shared" si="10"/>
        <v>Ok</v>
      </c>
      <c r="I147" t="str">
        <f t="shared" si="11"/>
        <v>Ok</v>
      </c>
    </row>
    <row r="148" spans="2:9" x14ac:dyDescent="0.25">
      <c r="B148" s="1">
        <v>45895</v>
      </c>
      <c r="C148" t="s">
        <v>126</v>
      </c>
      <c r="D148" t="s">
        <v>289</v>
      </c>
      <c r="E148" s="1">
        <v>45887</v>
      </c>
      <c r="F148" t="str">
        <f t="shared" si="8"/>
        <v>Ok</v>
      </c>
      <c r="G148" t="str">
        <f t="shared" si="9"/>
        <v>Ok</v>
      </c>
      <c r="H148" t="str">
        <f t="shared" si="10"/>
        <v>Ok</v>
      </c>
      <c r="I148" t="str">
        <f t="shared" si="11"/>
        <v>Ok</v>
      </c>
    </row>
    <row r="149" spans="2:9" x14ac:dyDescent="0.25">
      <c r="B149" s="1">
        <v>45899</v>
      </c>
      <c r="C149" t="s">
        <v>126</v>
      </c>
      <c r="D149" t="s">
        <v>290</v>
      </c>
      <c r="E149" s="1">
        <v>45887</v>
      </c>
      <c r="F149" t="str">
        <f t="shared" si="8"/>
        <v>Ok</v>
      </c>
      <c r="G149" t="str">
        <f t="shared" si="9"/>
        <v>Ok</v>
      </c>
      <c r="H149" t="str">
        <f t="shared" si="10"/>
        <v>Ok</v>
      </c>
      <c r="I149" t="str">
        <f t="shared" si="11"/>
        <v>Ok</v>
      </c>
    </row>
    <row r="150" spans="2:9" x14ac:dyDescent="0.25">
      <c r="B150" s="1">
        <v>45877</v>
      </c>
      <c r="C150" t="s">
        <v>241</v>
      </c>
      <c r="D150" t="s">
        <v>291</v>
      </c>
      <c r="E150" s="1">
        <v>45875</v>
      </c>
      <c r="F150" t="str">
        <f t="shared" si="8"/>
        <v>Ok</v>
      </c>
      <c r="G150" t="str">
        <f t="shared" si="9"/>
        <v>Ok</v>
      </c>
      <c r="H150" t="str">
        <f t="shared" si="10"/>
        <v>Ok</v>
      </c>
      <c r="I150" t="str">
        <f t="shared" si="11"/>
        <v>Ok</v>
      </c>
    </row>
    <row r="151" spans="2:9" x14ac:dyDescent="0.25">
      <c r="B151" s="1">
        <v>45866</v>
      </c>
      <c r="C151" t="s">
        <v>292</v>
      </c>
      <c r="D151" t="s">
        <v>293</v>
      </c>
      <c r="E151" s="1">
        <v>45864</v>
      </c>
      <c r="F151" t="str">
        <f t="shared" si="8"/>
        <v>Ok</v>
      </c>
      <c r="G151" t="str">
        <f t="shared" si="9"/>
        <v>Ok</v>
      </c>
      <c r="H151" t="str">
        <f t="shared" si="10"/>
        <v>Ok</v>
      </c>
      <c r="I151" t="str">
        <f t="shared" si="11"/>
        <v>Ok</v>
      </c>
    </row>
    <row r="152" spans="2:9" x14ac:dyDescent="0.25">
      <c r="B152" s="1">
        <v>45846</v>
      </c>
      <c r="C152" t="s">
        <v>247</v>
      </c>
      <c r="D152" t="s">
        <v>294</v>
      </c>
      <c r="E152" s="1">
        <v>45843</v>
      </c>
      <c r="F152" t="str">
        <f t="shared" si="8"/>
        <v>Ok</v>
      </c>
      <c r="G152" t="str">
        <f t="shared" si="9"/>
        <v>Ok</v>
      </c>
      <c r="H152" t="str">
        <f t="shared" si="10"/>
        <v>Ok</v>
      </c>
      <c r="I152" t="str">
        <f t="shared" si="11"/>
        <v>Ok</v>
      </c>
    </row>
    <row r="153" spans="2:9" x14ac:dyDescent="0.25">
      <c r="B153" s="1">
        <v>45894</v>
      </c>
      <c r="C153" t="s">
        <v>295</v>
      </c>
      <c r="D153" t="s">
        <v>296</v>
      </c>
      <c r="E153" s="1">
        <v>45893</v>
      </c>
      <c r="F153" t="str">
        <f t="shared" si="8"/>
        <v>Ok</v>
      </c>
      <c r="G153" t="str">
        <f t="shared" si="9"/>
        <v>Ok</v>
      </c>
      <c r="H153" t="str">
        <f t="shared" si="10"/>
        <v>Ok</v>
      </c>
      <c r="I153" t="str">
        <f t="shared" si="11"/>
        <v>Ok</v>
      </c>
    </row>
    <row r="154" spans="2:9" x14ac:dyDescent="0.25">
      <c r="B154" s="1">
        <v>45876</v>
      </c>
      <c r="C154" t="s">
        <v>152</v>
      </c>
      <c r="D154" t="s">
        <v>297</v>
      </c>
      <c r="E154" s="1">
        <v>45866</v>
      </c>
      <c r="F154" t="str">
        <f t="shared" si="8"/>
        <v>Ok</v>
      </c>
      <c r="G154" t="str">
        <f t="shared" si="9"/>
        <v>Ok</v>
      </c>
      <c r="H154" t="str">
        <f t="shared" si="10"/>
        <v>Ok</v>
      </c>
      <c r="I154" t="str">
        <f t="shared" si="11"/>
        <v>Ok</v>
      </c>
    </row>
    <row r="155" spans="2:9" x14ac:dyDescent="0.25">
      <c r="B155" s="1">
        <v>45869</v>
      </c>
      <c r="C155" t="s">
        <v>298</v>
      </c>
      <c r="D155" t="s">
        <v>299</v>
      </c>
      <c r="E155" s="1">
        <v>45853</v>
      </c>
      <c r="F155" t="str">
        <f t="shared" si="8"/>
        <v>Ok</v>
      </c>
      <c r="G155" t="str">
        <f t="shared" si="9"/>
        <v>Ok</v>
      </c>
      <c r="H155" t="str">
        <f t="shared" si="10"/>
        <v>Ok</v>
      </c>
      <c r="I155" t="str">
        <f t="shared" si="11"/>
        <v>Ok</v>
      </c>
    </row>
    <row r="156" spans="2:9" x14ac:dyDescent="0.25">
      <c r="B156" s="1">
        <v>45875</v>
      </c>
      <c r="C156" t="s">
        <v>300</v>
      </c>
      <c r="D156" t="s">
        <v>301</v>
      </c>
      <c r="E156" s="1">
        <v>45843</v>
      </c>
      <c r="F156" t="str">
        <f t="shared" si="8"/>
        <v>Ok</v>
      </c>
      <c r="G156" t="str">
        <f t="shared" si="9"/>
        <v>Ok</v>
      </c>
      <c r="H156" t="str">
        <f t="shared" si="10"/>
        <v>Ok</v>
      </c>
      <c r="I156" t="str">
        <f t="shared" si="11"/>
        <v>Ok</v>
      </c>
    </row>
    <row r="157" spans="2:9" x14ac:dyDescent="0.25">
      <c r="B157" s="1">
        <v>45881</v>
      </c>
      <c r="C157" t="s">
        <v>302</v>
      </c>
      <c r="D157" t="s">
        <v>303</v>
      </c>
      <c r="E157" s="1">
        <v>45858</v>
      </c>
      <c r="F157" t="str">
        <f t="shared" si="8"/>
        <v>Ok</v>
      </c>
      <c r="G157" t="str">
        <f t="shared" si="9"/>
        <v>Ok</v>
      </c>
      <c r="H157" t="str">
        <f t="shared" si="10"/>
        <v>Ok</v>
      </c>
      <c r="I157" t="str">
        <f t="shared" si="11"/>
        <v>Ok</v>
      </c>
    </row>
    <row r="158" spans="2:9" x14ac:dyDescent="0.25">
      <c r="B158" s="1">
        <v>45895</v>
      </c>
      <c r="C158" t="s">
        <v>304</v>
      </c>
      <c r="D158" t="s">
        <v>305</v>
      </c>
      <c r="E158" s="1">
        <v>45889</v>
      </c>
      <c r="F158" t="str">
        <f t="shared" si="8"/>
        <v>Ok</v>
      </c>
      <c r="G158" t="str">
        <f t="shared" si="9"/>
        <v>Ok</v>
      </c>
      <c r="H158" t="str">
        <f t="shared" si="10"/>
        <v>Ok</v>
      </c>
      <c r="I158" t="str">
        <f t="shared" si="11"/>
        <v>Ok</v>
      </c>
    </row>
    <row r="159" spans="2:9" x14ac:dyDescent="0.25">
      <c r="B159" s="1">
        <v>45898</v>
      </c>
      <c r="C159" t="s">
        <v>295</v>
      </c>
      <c r="D159" t="s">
        <v>306</v>
      </c>
      <c r="E159" s="1">
        <v>45893</v>
      </c>
      <c r="F159" t="str">
        <f t="shared" si="8"/>
        <v>Ok</v>
      </c>
      <c r="G159" t="str">
        <f t="shared" si="9"/>
        <v>Ok</v>
      </c>
      <c r="H159" t="str">
        <f t="shared" si="10"/>
        <v>Ok</v>
      </c>
      <c r="I159" t="str">
        <f t="shared" si="11"/>
        <v>Ok</v>
      </c>
    </row>
    <row r="160" spans="2:9" x14ac:dyDescent="0.25">
      <c r="B160" s="1">
        <v>45896</v>
      </c>
      <c r="C160" t="s">
        <v>307</v>
      </c>
      <c r="D160" t="s">
        <v>308</v>
      </c>
      <c r="E160" s="1">
        <v>45884</v>
      </c>
      <c r="F160" t="str">
        <f t="shared" si="8"/>
        <v>Ok</v>
      </c>
      <c r="G160" t="str">
        <f t="shared" si="9"/>
        <v>Ok</v>
      </c>
      <c r="H160" t="str">
        <f t="shared" si="10"/>
        <v>Ok</v>
      </c>
      <c r="I160" t="str">
        <f t="shared" si="11"/>
        <v>Ok</v>
      </c>
    </row>
    <row r="161" spans="2:9" x14ac:dyDescent="0.25">
      <c r="B161" s="1">
        <v>45880</v>
      </c>
      <c r="C161" t="s">
        <v>213</v>
      </c>
      <c r="D161" t="s">
        <v>309</v>
      </c>
      <c r="E161" s="1">
        <v>45870</v>
      </c>
      <c r="F161" t="str">
        <f t="shared" si="8"/>
        <v>Ok</v>
      </c>
      <c r="G161" t="str">
        <f t="shared" si="9"/>
        <v>Ok</v>
      </c>
      <c r="H161" t="str">
        <f t="shared" si="10"/>
        <v>Ok</v>
      </c>
      <c r="I161" t="str">
        <f t="shared" si="11"/>
        <v>Ok</v>
      </c>
    </row>
    <row r="162" spans="2:9" x14ac:dyDescent="0.25">
      <c r="B162" s="1">
        <v>45892</v>
      </c>
      <c r="C162" t="s">
        <v>310</v>
      </c>
      <c r="D162" t="s">
        <v>311</v>
      </c>
      <c r="E162" s="1">
        <v>45859</v>
      </c>
      <c r="F162" t="str">
        <f t="shared" si="8"/>
        <v>Ok</v>
      </c>
      <c r="G162" t="str">
        <f t="shared" si="9"/>
        <v>Ok</v>
      </c>
      <c r="H162" t="str">
        <f t="shared" si="10"/>
        <v>Ok</v>
      </c>
      <c r="I162" t="str">
        <f t="shared" si="11"/>
        <v>Ok</v>
      </c>
    </row>
    <row r="163" spans="2:9" x14ac:dyDescent="0.25">
      <c r="B163" s="1">
        <v>45896</v>
      </c>
      <c r="C163" t="s">
        <v>74</v>
      </c>
      <c r="D163" t="s">
        <v>312</v>
      </c>
      <c r="E163" s="1">
        <v>45894</v>
      </c>
      <c r="F163" t="str">
        <f t="shared" si="8"/>
        <v>Ok</v>
      </c>
      <c r="G163" t="str">
        <f t="shared" si="9"/>
        <v>Ok</v>
      </c>
      <c r="H163" t="str">
        <f t="shared" si="10"/>
        <v>Ok</v>
      </c>
      <c r="I163" t="str">
        <f t="shared" si="11"/>
        <v>Ok</v>
      </c>
    </row>
    <row r="164" spans="2:9" x14ac:dyDescent="0.25">
      <c r="B164" s="1">
        <v>45867</v>
      </c>
      <c r="C164" t="s">
        <v>313</v>
      </c>
      <c r="D164" t="s">
        <v>314</v>
      </c>
      <c r="E164" s="1">
        <v>45841</v>
      </c>
      <c r="F164" t="str">
        <f t="shared" si="8"/>
        <v>Ok</v>
      </c>
      <c r="G164" t="str">
        <f t="shared" si="9"/>
        <v>Ok</v>
      </c>
      <c r="H164" t="str">
        <f t="shared" si="10"/>
        <v>Ok</v>
      </c>
      <c r="I164" t="str">
        <f t="shared" si="11"/>
        <v>Ok</v>
      </c>
    </row>
    <row r="165" spans="2:9" x14ac:dyDescent="0.25">
      <c r="B165" s="1">
        <v>45876</v>
      </c>
      <c r="C165" t="s">
        <v>315</v>
      </c>
      <c r="D165" t="s">
        <v>316</v>
      </c>
      <c r="E165" s="1">
        <v>45876</v>
      </c>
      <c r="F165" t="str">
        <f t="shared" si="8"/>
        <v>Ok</v>
      </c>
      <c r="G165" t="str">
        <f t="shared" si="9"/>
        <v>Ok</v>
      </c>
      <c r="H165" t="str">
        <f t="shared" si="10"/>
        <v>Ok</v>
      </c>
      <c r="I165" t="str">
        <f t="shared" si="11"/>
        <v>Ok</v>
      </c>
    </row>
    <row r="166" spans="2:9" x14ac:dyDescent="0.25">
      <c r="B166" s="1">
        <v>45889</v>
      </c>
      <c r="C166" t="s">
        <v>46</v>
      </c>
      <c r="D166" t="s">
        <v>317</v>
      </c>
      <c r="E166" s="1">
        <v>45876</v>
      </c>
      <c r="F166" t="str">
        <f t="shared" si="8"/>
        <v>Ok</v>
      </c>
      <c r="G166" t="str">
        <f t="shared" si="9"/>
        <v>Ok</v>
      </c>
      <c r="H166" t="str">
        <f t="shared" si="10"/>
        <v>Ok</v>
      </c>
      <c r="I166" t="str">
        <f t="shared" si="11"/>
        <v>Ok</v>
      </c>
    </row>
    <row r="167" spans="2:9" x14ac:dyDescent="0.25">
      <c r="B167" s="1">
        <v>45861</v>
      </c>
      <c r="C167" t="s">
        <v>166</v>
      </c>
      <c r="D167" t="s">
        <v>318</v>
      </c>
      <c r="E167" s="1">
        <v>45853</v>
      </c>
      <c r="F167" t="str">
        <f t="shared" si="8"/>
        <v>Ok</v>
      </c>
      <c r="G167" t="str">
        <f t="shared" si="9"/>
        <v>Ok</v>
      </c>
      <c r="H167" t="str">
        <f t="shared" si="10"/>
        <v>Ok</v>
      </c>
      <c r="I167" t="str">
        <f t="shared" si="11"/>
        <v>Ok</v>
      </c>
    </row>
    <row r="168" spans="2:9" x14ac:dyDescent="0.25">
      <c r="B168" s="1">
        <v>45890</v>
      </c>
      <c r="C168" t="s">
        <v>319</v>
      </c>
      <c r="D168" t="s">
        <v>320</v>
      </c>
      <c r="E168" s="1">
        <v>45888</v>
      </c>
      <c r="F168" t="str">
        <f t="shared" si="8"/>
        <v>Ok</v>
      </c>
      <c r="G168" t="str">
        <f t="shared" si="9"/>
        <v>Ok</v>
      </c>
      <c r="H168" t="str">
        <f t="shared" si="10"/>
        <v>Ok</v>
      </c>
      <c r="I168" t="str">
        <f t="shared" si="11"/>
        <v>Ok</v>
      </c>
    </row>
    <row r="169" spans="2:9" x14ac:dyDescent="0.25">
      <c r="B169" s="1">
        <v>45891</v>
      </c>
      <c r="C169" t="s">
        <v>209</v>
      </c>
      <c r="D169" t="s">
        <v>321</v>
      </c>
      <c r="E169" s="1">
        <v>45871</v>
      </c>
      <c r="F169" t="str">
        <f t="shared" si="8"/>
        <v>Ok</v>
      </c>
      <c r="G169" t="str">
        <f t="shared" si="9"/>
        <v>Ok</v>
      </c>
      <c r="H169" t="str">
        <f t="shared" si="10"/>
        <v>Ok</v>
      </c>
      <c r="I169" t="str">
        <f t="shared" si="11"/>
        <v>Ok</v>
      </c>
    </row>
    <row r="170" spans="2:9" x14ac:dyDescent="0.25">
      <c r="B170" s="1">
        <v>45897</v>
      </c>
      <c r="C170" t="s">
        <v>118</v>
      </c>
      <c r="D170" t="s">
        <v>322</v>
      </c>
      <c r="E170" s="1">
        <v>45864</v>
      </c>
      <c r="F170" t="str">
        <f t="shared" si="8"/>
        <v>Ok</v>
      </c>
      <c r="G170" t="str">
        <f t="shared" si="9"/>
        <v>Ok</v>
      </c>
      <c r="H170" t="str">
        <f t="shared" si="10"/>
        <v>Ok</v>
      </c>
      <c r="I170" t="str">
        <f t="shared" si="11"/>
        <v>Ok</v>
      </c>
    </row>
    <row r="171" spans="2:9" x14ac:dyDescent="0.25">
      <c r="B171" s="1">
        <v>45868</v>
      </c>
      <c r="C171" t="s">
        <v>323</v>
      </c>
      <c r="D171" t="s">
        <v>324</v>
      </c>
      <c r="E171" s="1">
        <v>45843</v>
      </c>
      <c r="F171" t="str">
        <f t="shared" si="8"/>
        <v>Ok</v>
      </c>
      <c r="G171" t="str">
        <f t="shared" si="9"/>
        <v>Ok</v>
      </c>
      <c r="H171" t="str">
        <f t="shared" si="10"/>
        <v>Ok</v>
      </c>
      <c r="I171" t="str">
        <f t="shared" si="11"/>
        <v>Ok</v>
      </c>
    </row>
    <row r="172" spans="2:9" x14ac:dyDescent="0.25">
      <c r="B172" s="1">
        <v>45900</v>
      </c>
      <c r="C172" t="s">
        <v>325</v>
      </c>
      <c r="D172" t="s">
        <v>326</v>
      </c>
      <c r="E172" s="1">
        <v>45858</v>
      </c>
      <c r="F172" t="str">
        <f t="shared" si="8"/>
        <v>Ok</v>
      </c>
      <c r="G172" t="str">
        <f t="shared" si="9"/>
        <v>Ok</v>
      </c>
      <c r="H172" t="str">
        <f t="shared" si="10"/>
        <v>Ok</v>
      </c>
      <c r="I172" t="str">
        <f t="shared" si="11"/>
        <v>Ok</v>
      </c>
    </row>
    <row r="173" spans="2:9" x14ac:dyDescent="0.25">
      <c r="B173" s="1">
        <v>45888</v>
      </c>
      <c r="C173" t="s">
        <v>201</v>
      </c>
      <c r="D173" t="s">
        <v>327</v>
      </c>
      <c r="E173" s="1">
        <v>45847</v>
      </c>
      <c r="F173" t="str">
        <f t="shared" si="8"/>
        <v>Ok</v>
      </c>
      <c r="G173" t="str">
        <f t="shared" si="9"/>
        <v>Ok</v>
      </c>
      <c r="H173" t="str">
        <f t="shared" si="10"/>
        <v>Ok</v>
      </c>
      <c r="I173" t="str">
        <f t="shared" si="11"/>
        <v>Ok</v>
      </c>
    </row>
    <row r="174" spans="2:9" x14ac:dyDescent="0.25">
      <c r="B174" s="1">
        <v>45898</v>
      </c>
      <c r="C174" t="s">
        <v>328</v>
      </c>
      <c r="D174" t="s">
        <v>329</v>
      </c>
      <c r="E174" s="1">
        <v>45842</v>
      </c>
      <c r="F174" t="str">
        <f t="shared" si="8"/>
        <v>Ok</v>
      </c>
      <c r="G174" t="str">
        <f t="shared" si="9"/>
        <v>Ok</v>
      </c>
      <c r="H174" t="str">
        <f t="shared" si="10"/>
        <v>Ok</v>
      </c>
      <c r="I174" t="str">
        <f t="shared" si="11"/>
        <v>Ok</v>
      </c>
    </row>
    <row r="175" spans="2:9" x14ac:dyDescent="0.25">
      <c r="B175" s="1">
        <v>45898</v>
      </c>
      <c r="C175" t="s">
        <v>330</v>
      </c>
      <c r="D175" t="s">
        <v>331</v>
      </c>
      <c r="E175" s="1">
        <v>45895</v>
      </c>
      <c r="F175" t="str">
        <f t="shared" si="8"/>
        <v>Ok</v>
      </c>
      <c r="G175" t="str">
        <f t="shared" si="9"/>
        <v>Ok</v>
      </c>
      <c r="H175" t="str">
        <f t="shared" si="10"/>
        <v>Ok</v>
      </c>
      <c r="I175" t="str">
        <f t="shared" si="11"/>
        <v>Ok</v>
      </c>
    </row>
    <row r="176" spans="2:9" x14ac:dyDescent="0.25">
      <c r="B176" s="1">
        <v>45899</v>
      </c>
      <c r="C176" t="s">
        <v>150</v>
      </c>
      <c r="D176" t="s">
        <v>332</v>
      </c>
      <c r="E176" s="1">
        <v>45879</v>
      </c>
      <c r="F176" t="str">
        <f t="shared" si="8"/>
        <v>Ok</v>
      </c>
      <c r="G176" t="str">
        <f t="shared" si="9"/>
        <v>Ok</v>
      </c>
      <c r="H176" t="str">
        <f t="shared" si="10"/>
        <v>Ok</v>
      </c>
      <c r="I176" t="str">
        <f t="shared" si="11"/>
        <v>Ok</v>
      </c>
    </row>
    <row r="177" spans="2:9" x14ac:dyDescent="0.25">
      <c r="B177" s="1">
        <v>45869</v>
      </c>
      <c r="C177" t="s">
        <v>333</v>
      </c>
      <c r="D177" t="s">
        <v>334</v>
      </c>
      <c r="E177" s="1">
        <v>45866</v>
      </c>
      <c r="F177" t="str">
        <f t="shared" si="8"/>
        <v>Ok</v>
      </c>
      <c r="G177" t="str">
        <f t="shared" si="9"/>
        <v>Ok</v>
      </c>
      <c r="H177" t="str">
        <f t="shared" si="10"/>
        <v>Ok</v>
      </c>
      <c r="I177" t="str">
        <f t="shared" si="11"/>
        <v>Ok</v>
      </c>
    </row>
    <row r="178" spans="2:9" x14ac:dyDescent="0.25">
      <c r="B178" s="1">
        <v>45883</v>
      </c>
      <c r="C178" t="s">
        <v>100</v>
      </c>
      <c r="D178" t="s">
        <v>335</v>
      </c>
      <c r="E178" s="1">
        <v>45867</v>
      </c>
      <c r="F178" t="str">
        <f t="shared" si="8"/>
        <v>Ok</v>
      </c>
      <c r="G178" t="str">
        <f t="shared" si="9"/>
        <v>Ok</v>
      </c>
      <c r="H178" t="str">
        <f t="shared" si="10"/>
        <v>Ok</v>
      </c>
      <c r="I178" t="str">
        <f t="shared" si="11"/>
        <v>Ok</v>
      </c>
    </row>
    <row r="179" spans="2:9" x14ac:dyDescent="0.25">
      <c r="B179" s="1">
        <v>45874</v>
      </c>
      <c r="C179" t="s">
        <v>336</v>
      </c>
      <c r="D179" t="s">
        <v>337</v>
      </c>
      <c r="E179" s="1">
        <v>45864</v>
      </c>
      <c r="F179" t="str">
        <f t="shared" si="8"/>
        <v>Ok</v>
      </c>
      <c r="G179" t="str">
        <f t="shared" si="9"/>
        <v>Ok</v>
      </c>
      <c r="H179" t="str">
        <f t="shared" si="10"/>
        <v>Ok</v>
      </c>
      <c r="I179" t="str">
        <f t="shared" si="11"/>
        <v>Ok</v>
      </c>
    </row>
    <row r="180" spans="2:9" x14ac:dyDescent="0.25">
      <c r="B180" s="1">
        <v>45870</v>
      </c>
      <c r="C180" t="s">
        <v>338</v>
      </c>
      <c r="D180" t="s">
        <v>339</v>
      </c>
      <c r="E180" s="1">
        <v>45846</v>
      </c>
      <c r="F180" t="str">
        <f t="shared" si="8"/>
        <v>Ok</v>
      </c>
      <c r="G180" t="str">
        <f t="shared" si="9"/>
        <v>Ok</v>
      </c>
      <c r="H180" t="str">
        <f t="shared" si="10"/>
        <v>Ok</v>
      </c>
      <c r="I180" t="str">
        <f t="shared" si="11"/>
        <v>Ok</v>
      </c>
    </row>
    <row r="181" spans="2:9" x14ac:dyDescent="0.25">
      <c r="B181" s="1">
        <v>45893</v>
      </c>
      <c r="C181" t="s">
        <v>259</v>
      </c>
      <c r="D181" t="s">
        <v>340</v>
      </c>
      <c r="E181" s="1">
        <v>45859</v>
      </c>
      <c r="F181" t="str">
        <f t="shared" si="8"/>
        <v>Ok</v>
      </c>
      <c r="G181" t="str">
        <f t="shared" si="9"/>
        <v>Ok</v>
      </c>
      <c r="H181" t="str">
        <f t="shared" si="10"/>
        <v>Ok</v>
      </c>
      <c r="I181" t="str">
        <f t="shared" si="11"/>
        <v>Ok</v>
      </c>
    </row>
    <row r="182" spans="2:9" x14ac:dyDescent="0.25">
      <c r="B182" s="1">
        <v>45888</v>
      </c>
      <c r="C182" t="s">
        <v>56</v>
      </c>
      <c r="D182" t="s">
        <v>341</v>
      </c>
      <c r="E182" s="1">
        <v>45842</v>
      </c>
      <c r="F182" t="str">
        <f t="shared" si="8"/>
        <v>Ok</v>
      </c>
      <c r="G182" t="str">
        <f t="shared" si="9"/>
        <v>Ok</v>
      </c>
      <c r="H182" t="str">
        <f t="shared" si="10"/>
        <v>Ok</v>
      </c>
      <c r="I182" t="str">
        <f t="shared" si="11"/>
        <v>Ok</v>
      </c>
    </row>
    <row r="183" spans="2:9" x14ac:dyDescent="0.25">
      <c r="B183" s="1">
        <v>45875</v>
      </c>
      <c r="C183" t="s">
        <v>342</v>
      </c>
      <c r="D183" t="s">
        <v>343</v>
      </c>
      <c r="E183" s="1">
        <v>45865</v>
      </c>
      <c r="F183" t="str">
        <f t="shared" si="8"/>
        <v>Ok</v>
      </c>
      <c r="G183" t="str">
        <f t="shared" si="9"/>
        <v>Ok</v>
      </c>
      <c r="H183" t="str">
        <f t="shared" si="10"/>
        <v>Ok</v>
      </c>
      <c r="I183" t="str">
        <f t="shared" si="11"/>
        <v>Ok</v>
      </c>
    </row>
    <row r="184" spans="2:9" x14ac:dyDescent="0.25">
      <c r="B184" s="1">
        <v>45897</v>
      </c>
      <c r="C184" t="s">
        <v>344</v>
      </c>
      <c r="D184" t="s">
        <v>345</v>
      </c>
      <c r="E184" s="1">
        <v>45875</v>
      </c>
      <c r="F184" t="str">
        <f t="shared" si="8"/>
        <v>Ok</v>
      </c>
      <c r="G184" t="str">
        <f t="shared" si="9"/>
        <v>Ok</v>
      </c>
      <c r="H184" t="str">
        <f t="shared" si="10"/>
        <v>Ok</v>
      </c>
      <c r="I184" t="str">
        <f t="shared" si="11"/>
        <v>Ok</v>
      </c>
    </row>
    <row r="185" spans="2:9" x14ac:dyDescent="0.25">
      <c r="B185" s="1">
        <v>45863</v>
      </c>
      <c r="C185" t="s">
        <v>254</v>
      </c>
      <c r="D185" t="s">
        <v>346</v>
      </c>
      <c r="E185" s="1">
        <v>45861</v>
      </c>
      <c r="F185" t="str">
        <f t="shared" si="8"/>
        <v>Ok</v>
      </c>
      <c r="G185" t="str">
        <f t="shared" si="9"/>
        <v>Ok</v>
      </c>
      <c r="H185" t="str">
        <f t="shared" si="10"/>
        <v>Ok</v>
      </c>
      <c r="I185" t="str">
        <f t="shared" si="11"/>
        <v>Ok</v>
      </c>
    </row>
    <row r="186" spans="2:9" x14ac:dyDescent="0.25">
      <c r="B186" s="1">
        <v>45896</v>
      </c>
      <c r="C186" t="s">
        <v>347</v>
      </c>
      <c r="D186" t="s">
        <v>348</v>
      </c>
      <c r="E186" s="1">
        <v>45896</v>
      </c>
      <c r="F186" t="str">
        <f t="shared" si="8"/>
        <v>Ok</v>
      </c>
      <c r="G186" t="str">
        <f t="shared" si="9"/>
        <v>Ok</v>
      </c>
      <c r="H186" t="str">
        <f t="shared" si="10"/>
        <v>Ok</v>
      </c>
      <c r="I186" t="str">
        <f t="shared" si="11"/>
        <v>Ok</v>
      </c>
    </row>
    <row r="187" spans="2:9" x14ac:dyDescent="0.25">
      <c r="B187" s="1">
        <v>45880</v>
      </c>
      <c r="C187" t="s">
        <v>215</v>
      </c>
      <c r="D187" t="s">
        <v>349</v>
      </c>
      <c r="E187" s="1">
        <v>45874</v>
      </c>
      <c r="F187" t="str">
        <f t="shared" si="8"/>
        <v>Ok</v>
      </c>
      <c r="G187" t="str">
        <f t="shared" si="9"/>
        <v>Ok</v>
      </c>
      <c r="H187" t="str">
        <f t="shared" si="10"/>
        <v>Ok</v>
      </c>
      <c r="I187" t="str">
        <f t="shared" si="11"/>
        <v>Ok</v>
      </c>
    </row>
    <row r="188" spans="2:9" x14ac:dyDescent="0.25">
      <c r="B188" s="1">
        <v>45896</v>
      </c>
      <c r="C188" t="s">
        <v>350</v>
      </c>
      <c r="D188" t="s">
        <v>351</v>
      </c>
      <c r="E188" s="1">
        <v>45844</v>
      </c>
      <c r="F188" t="str">
        <f t="shared" si="8"/>
        <v>Ok</v>
      </c>
      <c r="G188" t="str">
        <f t="shared" si="9"/>
        <v>Ok</v>
      </c>
      <c r="H188" t="str">
        <f t="shared" si="10"/>
        <v>Ok</v>
      </c>
      <c r="I188" t="str">
        <f t="shared" si="11"/>
        <v>Ok</v>
      </c>
    </row>
    <row r="189" spans="2:9" x14ac:dyDescent="0.25">
      <c r="B189" s="1">
        <v>45883</v>
      </c>
      <c r="C189" t="s">
        <v>215</v>
      </c>
      <c r="D189" t="s">
        <v>352</v>
      </c>
      <c r="E189" s="1">
        <v>45874</v>
      </c>
      <c r="F189" t="str">
        <f t="shared" si="8"/>
        <v>Ok</v>
      </c>
      <c r="G189" t="str">
        <f t="shared" si="9"/>
        <v>Ok</v>
      </c>
      <c r="H189" t="str">
        <f t="shared" si="10"/>
        <v>Ok</v>
      </c>
      <c r="I189" t="str">
        <f t="shared" si="11"/>
        <v>Ok</v>
      </c>
    </row>
    <row r="190" spans="2:9" x14ac:dyDescent="0.25">
      <c r="B190" s="1">
        <v>45887</v>
      </c>
      <c r="C190" t="s">
        <v>328</v>
      </c>
      <c r="D190" t="s">
        <v>353</v>
      </c>
      <c r="E190" s="1">
        <v>45842</v>
      </c>
      <c r="F190" t="str">
        <f t="shared" si="8"/>
        <v>Ok</v>
      </c>
      <c r="G190" t="str">
        <f t="shared" si="9"/>
        <v>Ok</v>
      </c>
      <c r="H190" t="str">
        <f t="shared" si="10"/>
        <v>Ok</v>
      </c>
      <c r="I190" t="str">
        <f t="shared" si="11"/>
        <v>Ok</v>
      </c>
    </row>
    <row r="191" spans="2:9" x14ac:dyDescent="0.25">
      <c r="B191" s="1">
        <v>45865</v>
      </c>
      <c r="C191" t="s">
        <v>354</v>
      </c>
      <c r="D191" t="s">
        <v>355</v>
      </c>
      <c r="E191" s="1">
        <v>45847</v>
      </c>
      <c r="F191" t="str">
        <f t="shared" si="8"/>
        <v>Ok</v>
      </c>
      <c r="G191" t="str">
        <f t="shared" si="9"/>
        <v>Ok</v>
      </c>
      <c r="H191" t="str">
        <f t="shared" si="10"/>
        <v>Ok</v>
      </c>
      <c r="I191" t="str">
        <f t="shared" si="11"/>
        <v>Ok</v>
      </c>
    </row>
    <row r="192" spans="2:9" x14ac:dyDescent="0.25">
      <c r="B192" s="1">
        <v>45874</v>
      </c>
      <c r="C192" t="s">
        <v>169</v>
      </c>
      <c r="D192" t="s">
        <v>356</v>
      </c>
      <c r="E192" s="1">
        <v>45844</v>
      </c>
      <c r="F192" t="str">
        <f t="shared" si="8"/>
        <v>Ok</v>
      </c>
      <c r="G192" t="str">
        <f t="shared" si="9"/>
        <v>Ok</v>
      </c>
      <c r="H192" t="str">
        <f t="shared" si="10"/>
        <v>Ok</v>
      </c>
      <c r="I192" t="str">
        <f t="shared" si="11"/>
        <v>Ok</v>
      </c>
    </row>
    <row r="193" spans="2:9" x14ac:dyDescent="0.25">
      <c r="B193" s="1">
        <v>45875</v>
      </c>
      <c r="C193" t="s">
        <v>357</v>
      </c>
      <c r="D193" t="s">
        <v>358</v>
      </c>
      <c r="E193" s="1">
        <v>45857</v>
      </c>
      <c r="F193" t="str">
        <f t="shared" si="8"/>
        <v>Ok</v>
      </c>
      <c r="G193" t="str">
        <f t="shared" si="9"/>
        <v>Ok</v>
      </c>
      <c r="H193" t="str">
        <f t="shared" si="10"/>
        <v>Ok</v>
      </c>
      <c r="I193" t="str">
        <f t="shared" si="11"/>
        <v>Ok</v>
      </c>
    </row>
    <row r="194" spans="2:9" x14ac:dyDescent="0.25">
      <c r="B194" s="1">
        <v>45900</v>
      </c>
      <c r="C194" t="s">
        <v>78</v>
      </c>
      <c r="D194" t="s">
        <v>359</v>
      </c>
      <c r="E194" s="1">
        <v>45899</v>
      </c>
      <c r="F194" t="str">
        <f t="shared" si="8"/>
        <v>Ok</v>
      </c>
      <c r="G194" t="str">
        <f t="shared" si="9"/>
        <v>Ok</v>
      </c>
      <c r="H194" t="str">
        <f t="shared" si="10"/>
        <v>Ok</v>
      </c>
      <c r="I194" t="str">
        <f t="shared" si="11"/>
        <v>Ok</v>
      </c>
    </row>
    <row r="195" spans="2:9" x14ac:dyDescent="0.25">
      <c r="B195" s="1">
        <v>45892</v>
      </c>
      <c r="C195" t="s">
        <v>360</v>
      </c>
      <c r="D195" t="s">
        <v>361</v>
      </c>
      <c r="E195" s="1">
        <v>45881</v>
      </c>
      <c r="F195" t="str">
        <f t="shared" si="8"/>
        <v>Ok</v>
      </c>
      <c r="G195" t="str">
        <f t="shared" si="9"/>
        <v>Ok</v>
      </c>
      <c r="H195" t="str">
        <f t="shared" si="10"/>
        <v>Ok</v>
      </c>
      <c r="I195" t="str">
        <f t="shared" si="11"/>
        <v>Ok</v>
      </c>
    </row>
    <row r="196" spans="2:9" x14ac:dyDescent="0.25">
      <c r="B196" s="1">
        <v>45889</v>
      </c>
      <c r="C196" t="s">
        <v>362</v>
      </c>
      <c r="D196" t="s">
        <v>363</v>
      </c>
      <c r="E196" s="1">
        <v>45845</v>
      </c>
      <c r="F196" t="str">
        <f t="shared" si="8"/>
        <v>Ok</v>
      </c>
      <c r="G196" t="str">
        <f t="shared" si="9"/>
        <v>Ok</v>
      </c>
      <c r="H196" t="str">
        <f t="shared" si="10"/>
        <v>Ok</v>
      </c>
      <c r="I196" t="str">
        <f t="shared" si="11"/>
        <v>Ok</v>
      </c>
    </row>
    <row r="197" spans="2:9" x14ac:dyDescent="0.25">
      <c r="B197" s="1">
        <v>45883</v>
      </c>
      <c r="C197" t="s">
        <v>281</v>
      </c>
      <c r="D197" t="s">
        <v>364</v>
      </c>
      <c r="E197" s="1">
        <v>45839</v>
      </c>
      <c r="F197" t="str">
        <f t="shared" si="8"/>
        <v>Ok</v>
      </c>
      <c r="G197" t="str">
        <f t="shared" si="9"/>
        <v>Ok</v>
      </c>
      <c r="H197" t="str">
        <f t="shared" si="10"/>
        <v>Ok</v>
      </c>
      <c r="I197" t="str">
        <f t="shared" si="11"/>
        <v>Ok</v>
      </c>
    </row>
    <row r="198" spans="2:9" x14ac:dyDescent="0.25">
      <c r="B198" s="1">
        <v>45896</v>
      </c>
      <c r="C198" t="s">
        <v>347</v>
      </c>
      <c r="D198" t="s">
        <v>365</v>
      </c>
      <c r="E198" s="1">
        <v>45896</v>
      </c>
      <c r="F198" t="str">
        <f t="shared" si="8"/>
        <v>Ok</v>
      </c>
      <c r="G198" t="str">
        <f t="shared" si="9"/>
        <v>Ok</v>
      </c>
      <c r="H198" t="str">
        <f t="shared" si="10"/>
        <v>Ok</v>
      </c>
      <c r="I198" t="str">
        <f t="shared" si="11"/>
        <v>Ok</v>
      </c>
    </row>
    <row r="199" spans="2:9" x14ac:dyDescent="0.25">
      <c r="B199" s="1">
        <v>45896</v>
      </c>
      <c r="C199" t="s">
        <v>366</v>
      </c>
      <c r="D199" t="s">
        <v>367</v>
      </c>
      <c r="E199" s="1">
        <v>45888</v>
      </c>
      <c r="F199" t="str">
        <f t="shared" ref="F199:F205" si="12">IF(E199&gt;B199,"impossible","Ok")</f>
        <v>Ok</v>
      </c>
      <c r="G199" t="str">
        <f t="shared" ref="G199:G205" si="13">IF(ISNA(C199),"missing","Ok")</f>
        <v>Ok</v>
      </c>
      <c r="H199" t="str">
        <f t="shared" ref="H199:H205" si="14">IF(ISNA(D199),"missing","Ok")</f>
        <v>Ok</v>
      </c>
      <c r="I199" t="str">
        <f t="shared" ref="I199:I205" si="15">IF(ISNA(E199),"missing","Ok")</f>
        <v>Ok</v>
      </c>
    </row>
    <row r="200" spans="2:9" x14ac:dyDescent="0.25">
      <c r="B200" s="1">
        <v>45896</v>
      </c>
      <c r="C200" t="s">
        <v>180</v>
      </c>
      <c r="D200" t="s">
        <v>368</v>
      </c>
      <c r="E200" s="1">
        <v>45879</v>
      </c>
      <c r="F200" t="str">
        <f t="shared" si="12"/>
        <v>Ok</v>
      </c>
      <c r="G200" t="str">
        <f t="shared" si="13"/>
        <v>Ok</v>
      </c>
      <c r="H200" t="str">
        <f t="shared" si="14"/>
        <v>Ok</v>
      </c>
      <c r="I200" t="str">
        <f t="shared" si="15"/>
        <v>Ok</v>
      </c>
    </row>
    <row r="201" spans="2:9" x14ac:dyDescent="0.25">
      <c r="B201" s="1">
        <v>45897</v>
      </c>
      <c r="C201" t="s">
        <v>304</v>
      </c>
      <c r="D201" t="s">
        <v>369</v>
      </c>
      <c r="E201" s="1">
        <v>45889</v>
      </c>
      <c r="F201" t="str">
        <f t="shared" si="12"/>
        <v>Ok</v>
      </c>
      <c r="G201" t="str">
        <f t="shared" si="13"/>
        <v>Ok</v>
      </c>
      <c r="H201" t="str">
        <f t="shared" si="14"/>
        <v>Ok</v>
      </c>
      <c r="I201" t="str">
        <f t="shared" si="15"/>
        <v>Ok</v>
      </c>
    </row>
    <row r="202" spans="2:9" x14ac:dyDescent="0.25">
      <c r="B202" s="1">
        <v>45898</v>
      </c>
      <c r="C202" t="s">
        <v>158</v>
      </c>
      <c r="D202" t="s">
        <v>370</v>
      </c>
      <c r="E202" s="1">
        <v>45895</v>
      </c>
      <c r="F202" t="str">
        <f t="shared" si="12"/>
        <v>Ok</v>
      </c>
      <c r="G202" t="str">
        <f t="shared" si="13"/>
        <v>Ok</v>
      </c>
      <c r="H202" t="str">
        <f t="shared" si="14"/>
        <v>Ok</v>
      </c>
      <c r="I202" t="str">
        <f t="shared" si="15"/>
        <v>Ok</v>
      </c>
    </row>
    <row r="203" spans="2:9" x14ac:dyDescent="0.25">
      <c r="B203" s="1">
        <v>45886</v>
      </c>
      <c r="C203" t="s">
        <v>371</v>
      </c>
      <c r="D203" t="s">
        <v>372</v>
      </c>
      <c r="E203" s="1">
        <v>45842</v>
      </c>
      <c r="F203" t="str">
        <f t="shared" si="12"/>
        <v>Ok</v>
      </c>
      <c r="G203" t="str">
        <f t="shared" si="13"/>
        <v>Ok</v>
      </c>
      <c r="H203" t="str">
        <f t="shared" si="14"/>
        <v>Ok</v>
      </c>
      <c r="I203" t="str">
        <f t="shared" si="15"/>
        <v>Ok</v>
      </c>
    </row>
    <row r="204" spans="2:9" x14ac:dyDescent="0.25">
      <c r="B204" s="1">
        <v>45888</v>
      </c>
      <c r="C204" t="s">
        <v>373</v>
      </c>
      <c r="D204" t="s">
        <v>374</v>
      </c>
      <c r="E204" s="1">
        <v>45842</v>
      </c>
      <c r="F204" t="str">
        <f t="shared" si="12"/>
        <v>Ok</v>
      </c>
      <c r="G204" t="str">
        <f t="shared" si="13"/>
        <v>Ok</v>
      </c>
      <c r="H204" t="str">
        <f t="shared" si="14"/>
        <v>Ok</v>
      </c>
      <c r="I204" t="str">
        <f t="shared" si="15"/>
        <v>Ok</v>
      </c>
    </row>
    <row r="205" spans="2:9" x14ac:dyDescent="0.25">
      <c r="B205" s="1">
        <v>45871</v>
      </c>
      <c r="C205" t="s">
        <v>375</v>
      </c>
      <c r="D205" t="s">
        <v>376</v>
      </c>
      <c r="E205" s="1">
        <v>45851</v>
      </c>
      <c r="F205" t="str">
        <f t="shared" si="12"/>
        <v>Ok</v>
      </c>
      <c r="G205" t="str">
        <f t="shared" si="13"/>
        <v>Ok</v>
      </c>
      <c r="H205" t="str">
        <f t="shared" si="14"/>
        <v>Ok</v>
      </c>
      <c r="I205" t="str">
        <f t="shared" si="15"/>
        <v>Ok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1632-3F7E-47A4-9051-F576EE33F8F6}">
  <dimension ref="A5:R205"/>
  <sheetViews>
    <sheetView zoomScale="85" zoomScaleNormal="85" workbookViewId="0">
      <selection activeCell="P53" sqref="P53"/>
    </sheetView>
  </sheetViews>
  <sheetFormatPr defaultRowHeight="15" x14ac:dyDescent="0.25"/>
  <cols>
    <col min="1" max="1" width="24" style="2" customWidth="1"/>
    <col min="2" max="2" width="10.140625" bestFit="1" customWidth="1"/>
    <col min="3" max="3" width="9.85546875" bestFit="1" customWidth="1"/>
    <col min="4" max="4" width="13" bestFit="1" customWidth="1"/>
    <col min="5" max="5" width="18.7109375" bestFit="1" customWidth="1"/>
    <col min="7" max="7" width="7.42578125" bestFit="1" customWidth="1"/>
    <col min="8" max="8" width="12.85546875" customWidth="1"/>
    <col min="9" max="9" width="15.5703125" customWidth="1"/>
    <col min="10" max="10" width="11.42578125" bestFit="1" customWidth="1"/>
    <col min="11" max="11" width="13.42578125" bestFit="1" customWidth="1"/>
    <col min="12" max="12" width="17.85546875" bestFit="1" customWidth="1"/>
    <col min="13" max="13" width="12" customWidth="1"/>
    <col min="14" max="14" width="11.42578125" customWidth="1"/>
    <col min="15" max="15" width="26.85546875" bestFit="1" customWidth="1"/>
    <col min="16" max="16" width="6.5703125" bestFit="1" customWidth="1"/>
    <col min="17" max="17" width="17.7109375" bestFit="1" customWidth="1"/>
    <col min="18" max="18" width="13.28515625" bestFit="1" customWidth="1"/>
  </cols>
  <sheetData>
    <row r="5" spans="1:17" x14ac:dyDescent="0.25">
      <c r="B5" s="1" t="s">
        <v>0</v>
      </c>
      <c r="C5" t="s">
        <v>1</v>
      </c>
      <c r="D5" s="1" t="s">
        <v>394</v>
      </c>
      <c r="E5" t="s">
        <v>7</v>
      </c>
      <c r="F5" t="s">
        <v>11</v>
      </c>
      <c r="G5" t="s">
        <v>9</v>
      </c>
      <c r="H5" t="s">
        <v>12</v>
      </c>
      <c r="I5" t="s">
        <v>2</v>
      </c>
      <c r="J5" t="s">
        <v>410</v>
      </c>
      <c r="K5" t="s">
        <v>3</v>
      </c>
      <c r="L5" t="s">
        <v>421</v>
      </c>
      <c r="M5" t="s">
        <v>8</v>
      </c>
    </row>
    <row r="6" spans="1:17" x14ac:dyDescent="0.25">
      <c r="B6" s="1">
        <v>45867</v>
      </c>
      <c r="C6" t="s">
        <v>19</v>
      </c>
      <c r="D6" s="1">
        <f>B6-WEEKDAY(B6,2)+1</f>
        <v>45866</v>
      </c>
      <c r="E6">
        <v>72</v>
      </c>
      <c r="F6">
        <v>0</v>
      </c>
      <c r="G6">
        <v>2</v>
      </c>
      <c r="H6">
        <v>0</v>
      </c>
      <c r="I6" t="s">
        <v>20</v>
      </c>
      <c r="J6" t="str">
        <f>IF(Table4[[#This Row],[spend_usd]]&gt;0,"Paid User","Free User")</f>
        <v>Free User</v>
      </c>
      <c r="K6" t="s">
        <v>21</v>
      </c>
      <c r="L6" t="str">
        <f>IF(Table4[[#This Row],[week_start]]&lt;Table4[[#This Row],[date]],"R","DNR")</f>
        <v>R</v>
      </c>
      <c r="M6">
        <v>4</v>
      </c>
      <c r="O6" s="5" t="s">
        <v>389</v>
      </c>
    </row>
    <row r="7" spans="1:17" x14ac:dyDescent="0.25">
      <c r="A7" s="3"/>
      <c r="B7" s="1">
        <v>45850</v>
      </c>
      <c r="C7" t="s">
        <v>26</v>
      </c>
      <c r="D7" s="1">
        <f t="shared" ref="D7:D70" si="0">B7-WEEKDAY(B7,2)+1</f>
        <v>45845</v>
      </c>
      <c r="E7">
        <v>38</v>
      </c>
      <c r="F7">
        <v>0</v>
      </c>
      <c r="G7">
        <v>2</v>
      </c>
      <c r="H7">
        <v>0</v>
      </c>
      <c r="I7" t="s">
        <v>27</v>
      </c>
      <c r="J7" t="str">
        <f>IF(Table4[[#This Row],[spend_usd]]&gt;0,"Paid User","Free User")</f>
        <v>Free User</v>
      </c>
      <c r="K7" t="s">
        <v>28</v>
      </c>
      <c r="L7" t="str">
        <f>IF(Table4[[#This Row],[week_start]]&lt;Table4[[#This Row],[date]],"R","DNR")</f>
        <v>R</v>
      </c>
      <c r="M7">
        <v>5</v>
      </c>
      <c r="O7" s="6" t="s">
        <v>426</v>
      </c>
      <c r="P7" t="s">
        <v>384</v>
      </c>
      <c r="Q7" s="9" t="s">
        <v>390</v>
      </c>
    </row>
    <row r="8" spans="1:17" x14ac:dyDescent="0.25">
      <c r="A8" s="3"/>
      <c r="B8" s="1">
        <v>45900</v>
      </c>
      <c r="C8" t="s">
        <v>30</v>
      </c>
      <c r="D8" s="1">
        <f t="shared" si="0"/>
        <v>45894</v>
      </c>
      <c r="E8">
        <v>56</v>
      </c>
      <c r="F8">
        <v>0</v>
      </c>
      <c r="G8">
        <v>1</v>
      </c>
      <c r="H8">
        <v>0</v>
      </c>
      <c r="I8" t="s">
        <v>31</v>
      </c>
      <c r="J8" t="str">
        <f>IF(Table4[[#This Row],[spend_usd]]&gt;0,"Paid User","Free User")</f>
        <v>Free User</v>
      </c>
      <c r="K8" t="s">
        <v>21</v>
      </c>
      <c r="L8" t="str">
        <f>IF(Table4[[#This Row],[week_start]]&lt;Table4[[#This Row],[date]],"R","DNR")</f>
        <v>R</v>
      </c>
      <c r="M8">
        <v>3</v>
      </c>
      <c r="O8" s="7" t="s">
        <v>387</v>
      </c>
      <c r="P8" s="14">
        <v>34</v>
      </c>
      <c r="Q8" s="9" t="s">
        <v>391</v>
      </c>
    </row>
    <row r="9" spans="1:17" x14ac:dyDescent="0.25">
      <c r="B9" s="1">
        <v>45880</v>
      </c>
      <c r="C9" t="s">
        <v>34</v>
      </c>
      <c r="D9" s="1">
        <f t="shared" si="0"/>
        <v>45880</v>
      </c>
      <c r="E9">
        <v>61</v>
      </c>
      <c r="F9">
        <v>0</v>
      </c>
      <c r="G9">
        <v>2</v>
      </c>
      <c r="H9">
        <v>1.99</v>
      </c>
      <c r="I9" t="s">
        <v>35</v>
      </c>
      <c r="J9" t="str">
        <f>IF(Table4[[#This Row],[spend_usd]]&gt;0,"Paid User","Free User")</f>
        <v>Paid User</v>
      </c>
      <c r="K9" t="s">
        <v>28</v>
      </c>
      <c r="L9" t="str">
        <f>IF(Table4[[#This Row],[week_start]]&lt;Table4[[#This Row],[date]],"R","DNR")</f>
        <v>DNR</v>
      </c>
      <c r="M9">
        <v>4</v>
      </c>
      <c r="O9" s="7" t="s">
        <v>388</v>
      </c>
      <c r="P9" s="14">
        <v>117</v>
      </c>
      <c r="Q9" s="9" t="s">
        <v>392</v>
      </c>
    </row>
    <row r="10" spans="1:17" x14ac:dyDescent="0.25">
      <c r="B10" s="1">
        <v>45899</v>
      </c>
      <c r="C10" t="s">
        <v>38</v>
      </c>
      <c r="D10" s="1">
        <f t="shared" si="0"/>
        <v>45894</v>
      </c>
      <c r="E10">
        <v>48</v>
      </c>
      <c r="F10">
        <v>0</v>
      </c>
      <c r="G10">
        <v>1</v>
      </c>
      <c r="H10">
        <v>0</v>
      </c>
      <c r="I10" t="s">
        <v>39</v>
      </c>
      <c r="J10" t="str">
        <f>IF(Table4[[#This Row],[spend_usd]]&gt;0,"Paid User","Free User")</f>
        <v>Free User</v>
      </c>
      <c r="K10" t="s">
        <v>28</v>
      </c>
      <c r="L10" t="str">
        <f>IF(Table4[[#This Row],[week_start]]&lt;Table4[[#This Row],[date]],"R","DNR")</f>
        <v>R</v>
      </c>
      <c r="M10">
        <v>1</v>
      </c>
      <c r="O10" s="7" t="s">
        <v>386</v>
      </c>
      <c r="P10" s="14">
        <v>138</v>
      </c>
      <c r="Q10" s="9" t="s">
        <v>393</v>
      </c>
    </row>
    <row r="11" spans="1:17" x14ac:dyDescent="0.25">
      <c r="B11" s="1">
        <v>45881</v>
      </c>
      <c r="C11" t="s">
        <v>41</v>
      </c>
      <c r="D11" s="1">
        <f t="shared" si="0"/>
        <v>45880</v>
      </c>
      <c r="E11">
        <v>43</v>
      </c>
      <c r="F11">
        <v>0</v>
      </c>
      <c r="G11">
        <v>1</v>
      </c>
      <c r="H11">
        <v>0</v>
      </c>
      <c r="I11" t="s">
        <v>42</v>
      </c>
      <c r="J11" t="str">
        <f>IF(Table4[[#This Row],[spend_usd]]&gt;0,"Paid User","Free User")</f>
        <v>Free User</v>
      </c>
      <c r="K11" t="s">
        <v>28</v>
      </c>
      <c r="L11" t="str">
        <f>IF(Table4[[#This Row],[week_start]]&lt;Table4[[#This Row],[date]],"R","DNR")</f>
        <v>R</v>
      </c>
      <c r="M11">
        <v>2</v>
      </c>
    </row>
    <row r="12" spans="1:17" x14ac:dyDescent="0.25">
      <c r="B12" s="1">
        <v>45896</v>
      </c>
      <c r="C12" t="s">
        <v>44</v>
      </c>
      <c r="D12" s="1">
        <f t="shared" si="0"/>
        <v>45894</v>
      </c>
      <c r="E12">
        <v>72</v>
      </c>
      <c r="F12">
        <v>0</v>
      </c>
      <c r="G12">
        <v>2</v>
      </c>
      <c r="H12">
        <v>0</v>
      </c>
      <c r="I12" t="s">
        <v>45</v>
      </c>
      <c r="J12" t="str">
        <f>IF(Table4[[#This Row],[spend_usd]]&gt;0,"Paid User","Free User")</f>
        <v>Free User</v>
      </c>
      <c r="K12" t="s">
        <v>28</v>
      </c>
      <c r="L12" t="str">
        <f>IF(Table4[[#This Row],[week_start]]&lt;Table4[[#This Row],[date]],"R","DNR")</f>
        <v>R</v>
      </c>
      <c r="M12">
        <v>3</v>
      </c>
    </row>
    <row r="13" spans="1:17" x14ac:dyDescent="0.25">
      <c r="B13" s="1">
        <v>45895</v>
      </c>
      <c r="C13" t="s">
        <v>46</v>
      </c>
      <c r="D13" s="1">
        <f t="shared" si="0"/>
        <v>45894</v>
      </c>
      <c r="E13">
        <v>36</v>
      </c>
      <c r="F13">
        <v>0</v>
      </c>
      <c r="G13">
        <v>5</v>
      </c>
      <c r="H13">
        <v>0</v>
      </c>
      <c r="I13" t="s">
        <v>47</v>
      </c>
      <c r="J13" t="str">
        <f>IF(Table4[[#This Row],[spend_usd]]&gt;0,"Paid User","Free User")</f>
        <v>Free User</v>
      </c>
      <c r="K13" t="s">
        <v>48</v>
      </c>
      <c r="L13" t="str">
        <f>IF(Table4[[#This Row],[week_start]]&lt;Table4[[#This Row],[date]],"R","DNR")</f>
        <v>R</v>
      </c>
      <c r="M13">
        <v>8</v>
      </c>
      <c r="O13" s="8" t="s">
        <v>395</v>
      </c>
    </row>
    <row r="14" spans="1:17" x14ac:dyDescent="0.25">
      <c r="B14" s="1">
        <v>45889</v>
      </c>
      <c r="C14" t="s">
        <v>50</v>
      </c>
      <c r="D14" s="1">
        <f t="shared" si="0"/>
        <v>45887</v>
      </c>
      <c r="E14">
        <v>49</v>
      </c>
      <c r="F14">
        <v>0</v>
      </c>
      <c r="G14">
        <v>1</v>
      </c>
      <c r="H14">
        <v>0</v>
      </c>
      <c r="I14" t="s">
        <v>51</v>
      </c>
      <c r="J14" t="str">
        <f>IF(Table4[[#This Row],[spend_usd]]&gt;0,"Paid User","Free User")</f>
        <v>Free User</v>
      </c>
      <c r="K14" t="s">
        <v>28</v>
      </c>
      <c r="L14" t="str">
        <f>IF(Table4[[#This Row],[week_start]]&lt;Table4[[#This Row],[date]],"R","DNR")</f>
        <v>R</v>
      </c>
      <c r="M14">
        <v>3</v>
      </c>
      <c r="O14" s="6" t="s">
        <v>426</v>
      </c>
      <c r="P14" t="s">
        <v>384</v>
      </c>
      <c r="Q14" s="9" t="s">
        <v>390</v>
      </c>
    </row>
    <row r="15" spans="1:17" x14ac:dyDescent="0.25">
      <c r="B15" s="1">
        <v>45875</v>
      </c>
      <c r="C15" t="s">
        <v>53</v>
      </c>
      <c r="D15" s="1">
        <f t="shared" si="0"/>
        <v>45873</v>
      </c>
      <c r="E15">
        <v>3</v>
      </c>
      <c r="F15">
        <v>0</v>
      </c>
      <c r="G15">
        <v>0</v>
      </c>
      <c r="H15">
        <v>0</v>
      </c>
      <c r="I15" t="s">
        <v>54</v>
      </c>
      <c r="J15" t="str">
        <f>IF(Table4[[#This Row],[spend_usd]]&gt;0,"Paid User","Free User")</f>
        <v>Free User</v>
      </c>
      <c r="K15" t="s">
        <v>28</v>
      </c>
      <c r="L15" t="str">
        <f>IF(Table4[[#This Row],[week_start]]&lt;Table4[[#This Row],[date]],"R","DNR")</f>
        <v>R</v>
      </c>
      <c r="M15">
        <v>2</v>
      </c>
      <c r="O15" s="7" t="s">
        <v>387</v>
      </c>
      <c r="P15" s="14">
        <v>38</v>
      </c>
      <c r="Q15" s="9" t="s">
        <v>400</v>
      </c>
    </row>
    <row r="16" spans="1:17" x14ac:dyDescent="0.25">
      <c r="B16" s="1">
        <v>45865</v>
      </c>
      <c r="C16" t="s">
        <v>56</v>
      </c>
      <c r="D16" s="1">
        <f t="shared" si="0"/>
        <v>45859</v>
      </c>
      <c r="E16">
        <v>20</v>
      </c>
      <c r="F16">
        <v>1</v>
      </c>
      <c r="G16">
        <v>1</v>
      </c>
      <c r="H16">
        <v>0</v>
      </c>
      <c r="I16" t="s">
        <v>57</v>
      </c>
      <c r="J16" t="str">
        <f>IF(Table4[[#This Row],[spend_usd]]&gt;0,"Paid User","Free User")</f>
        <v>Free User</v>
      </c>
      <c r="K16" t="s">
        <v>28</v>
      </c>
      <c r="L16" t="str">
        <f>IF(Table4[[#This Row],[week_start]]&lt;Table4[[#This Row],[date]],"R","DNR")</f>
        <v>R</v>
      </c>
      <c r="M16">
        <v>3</v>
      </c>
      <c r="O16" s="7" t="s">
        <v>388</v>
      </c>
      <c r="P16" s="14">
        <v>114</v>
      </c>
      <c r="Q16" s="9" t="s">
        <v>396</v>
      </c>
    </row>
    <row r="17" spans="1:18" x14ac:dyDescent="0.25">
      <c r="B17" s="1">
        <v>45885</v>
      </c>
      <c r="C17" t="s">
        <v>59</v>
      </c>
      <c r="D17" s="1">
        <f t="shared" si="0"/>
        <v>45880</v>
      </c>
      <c r="E17">
        <v>33</v>
      </c>
      <c r="F17">
        <v>0</v>
      </c>
      <c r="G17">
        <v>0</v>
      </c>
      <c r="H17">
        <v>0</v>
      </c>
      <c r="I17" t="s">
        <v>60</v>
      </c>
      <c r="J17" t="str">
        <f>IF(Table4[[#This Row],[spend_usd]]&gt;0,"Paid User","Free User")</f>
        <v>Free User</v>
      </c>
      <c r="K17" t="s">
        <v>48</v>
      </c>
      <c r="L17" t="str">
        <f>IF(Table4[[#This Row],[week_start]]&lt;Table4[[#This Row],[date]],"R","DNR")</f>
        <v>R</v>
      </c>
      <c r="M17">
        <v>5</v>
      </c>
      <c r="O17" s="7" t="s">
        <v>386</v>
      </c>
      <c r="P17" s="14">
        <v>138</v>
      </c>
      <c r="Q17" s="9" t="s">
        <v>397</v>
      </c>
    </row>
    <row r="18" spans="1:18" x14ac:dyDescent="0.25">
      <c r="B18" s="1">
        <v>45899</v>
      </c>
      <c r="C18" t="s">
        <v>61</v>
      </c>
      <c r="D18" s="1">
        <f t="shared" si="0"/>
        <v>45894</v>
      </c>
      <c r="E18">
        <v>31</v>
      </c>
      <c r="F18">
        <v>0</v>
      </c>
      <c r="G18">
        <v>0</v>
      </c>
      <c r="H18">
        <v>0</v>
      </c>
      <c r="I18" t="s">
        <v>62</v>
      </c>
      <c r="J18" t="str">
        <f>IF(Table4[[#This Row],[spend_usd]]&gt;0,"Paid User","Free User")</f>
        <v>Free User</v>
      </c>
      <c r="K18" t="s">
        <v>28</v>
      </c>
      <c r="L18" t="str">
        <f>IF(Table4[[#This Row],[week_start]]&lt;Table4[[#This Row],[date]],"R","DNR")</f>
        <v>R</v>
      </c>
      <c r="M18">
        <v>1</v>
      </c>
      <c r="Q18" s="9" t="s">
        <v>398</v>
      </c>
    </row>
    <row r="19" spans="1:18" x14ac:dyDescent="0.25">
      <c r="A19" s="3" t="s">
        <v>385</v>
      </c>
      <c r="B19" s="1">
        <v>45900</v>
      </c>
      <c r="C19" t="s">
        <v>63</v>
      </c>
      <c r="D19" s="1">
        <f t="shared" si="0"/>
        <v>45894</v>
      </c>
      <c r="E19">
        <v>26</v>
      </c>
      <c r="F19">
        <v>0</v>
      </c>
      <c r="G19">
        <v>1</v>
      </c>
      <c r="H19">
        <v>9.99</v>
      </c>
      <c r="I19" t="s">
        <v>64</v>
      </c>
      <c r="J19" t="str">
        <f>IF(Table4[[#This Row],[spend_usd]]&gt;0,"Paid User","Free User")</f>
        <v>Paid User</v>
      </c>
      <c r="K19" t="s">
        <v>28</v>
      </c>
      <c r="L19" t="str">
        <f>IF(Table4[[#This Row],[week_start]]&lt;Table4[[#This Row],[date]],"R","DNR")</f>
        <v>R</v>
      </c>
      <c r="M19">
        <v>4</v>
      </c>
      <c r="Q19" s="9" t="s">
        <v>399</v>
      </c>
    </row>
    <row r="20" spans="1:18" x14ac:dyDescent="0.25">
      <c r="A20" s="3" t="s">
        <v>425</v>
      </c>
      <c r="B20" s="1">
        <v>45866</v>
      </c>
      <c r="C20" t="s">
        <v>65</v>
      </c>
      <c r="D20" s="1">
        <f t="shared" si="0"/>
        <v>45866</v>
      </c>
      <c r="E20">
        <v>25</v>
      </c>
      <c r="F20">
        <v>0</v>
      </c>
      <c r="G20">
        <v>1</v>
      </c>
      <c r="H20">
        <v>0</v>
      </c>
      <c r="I20" t="s">
        <v>66</v>
      </c>
      <c r="J20" t="str">
        <f>IF(Table4[[#This Row],[spend_usd]]&gt;0,"Paid User","Free User")</f>
        <v>Free User</v>
      </c>
      <c r="K20" t="s">
        <v>28</v>
      </c>
      <c r="L20" t="str">
        <f>IF(Table4[[#This Row],[week_start]]&lt;Table4[[#This Row],[date]],"R","DNR")</f>
        <v>DNR</v>
      </c>
      <c r="M20">
        <v>2</v>
      </c>
      <c r="Q20" s="9" t="s">
        <v>401</v>
      </c>
    </row>
    <row r="21" spans="1:18" x14ac:dyDescent="0.25">
      <c r="B21" s="1">
        <v>45895</v>
      </c>
      <c r="C21" t="s">
        <v>67</v>
      </c>
      <c r="D21" s="1">
        <f t="shared" si="0"/>
        <v>45894</v>
      </c>
      <c r="E21">
        <v>36</v>
      </c>
      <c r="F21">
        <v>0</v>
      </c>
      <c r="G21">
        <v>1</v>
      </c>
      <c r="H21">
        <v>14.99</v>
      </c>
      <c r="I21" t="s">
        <v>68</v>
      </c>
      <c r="J21" t="str">
        <f>IF(Table4[[#This Row],[spend_usd]]&gt;0,"Paid User","Free User")</f>
        <v>Paid User</v>
      </c>
      <c r="K21" t="s">
        <v>48</v>
      </c>
      <c r="L21" t="str">
        <f>IF(Table4[[#This Row],[week_start]]&lt;Table4[[#This Row],[date]],"R","DNR")</f>
        <v>R</v>
      </c>
      <c r="M21">
        <v>4</v>
      </c>
      <c r="Q21" s="9" t="s">
        <v>402</v>
      </c>
    </row>
    <row r="22" spans="1:18" x14ac:dyDescent="0.25">
      <c r="B22" s="1">
        <v>45887</v>
      </c>
      <c r="C22" t="s">
        <v>69</v>
      </c>
      <c r="D22" s="1">
        <f t="shared" si="0"/>
        <v>45887</v>
      </c>
      <c r="E22">
        <v>18</v>
      </c>
      <c r="F22">
        <v>0</v>
      </c>
      <c r="G22">
        <v>2</v>
      </c>
      <c r="H22">
        <v>0</v>
      </c>
      <c r="I22" t="s">
        <v>70</v>
      </c>
      <c r="J22" t="str">
        <f>IF(Table4[[#This Row],[spend_usd]]&gt;0,"Paid User","Free User")</f>
        <v>Free User</v>
      </c>
      <c r="K22" t="s">
        <v>28</v>
      </c>
      <c r="L22" t="str">
        <f>IF(Table4[[#This Row],[week_start]]&lt;Table4[[#This Row],[date]],"R","DNR")</f>
        <v>DNR</v>
      </c>
      <c r="M22">
        <v>5</v>
      </c>
      <c r="Q22" s="9" t="s">
        <v>403</v>
      </c>
    </row>
    <row r="23" spans="1:18" x14ac:dyDescent="0.25">
      <c r="B23" s="1">
        <v>45900</v>
      </c>
      <c r="C23" t="s">
        <v>63</v>
      </c>
      <c r="D23" s="1">
        <f t="shared" si="0"/>
        <v>45894</v>
      </c>
      <c r="E23">
        <v>55</v>
      </c>
      <c r="F23">
        <v>0</v>
      </c>
      <c r="G23">
        <v>3</v>
      </c>
      <c r="H23">
        <v>0</v>
      </c>
      <c r="I23" t="s">
        <v>71</v>
      </c>
      <c r="J23" t="str">
        <f>IF(Table4[[#This Row],[spend_usd]]&gt;0,"Paid User","Free User")</f>
        <v>Free User</v>
      </c>
      <c r="K23" t="s">
        <v>48</v>
      </c>
      <c r="L23" t="str">
        <f>IF(Table4[[#This Row],[week_start]]&lt;Table4[[#This Row],[date]],"R","DNR")</f>
        <v>R</v>
      </c>
      <c r="M23">
        <v>6</v>
      </c>
    </row>
    <row r="24" spans="1:18" x14ac:dyDescent="0.25">
      <c r="B24" s="1">
        <v>45881</v>
      </c>
      <c r="C24" t="s">
        <v>72</v>
      </c>
      <c r="D24" s="1">
        <f t="shared" si="0"/>
        <v>45880</v>
      </c>
      <c r="E24">
        <v>22</v>
      </c>
      <c r="F24">
        <v>0</v>
      </c>
      <c r="G24">
        <v>3</v>
      </c>
      <c r="H24">
        <v>0</v>
      </c>
      <c r="I24" t="s">
        <v>73</v>
      </c>
      <c r="J24" t="str">
        <f>IF(Table4[[#This Row],[spend_usd]]&gt;0,"Paid User","Free User")</f>
        <v>Free User</v>
      </c>
      <c r="K24" t="s">
        <v>28</v>
      </c>
      <c r="L24" t="str">
        <f>IF(Table4[[#This Row],[week_start]]&lt;Table4[[#This Row],[date]],"R","DNR")</f>
        <v>R</v>
      </c>
      <c r="M24">
        <v>4</v>
      </c>
      <c r="O24" s="5" t="s">
        <v>404</v>
      </c>
    </row>
    <row r="25" spans="1:18" x14ac:dyDescent="0.25">
      <c r="B25" s="1">
        <v>45897</v>
      </c>
      <c r="C25" t="s">
        <v>74</v>
      </c>
      <c r="D25" s="1">
        <f t="shared" si="0"/>
        <v>45894</v>
      </c>
      <c r="E25">
        <v>53</v>
      </c>
      <c r="F25">
        <v>0</v>
      </c>
      <c r="G25">
        <v>2</v>
      </c>
      <c r="H25">
        <v>0</v>
      </c>
      <c r="I25" t="s">
        <v>75</v>
      </c>
      <c r="J25" t="str">
        <f>IF(Table4[[#This Row],[spend_usd]]&gt;0,"Paid User","Free User")</f>
        <v>Free User</v>
      </c>
      <c r="K25" t="s">
        <v>21</v>
      </c>
      <c r="L25" t="str">
        <f>IF(Table4[[#This Row],[week_start]]&lt;Table4[[#This Row],[date]],"R","DNR")</f>
        <v>R</v>
      </c>
      <c r="M25">
        <v>4</v>
      </c>
      <c r="O25" t="s">
        <v>426</v>
      </c>
      <c r="P25" t="s">
        <v>384</v>
      </c>
    </row>
    <row r="26" spans="1:18" x14ac:dyDescent="0.25">
      <c r="B26" s="1">
        <v>45893</v>
      </c>
      <c r="C26" t="s">
        <v>76</v>
      </c>
      <c r="D26" s="1">
        <f t="shared" si="0"/>
        <v>45887</v>
      </c>
      <c r="E26">
        <v>46</v>
      </c>
      <c r="F26">
        <v>0</v>
      </c>
      <c r="G26">
        <v>2</v>
      </c>
      <c r="H26">
        <v>0</v>
      </c>
      <c r="I26" t="s">
        <v>77</v>
      </c>
      <c r="J26" t="str">
        <f>IF(Table4[[#This Row],[spend_usd]]&gt;0,"Paid User","Free User")</f>
        <v>Free User</v>
      </c>
      <c r="K26" t="s">
        <v>28</v>
      </c>
      <c r="L26" t="str">
        <f>IF(Table4[[#This Row],[week_start]]&lt;Table4[[#This Row],[date]],"R","DNR")</f>
        <v>R</v>
      </c>
      <c r="M26">
        <v>5</v>
      </c>
      <c r="O26" t="s">
        <v>387</v>
      </c>
      <c r="P26">
        <f>GETPIVOTDATA("[Measures].[Distinct Count of user_id]",$O$7,"[Range].[date (Month)]","[Range].[date (Month)].&amp;[Jul]")/GETPIVOTDATA("[Measures].[Distinct Count of user_id 2]",$O$14,"[Table4].[week_start (Month)]","[Table4].[week_start (Month)].&amp;[Jul]")</f>
        <v>0.89473684210526316</v>
      </c>
    </row>
    <row r="27" spans="1:18" x14ac:dyDescent="0.25">
      <c r="B27" s="1">
        <v>45899</v>
      </c>
      <c r="C27" t="s">
        <v>78</v>
      </c>
      <c r="D27" s="1">
        <f t="shared" si="0"/>
        <v>45894</v>
      </c>
      <c r="E27">
        <v>70</v>
      </c>
      <c r="F27">
        <v>0</v>
      </c>
      <c r="G27">
        <v>2</v>
      </c>
      <c r="H27">
        <v>0</v>
      </c>
      <c r="I27" t="s">
        <v>79</v>
      </c>
      <c r="J27" t="str">
        <f>IF(Table4[[#This Row],[spend_usd]]&gt;0,"Paid User","Free User")</f>
        <v>Free User</v>
      </c>
      <c r="K27" t="s">
        <v>28</v>
      </c>
      <c r="L27" t="str">
        <f>IF(Table4[[#This Row],[week_start]]&lt;Table4[[#This Row],[date]],"R","DNR")</f>
        <v>R</v>
      </c>
      <c r="M27">
        <v>5</v>
      </c>
      <c r="O27" t="s">
        <v>388</v>
      </c>
      <c r="P27">
        <f>GETPIVOTDATA("[Measures].[Distinct Count of user_id]",$O$7,"[Range].[date (Month)]","[Range].[date (Month)].&amp;[Aug]")/GETPIVOTDATA("[Measures].[Distinct Count of user_id 2]",$O$14,"[Table4].[week_start (Month)]","[Table4].[week_start (Month)].&amp;[Aug]")</f>
        <v>1.0263157894736843</v>
      </c>
    </row>
    <row r="28" spans="1:18" x14ac:dyDescent="0.25">
      <c r="B28" s="1">
        <v>45882</v>
      </c>
      <c r="C28" t="s">
        <v>80</v>
      </c>
      <c r="D28" s="1">
        <f t="shared" si="0"/>
        <v>45880</v>
      </c>
      <c r="E28">
        <v>47</v>
      </c>
      <c r="F28">
        <v>0</v>
      </c>
      <c r="G28">
        <v>2</v>
      </c>
      <c r="H28">
        <v>0</v>
      </c>
      <c r="I28" t="s">
        <v>81</v>
      </c>
      <c r="J28" t="str">
        <f>IF(Table4[[#This Row],[spend_usd]]&gt;0,"Paid User","Free User")</f>
        <v>Free User</v>
      </c>
      <c r="K28" t="s">
        <v>21</v>
      </c>
      <c r="L28" t="str">
        <f>IF(Table4[[#This Row],[week_start]]&lt;Table4[[#This Row],[date]],"R","DNR")</f>
        <v>R</v>
      </c>
      <c r="M28">
        <v>2</v>
      </c>
      <c r="O28" s="10" t="s">
        <v>405</v>
      </c>
      <c r="P28" s="10">
        <f>AVERAGE(P26:P27)</f>
        <v>0.96052631578947367</v>
      </c>
    </row>
    <row r="29" spans="1:18" x14ac:dyDescent="0.25">
      <c r="B29" s="1">
        <v>45880</v>
      </c>
      <c r="C29" t="s">
        <v>82</v>
      </c>
      <c r="D29" s="1">
        <f t="shared" si="0"/>
        <v>45880</v>
      </c>
      <c r="E29">
        <v>36</v>
      </c>
      <c r="F29">
        <v>0</v>
      </c>
      <c r="G29">
        <v>0</v>
      </c>
      <c r="H29">
        <v>0</v>
      </c>
      <c r="I29" t="s">
        <v>83</v>
      </c>
      <c r="J29" t="str">
        <f>IF(Table4[[#This Row],[spend_usd]]&gt;0,"Paid User","Free User")</f>
        <v>Free User</v>
      </c>
      <c r="K29" t="s">
        <v>28</v>
      </c>
      <c r="L29" t="str">
        <f>IF(Table4[[#This Row],[week_start]]&lt;Table4[[#This Row],[date]],"R","DNR")</f>
        <v>DNR</v>
      </c>
      <c r="M29">
        <v>2</v>
      </c>
      <c r="R29" t="s">
        <v>433</v>
      </c>
    </row>
    <row r="30" spans="1:18" x14ac:dyDescent="0.25">
      <c r="B30" s="1">
        <v>45863</v>
      </c>
      <c r="C30" t="s">
        <v>84</v>
      </c>
      <c r="D30" s="1">
        <f t="shared" si="0"/>
        <v>45859</v>
      </c>
      <c r="E30">
        <v>45</v>
      </c>
      <c r="F30">
        <v>0</v>
      </c>
      <c r="G30">
        <v>0</v>
      </c>
      <c r="H30">
        <v>0</v>
      </c>
      <c r="I30" t="s">
        <v>85</v>
      </c>
      <c r="J30" t="str">
        <f>IF(Table4[[#This Row],[spend_usd]]&gt;0,"Paid User","Free User")</f>
        <v>Free User</v>
      </c>
      <c r="K30" t="s">
        <v>21</v>
      </c>
      <c r="L30" t="str">
        <f>IF(Table4[[#This Row],[week_start]]&lt;Table4[[#This Row],[date]],"R","DNR")</f>
        <v>R</v>
      </c>
      <c r="M30">
        <v>1</v>
      </c>
      <c r="R30" s="16">
        <v>0.50453955901426717</v>
      </c>
    </row>
    <row r="31" spans="1:18" x14ac:dyDescent="0.25">
      <c r="B31" s="1">
        <v>45900</v>
      </c>
      <c r="C31" t="s">
        <v>86</v>
      </c>
      <c r="D31" s="1">
        <f t="shared" si="0"/>
        <v>45894</v>
      </c>
      <c r="E31">
        <v>25</v>
      </c>
      <c r="F31">
        <v>0</v>
      </c>
      <c r="G31">
        <v>1</v>
      </c>
      <c r="H31">
        <v>14.99</v>
      </c>
      <c r="I31" t="s">
        <v>87</v>
      </c>
      <c r="J31" t="str">
        <f>IF(Table4[[#This Row],[spend_usd]]&gt;0,"Paid User","Free User")</f>
        <v>Paid User</v>
      </c>
      <c r="K31" t="s">
        <v>48</v>
      </c>
      <c r="L31" t="str">
        <f>IF(Table4[[#This Row],[week_start]]&lt;Table4[[#This Row],[date]],"R","DNR")</f>
        <v>R</v>
      </c>
      <c r="M31">
        <v>3</v>
      </c>
      <c r="O31" t="s">
        <v>406</v>
      </c>
      <c r="Q31" t="s">
        <v>406</v>
      </c>
    </row>
    <row r="32" spans="1:18" x14ac:dyDescent="0.25">
      <c r="B32" s="1">
        <v>45899</v>
      </c>
      <c r="C32" t="s">
        <v>88</v>
      </c>
      <c r="D32" s="1">
        <f t="shared" si="0"/>
        <v>45894</v>
      </c>
      <c r="E32">
        <v>49</v>
      </c>
      <c r="F32">
        <v>0</v>
      </c>
      <c r="G32">
        <v>1</v>
      </c>
      <c r="H32">
        <v>0</v>
      </c>
      <c r="I32" t="s">
        <v>89</v>
      </c>
      <c r="J32" t="str">
        <f>IF(Table4[[#This Row],[spend_usd]]&gt;0,"Paid User","Free User")</f>
        <v>Free User</v>
      </c>
      <c r="K32" t="s">
        <v>48</v>
      </c>
      <c r="L32" t="str">
        <f>IF(Table4[[#This Row],[week_start]]&lt;Table4[[#This Row],[date]],"R","DNR")</f>
        <v>R</v>
      </c>
      <c r="M32">
        <v>2</v>
      </c>
      <c r="O32" s="15">
        <v>40.945</v>
      </c>
      <c r="Q32">
        <v>40.945</v>
      </c>
    </row>
    <row r="33" spans="2:17" x14ac:dyDescent="0.25">
      <c r="B33" s="1">
        <v>45863</v>
      </c>
      <c r="C33" t="s">
        <v>84</v>
      </c>
      <c r="D33" s="1">
        <f t="shared" si="0"/>
        <v>45859</v>
      </c>
      <c r="E33">
        <v>68</v>
      </c>
      <c r="F33">
        <v>0</v>
      </c>
      <c r="G33">
        <v>2</v>
      </c>
      <c r="H33">
        <v>0</v>
      </c>
      <c r="I33" t="s">
        <v>90</v>
      </c>
      <c r="J33" t="str">
        <f>IF(Table4[[#This Row],[spend_usd]]&gt;0,"Paid User","Free User")</f>
        <v>Free User</v>
      </c>
      <c r="K33" t="s">
        <v>28</v>
      </c>
      <c r="L33" t="str">
        <f>IF(Table4[[#This Row],[week_start]]&lt;Table4[[#This Row],[date]],"R","DNR")</f>
        <v>R</v>
      </c>
      <c r="M33">
        <v>3</v>
      </c>
    </row>
    <row r="34" spans="2:17" x14ac:dyDescent="0.25">
      <c r="B34" s="1">
        <v>45900</v>
      </c>
      <c r="C34" t="s">
        <v>74</v>
      </c>
      <c r="D34" s="1">
        <f t="shared" si="0"/>
        <v>45894</v>
      </c>
      <c r="E34">
        <v>33</v>
      </c>
      <c r="F34">
        <v>0</v>
      </c>
      <c r="G34">
        <v>3</v>
      </c>
      <c r="H34">
        <v>0</v>
      </c>
      <c r="I34" t="s">
        <v>91</v>
      </c>
      <c r="J34" t="str">
        <f>IF(Table4[[#This Row],[spend_usd]]&gt;0,"Paid User","Free User")</f>
        <v>Free User</v>
      </c>
      <c r="K34" t="s">
        <v>28</v>
      </c>
      <c r="L34" t="str">
        <f>IF(Table4[[#This Row],[week_start]]&lt;Table4[[#This Row],[date]],"R","DNR")</f>
        <v>R</v>
      </c>
      <c r="M34">
        <v>7</v>
      </c>
    </row>
    <row r="35" spans="2:17" x14ac:dyDescent="0.25">
      <c r="B35" s="1">
        <v>45881</v>
      </c>
      <c r="C35" t="s">
        <v>92</v>
      </c>
      <c r="D35" s="1">
        <f t="shared" si="0"/>
        <v>45880</v>
      </c>
      <c r="E35">
        <v>33</v>
      </c>
      <c r="F35">
        <v>0</v>
      </c>
      <c r="G35">
        <v>1</v>
      </c>
      <c r="H35">
        <v>0</v>
      </c>
      <c r="I35" t="s">
        <v>93</v>
      </c>
      <c r="J35" t="str">
        <f>IF(Table4[[#This Row],[spend_usd]]&gt;0,"Paid User","Free User")</f>
        <v>Free User</v>
      </c>
      <c r="K35" t="s">
        <v>28</v>
      </c>
      <c r="L35" t="str">
        <f>IF(Table4[[#This Row],[week_start]]&lt;Table4[[#This Row],[date]],"R","DNR")</f>
        <v>R</v>
      </c>
      <c r="M35">
        <v>4</v>
      </c>
      <c r="O35" t="s">
        <v>407</v>
      </c>
      <c r="Q35" t="s">
        <v>407</v>
      </c>
    </row>
    <row r="36" spans="2:17" x14ac:dyDescent="0.25">
      <c r="B36" s="1">
        <v>45885</v>
      </c>
      <c r="C36" t="s">
        <v>61</v>
      </c>
      <c r="D36" s="1">
        <f t="shared" si="0"/>
        <v>45880</v>
      </c>
      <c r="E36">
        <v>26</v>
      </c>
      <c r="F36">
        <v>0</v>
      </c>
      <c r="G36">
        <v>2</v>
      </c>
      <c r="H36">
        <v>0</v>
      </c>
      <c r="I36" t="s">
        <v>94</v>
      </c>
      <c r="J36" t="str">
        <f>IF(Table4[[#This Row],[spend_usd]]&gt;0,"Paid User","Free User")</f>
        <v>Free User</v>
      </c>
      <c r="K36" t="s">
        <v>28</v>
      </c>
      <c r="L36" t="str">
        <f>IF(Table4[[#This Row],[week_start]]&lt;Table4[[#This Row],[date]],"R","DNR")</f>
        <v>R</v>
      </c>
      <c r="M36">
        <v>3</v>
      </c>
      <c r="O36" s="15">
        <v>0.03</v>
      </c>
      <c r="Q36" s="13">
        <v>0.03</v>
      </c>
    </row>
    <row r="37" spans="2:17" x14ac:dyDescent="0.25">
      <c r="B37" s="1">
        <v>45882</v>
      </c>
      <c r="C37" t="s">
        <v>95</v>
      </c>
      <c r="D37" s="1">
        <f t="shared" si="0"/>
        <v>45880</v>
      </c>
      <c r="E37">
        <v>37</v>
      </c>
      <c r="F37">
        <v>0</v>
      </c>
      <c r="G37">
        <v>3</v>
      </c>
      <c r="H37">
        <v>4.99</v>
      </c>
      <c r="I37" t="s">
        <v>96</v>
      </c>
      <c r="J37" t="str">
        <f>IF(Table4[[#This Row],[spend_usd]]&gt;0,"Paid User","Free User")</f>
        <v>Paid User</v>
      </c>
      <c r="K37" t="s">
        <v>28</v>
      </c>
      <c r="L37" t="str">
        <f>IF(Table4[[#This Row],[week_start]]&lt;Table4[[#This Row],[date]],"R","DNR")</f>
        <v>R</v>
      </c>
      <c r="M37">
        <v>5</v>
      </c>
    </row>
    <row r="38" spans="2:17" x14ac:dyDescent="0.25">
      <c r="B38" s="1">
        <v>45887</v>
      </c>
      <c r="C38" t="s">
        <v>97</v>
      </c>
      <c r="D38" s="1">
        <f t="shared" si="0"/>
        <v>45887</v>
      </c>
      <c r="E38">
        <v>23</v>
      </c>
      <c r="F38">
        <v>1</v>
      </c>
      <c r="G38">
        <v>3</v>
      </c>
      <c r="H38">
        <v>0</v>
      </c>
      <c r="I38" t="s">
        <v>98</v>
      </c>
      <c r="J38" t="str">
        <f>IF(Table4[[#This Row],[spend_usd]]&gt;0,"Paid User","Free User")</f>
        <v>Free User</v>
      </c>
      <c r="K38" t="s">
        <v>21</v>
      </c>
      <c r="L38" t="str">
        <f>IF(Table4[[#This Row],[week_start]]&lt;Table4[[#This Row],[date]],"R","DNR")</f>
        <v>DNR</v>
      </c>
      <c r="M38">
        <v>7</v>
      </c>
      <c r="Q38" t="s">
        <v>408</v>
      </c>
    </row>
    <row r="39" spans="2:17" x14ac:dyDescent="0.25">
      <c r="B39" s="1">
        <v>45873</v>
      </c>
      <c r="C39" t="s">
        <v>100</v>
      </c>
      <c r="D39" s="1">
        <f t="shared" si="0"/>
        <v>45873</v>
      </c>
      <c r="E39">
        <v>20</v>
      </c>
      <c r="F39">
        <v>0</v>
      </c>
      <c r="G39">
        <v>3</v>
      </c>
      <c r="H39">
        <v>19.989999999999998</v>
      </c>
      <c r="I39" t="s">
        <v>101</v>
      </c>
      <c r="J39" t="str">
        <f>IF(Table4[[#This Row],[spend_usd]]&gt;0,"Paid User","Free User")</f>
        <v>Paid User</v>
      </c>
      <c r="K39" t="s">
        <v>28</v>
      </c>
      <c r="L39" t="str">
        <f>IF(Table4[[#This Row],[week_start]]&lt;Table4[[#This Row],[date]],"R","DNR")</f>
        <v>DNR</v>
      </c>
      <c r="M39">
        <v>6</v>
      </c>
      <c r="Q39" s="18">
        <f>GETPIVOTDATA("Field1",$R$29)</f>
        <v>0.50453955901426717</v>
      </c>
    </row>
    <row r="40" spans="2:17" x14ac:dyDescent="0.25">
      <c r="B40" s="1">
        <v>45875</v>
      </c>
      <c r="C40" t="s">
        <v>102</v>
      </c>
      <c r="D40" s="1">
        <f t="shared" si="0"/>
        <v>45873</v>
      </c>
      <c r="E40">
        <v>38</v>
      </c>
      <c r="F40">
        <v>0</v>
      </c>
      <c r="G40">
        <v>4</v>
      </c>
      <c r="H40">
        <v>0</v>
      </c>
      <c r="I40" t="s">
        <v>103</v>
      </c>
      <c r="J40" t="str">
        <f>IF(Table4[[#This Row],[spend_usd]]&gt;0,"Paid User","Free User")</f>
        <v>Free User</v>
      </c>
      <c r="K40" t="s">
        <v>48</v>
      </c>
      <c r="L40" t="str">
        <f>IF(Table4[[#This Row],[week_start]]&lt;Table4[[#This Row],[date]],"R","DNR")</f>
        <v>R</v>
      </c>
      <c r="M40">
        <v>5</v>
      </c>
    </row>
    <row r="41" spans="2:17" x14ac:dyDescent="0.25">
      <c r="B41" s="1">
        <v>45890</v>
      </c>
      <c r="C41" t="s">
        <v>104</v>
      </c>
      <c r="D41" s="1">
        <f t="shared" si="0"/>
        <v>45887</v>
      </c>
      <c r="E41">
        <v>17</v>
      </c>
      <c r="F41">
        <v>0</v>
      </c>
      <c r="G41">
        <v>3</v>
      </c>
      <c r="H41">
        <v>0</v>
      </c>
      <c r="I41" t="s">
        <v>105</v>
      </c>
      <c r="J41" t="str">
        <f>IF(Table4[[#This Row],[spend_usd]]&gt;0,"Paid User","Free User")</f>
        <v>Free User</v>
      </c>
      <c r="K41" t="s">
        <v>21</v>
      </c>
      <c r="L41" t="str">
        <f>IF(Table4[[#This Row],[week_start]]&lt;Table4[[#This Row],[date]],"R","DNR")</f>
        <v>R</v>
      </c>
      <c r="M41">
        <v>3</v>
      </c>
    </row>
    <row r="42" spans="2:17" x14ac:dyDescent="0.25">
      <c r="B42" s="1">
        <v>45898</v>
      </c>
      <c r="C42" t="s">
        <v>106</v>
      </c>
      <c r="D42" s="1">
        <f t="shared" si="0"/>
        <v>45894</v>
      </c>
      <c r="E42">
        <v>28</v>
      </c>
      <c r="F42">
        <v>0</v>
      </c>
      <c r="G42">
        <v>4</v>
      </c>
      <c r="H42">
        <v>14.99</v>
      </c>
      <c r="I42" t="s">
        <v>107</v>
      </c>
      <c r="J42" t="str">
        <f>IF(Table4[[#This Row],[spend_usd]]&gt;0,"Paid User","Free User")</f>
        <v>Paid User</v>
      </c>
      <c r="K42" t="s">
        <v>28</v>
      </c>
      <c r="L42" t="str">
        <f>IF(Table4[[#This Row],[week_start]]&lt;Table4[[#This Row],[date]],"R","DNR")</f>
        <v>R</v>
      </c>
      <c r="M42">
        <v>6</v>
      </c>
    </row>
    <row r="43" spans="2:17" x14ac:dyDescent="0.25">
      <c r="B43" s="1">
        <v>45882</v>
      </c>
      <c r="C43" t="s">
        <v>108</v>
      </c>
      <c r="D43" s="1">
        <f t="shared" si="0"/>
        <v>45880</v>
      </c>
      <c r="E43">
        <v>43</v>
      </c>
      <c r="F43">
        <v>0</v>
      </c>
      <c r="G43">
        <v>2</v>
      </c>
      <c r="H43">
        <v>0</v>
      </c>
      <c r="I43" t="s">
        <v>109</v>
      </c>
      <c r="J43" t="str">
        <f>IF(Table4[[#This Row],[spend_usd]]&gt;0,"Paid User","Free User")</f>
        <v>Free User</v>
      </c>
      <c r="K43" t="s">
        <v>28</v>
      </c>
      <c r="L43" t="str">
        <f>IF(Table4[[#This Row],[week_start]]&lt;Table4[[#This Row],[date]],"R","DNR")</f>
        <v>R</v>
      </c>
      <c r="M43">
        <v>2</v>
      </c>
    </row>
    <row r="44" spans="2:17" x14ac:dyDescent="0.25">
      <c r="B44" s="1">
        <v>45865</v>
      </c>
      <c r="C44" t="s">
        <v>110</v>
      </c>
      <c r="D44" s="1">
        <f t="shared" si="0"/>
        <v>45859</v>
      </c>
      <c r="E44">
        <v>30</v>
      </c>
      <c r="F44">
        <v>0</v>
      </c>
      <c r="G44">
        <v>3</v>
      </c>
      <c r="H44">
        <v>0</v>
      </c>
      <c r="I44" t="s">
        <v>111</v>
      </c>
      <c r="J44" t="str">
        <f>IF(Table4[[#This Row],[spend_usd]]&gt;0,"Paid User","Free User")</f>
        <v>Free User</v>
      </c>
      <c r="K44" t="s">
        <v>21</v>
      </c>
      <c r="L44" t="str">
        <f>IF(Table4[[#This Row],[week_start]]&lt;Table4[[#This Row],[date]],"R","DNR")</f>
        <v>R</v>
      </c>
      <c r="M44">
        <v>5</v>
      </c>
    </row>
    <row r="45" spans="2:17" x14ac:dyDescent="0.25">
      <c r="B45" s="1">
        <v>45845</v>
      </c>
      <c r="C45" t="s">
        <v>112</v>
      </c>
      <c r="D45" s="1">
        <f t="shared" si="0"/>
        <v>45845</v>
      </c>
      <c r="E45">
        <v>25</v>
      </c>
      <c r="F45">
        <v>0</v>
      </c>
      <c r="G45">
        <v>0</v>
      </c>
      <c r="H45">
        <v>0</v>
      </c>
      <c r="I45" t="s">
        <v>113</v>
      </c>
      <c r="J45" t="str">
        <f>IF(Table4[[#This Row],[spend_usd]]&gt;0,"Paid User","Free User")</f>
        <v>Free User</v>
      </c>
      <c r="K45" t="s">
        <v>28</v>
      </c>
      <c r="L45" t="str">
        <f>IF(Table4[[#This Row],[week_start]]&lt;Table4[[#This Row],[date]],"R","DNR")</f>
        <v>DNR</v>
      </c>
      <c r="M45">
        <v>4</v>
      </c>
    </row>
    <row r="46" spans="2:17" x14ac:dyDescent="0.25">
      <c r="B46" s="1">
        <v>45895</v>
      </c>
      <c r="C46" t="s">
        <v>114</v>
      </c>
      <c r="D46" s="1">
        <f t="shared" si="0"/>
        <v>45894</v>
      </c>
      <c r="E46">
        <v>37</v>
      </c>
      <c r="F46">
        <v>0</v>
      </c>
      <c r="G46">
        <v>1</v>
      </c>
      <c r="H46">
        <v>9.99</v>
      </c>
      <c r="I46" t="s">
        <v>115</v>
      </c>
      <c r="J46" t="str">
        <f>IF(Table4[[#This Row],[spend_usd]]&gt;0,"Paid User","Free User")</f>
        <v>Paid User</v>
      </c>
      <c r="K46" t="s">
        <v>21</v>
      </c>
      <c r="L46" t="str">
        <f>IF(Table4[[#This Row],[week_start]]&lt;Table4[[#This Row],[date]],"R","DNR")</f>
        <v>R</v>
      </c>
      <c r="M46">
        <v>2</v>
      </c>
    </row>
    <row r="47" spans="2:17" x14ac:dyDescent="0.25">
      <c r="B47" s="1">
        <v>45845</v>
      </c>
      <c r="C47" t="s">
        <v>116</v>
      </c>
      <c r="D47" s="1">
        <f t="shared" si="0"/>
        <v>45845</v>
      </c>
      <c r="E47">
        <v>59</v>
      </c>
      <c r="F47">
        <v>0</v>
      </c>
      <c r="G47">
        <v>0</v>
      </c>
      <c r="H47">
        <v>0</v>
      </c>
      <c r="I47" t="s">
        <v>117</v>
      </c>
      <c r="J47" t="str">
        <f>IF(Table4[[#This Row],[spend_usd]]&gt;0,"Paid User","Free User")</f>
        <v>Free User</v>
      </c>
      <c r="K47" t="s">
        <v>28</v>
      </c>
      <c r="L47" t="str">
        <f>IF(Table4[[#This Row],[week_start]]&lt;Table4[[#This Row],[date]],"R","DNR")</f>
        <v>DNR</v>
      </c>
      <c r="M47">
        <v>1</v>
      </c>
      <c r="O47" s="5" t="s">
        <v>413</v>
      </c>
    </row>
    <row r="48" spans="2:17" x14ac:dyDescent="0.25">
      <c r="B48" s="1">
        <v>45892</v>
      </c>
      <c r="C48" t="s">
        <v>118</v>
      </c>
      <c r="D48" s="1">
        <f t="shared" si="0"/>
        <v>45887</v>
      </c>
      <c r="E48">
        <v>40</v>
      </c>
      <c r="F48">
        <v>0</v>
      </c>
      <c r="G48">
        <v>2</v>
      </c>
      <c r="H48">
        <v>0</v>
      </c>
      <c r="I48" t="s">
        <v>119</v>
      </c>
      <c r="J48" t="str">
        <f>IF(Table4[[#This Row],[spend_usd]]&gt;0,"Paid User","Free User")</f>
        <v>Free User</v>
      </c>
      <c r="K48" t="s">
        <v>28</v>
      </c>
      <c r="L48" t="str">
        <f>IF(Table4[[#This Row],[week_start]]&lt;Table4[[#This Row],[date]],"R","DNR")</f>
        <v>R</v>
      </c>
      <c r="M48">
        <v>3</v>
      </c>
      <c r="O48" s="6" t="s">
        <v>427</v>
      </c>
      <c r="P48" t="s">
        <v>384</v>
      </c>
      <c r="Q48" t="s">
        <v>409</v>
      </c>
    </row>
    <row r="49" spans="2:18" x14ac:dyDescent="0.25">
      <c r="B49" s="1">
        <v>45899</v>
      </c>
      <c r="C49" t="s">
        <v>100</v>
      </c>
      <c r="D49" s="1">
        <f t="shared" si="0"/>
        <v>45894</v>
      </c>
      <c r="E49">
        <v>59</v>
      </c>
      <c r="F49">
        <v>0</v>
      </c>
      <c r="G49">
        <v>1</v>
      </c>
      <c r="H49">
        <v>0</v>
      </c>
      <c r="I49" t="s">
        <v>120</v>
      </c>
      <c r="J49" t="str">
        <f>IF(Table4[[#This Row],[spend_usd]]&gt;0,"Paid User","Free User")</f>
        <v>Free User</v>
      </c>
      <c r="K49" t="s">
        <v>28</v>
      </c>
      <c r="L49" t="str">
        <f>IF(Table4[[#This Row],[week_start]]&lt;Table4[[#This Row],[date]],"R","DNR")</f>
        <v>R</v>
      </c>
      <c r="M49">
        <v>5</v>
      </c>
      <c r="O49" s="7" t="s">
        <v>411</v>
      </c>
      <c r="P49" s="14">
        <v>170</v>
      </c>
      <c r="Q49" s="14">
        <v>0</v>
      </c>
    </row>
    <row r="50" spans="2:18" x14ac:dyDescent="0.25">
      <c r="B50" s="1">
        <v>45867</v>
      </c>
      <c r="C50" t="s">
        <v>121</v>
      </c>
      <c r="D50" s="1">
        <f t="shared" si="0"/>
        <v>45866</v>
      </c>
      <c r="E50">
        <v>35</v>
      </c>
      <c r="F50">
        <v>0</v>
      </c>
      <c r="G50">
        <v>0</v>
      </c>
      <c r="H50">
        <v>0</v>
      </c>
      <c r="I50" t="s">
        <v>122</v>
      </c>
      <c r="J50" t="str">
        <f>IF(Table4[[#This Row],[spend_usd]]&gt;0,"Paid User","Free User")</f>
        <v>Free User</v>
      </c>
      <c r="K50" t="s">
        <v>48</v>
      </c>
      <c r="L50" t="str">
        <f>IF(Table4[[#This Row],[week_start]]&lt;Table4[[#This Row],[date]],"R","DNR")</f>
        <v>R</v>
      </c>
      <c r="M50">
        <v>1</v>
      </c>
      <c r="O50" s="7" t="s">
        <v>412</v>
      </c>
      <c r="P50" s="14">
        <v>30</v>
      </c>
      <c r="Q50" s="14">
        <v>247.70000000000013</v>
      </c>
    </row>
    <row r="51" spans="2:18" x14ac:dyDescent="0.25">
      <c r="B51" s="1">
        <v>45890</v>
      </c>
      <c r="C51" t="s">
        <v>50</v>
      </c>
      <c r="D51" s="1">
        <f t="shared" si="0"/>
        <v>45887</v>
      </c>
      <c r="E51">
        <v>17</v>
      </c>
      <c r="F51">
        <v>0</v>
      </c>
      <c r="G51">
        <v>2</v>
      </c>
      <c r="H51">
        <v>0</v>
      </c>
      <c r="I51" t="s">
        <v>123</v>
      </c>
      <c r="J51" t="str">
        <f>IF(Table4[[#This Row],[spend_usd]]&gt;0,"Paid User","Free User")</f>
        <v>Free User</v>
      </c>
      <c r="K51" t="s">
        <v>28</v>
      </c>
      <c r="L51" t="str">
        <f>IF(Table4[[#This Row],[week_start]]&lt;Table4[[#This Row],[date]],"R","DNR")</f>
        <v>R</v>
      </c>
      <c r="M51">
        <v>3</v>
      </c>
      <c r="O51" s="7" t="s">
        <v>386</v>
      </c>
      <c r="P51" s="14">
        <v>200</v>
      </c>
      <c r="Q51" s="14">
        <v>247.70000000000013</v>
      </c>
    </row>
    <row r="52" spans="2:18" x14ac:dyDescent="0.25">
      <c r="B52" s="1">
        <v>45896</v>
      </c>
      <c r="C52" t="s">
        <v>124</v>
      </c>
      <c r="D52" s="1">
        <f t="shared" si="0"/>
        <v>45894</v>
      </c>
      <c r="E52">
        <v>21</v>
      </c>
      <c r="F52">
        <v>0</v>
      </c>
      <c r="G52">
        <v>3</v>
      </c>
      <c r="H52">
        <v>0</v>
      </c>
      <c r="I52" t="s">
        <v>125</v>
      </c>
      <c r="J52" t="str">
        <f>IF(Table4[[#This Row],[spend_usd]]&gt;0,"Paid User","Free User")</f>
        <v>Free User</v>
      </c>
      <c r="K52" t="s">
        <v>21</v>
      </c>
      <c r="L52" t="str">
        <f>IF(Table4[[#This Row],[week_start]]&lt;Table4[[#This Row],[date]],"R","DNR")</f>
        <v>R</v>
      </c>
      <c r="M52">
        <v>6</v>
      </c>
    </row>
    <row r="53" spans="2:18" x14ac:dyDescent="0.25">
      <c r="B53" s="1">
        <v>45887</v>
      </c>
      <c r="C53" t="s">
        <v>126</v>
      </c>
      <c r="D53" s="1">
        <f t="shared" si="0"/>
        <v>45887</v>
      </c>
      <c r="E53">
        <v>55</v>
      </c>
      <c r="F53">
        <v>0</v>
      </c>
      <c r="G53">
        <v>1</v>
      </c>
      <c r="H53">
        <v>0</v>
      </c>
      <c r="I53" t="s">
        <v>127</v>
      </c>
      <c r="J53" t="str">
        <f>IF(Table4[[#This Row],[spend_usd]]&gt;0,"Paid User","Free User")</f>
        <v>Free User</v>
      </c>
      <c r="K53" t="s">
        <v>28</v>
      </c>
      <c r="L53" t="str">
        <f>IF(Table4[[#This Row],[week_start]]&lt;Table4[[#This Row],[date]],"R","DNR")</f>
        <v>DNR</v>
      </c>
      <c r="M53">
        <v>4</v>
      </c>
      <c r="O53" s="11" t="s">
        <v>414</v>
      </c>
      <c r="P53" s="19">
        <f>GETPIVOTDATA("Count",$O$48,"Free/Paid","Paid User")/GETPIVOTDATA("Count",$O$48)</f>
        <v>0.15</v>
      </c>
    </row>
    <row r="54" spans="2:18" x14ac:dyDescent="0.25">
      <c r="B54" s="1">
        <v>45882</v>
      </c>
      <c r="C54" t="s">
        <v>128</v>
      </c>
      <c r="D54" s="1">
        <f t="shared" si="0"/>
        <v>45880</v>
      </c>
      <c r="E54">
        <v>64</v>
      </c>
      <c r="F54">
        <v>0</v>
      </c>
      <c r="G54">
        <v>1</v>
      </c>
      <c r="H54">
        <v>0</v>
      </c>
      <c r="I54" t="s">
        <v>129</v>
      </c>
      <c r="J54" t="str">
        <f>IF(Table4[[#This Row],[spend_usd]]&gt;0,"Paid User","Free User")</f>
        <v>Free User</v>
      </c>
      <c r="K54" t="s">
        <v>28</v>
      </c>
      <c r="L54" t="str">
        <f>IF(Table4[[#This Row],[week_start]]&lt;Table4[[#This Row],[date]],"R","DNR")</f>
        <v>R</v>
      </c>
      <c r="M54">
        <v>1</v>
      </c>
    </row>
    <row r="55" spans="2:18" x14ac:dyDescent="0.25">
      <c r="B55" s="1">
        <v>45880</v>
      </c>
      <c r="C55" t="s">
        <v>130</v>
      </c>
      <c r="D55" s="1">
        <f t="shared" si="0"/>
        <v>45880</v>
      </c>
      <c r="E55">
        <v>61</v>
      </c>
      <c r="F55">
        <v>0</v>
      </c>
      <c r="G55">
        <v>1</v>
      </c>
      <c r="H55">
        <v>9.99</v>
      </c>
      <c r="I55" t="s">
        <v>131</v>
      </c>
      <c r="J55" t="str">
        <f>IF(Table4[[#This Row],[spend_usd]]&gt;0,"Paid User","Free User")</f>
        <v>Paid User</v>
      </c>
      <c r="K55" t="s">
        <v>28</v>
      </c>
      <c r="L55" t="str">
        <f>IF(Table4[[#This Row],[week_start]]&lt;Table4[[#This Row],[date]],"R","DNR")</f>
        <v>DNR</v>
      </c>
      <c r="M55">
        <v>4</v>
      </c>
    </row>
    <row r="56" spans="2:18" x14ac:dyDescent="0.25">
      <c r="B56" s="1">
        <v>45867</v>
      </c>
      <c r="C56" t="s">
        <v>132</v>
      </c>
      <c r="D56" s="1">
        <f t="shared" si="0"/>
        <v>45866</v>
      </c>
      <c r="E56">
        <v>20</v>
      </c>
      <c r="F56">
        <v>0</v>
      </c>
      <c r="G56">
        <v>1</v>
      </c>
      <c r="H56">
        <v>0</v>
      </c>
      <c r="I56" t="s">
        <v>133</v>
      </c>
      <c r="J56" t="str">
        <f>IF(Table4[[#This Row],[spend_usd]]&gt;0,"Paid User","Free User")</f>
        <v>Free User</v>
      </c>
      <c r="K56" t="s">
        <v>28</v>
      </c>
      <c r="L56" t="str">
        <f>IF(Table4[[#This Row],[week_start]]&lt;Table4[[#This Row],[date]],"R","DNR")</f>
        <v>R</v>
      </c>
      <c r="M56">
        <v>2</v>
      </c>
      <c r="O56" s="5" t="s">
        <v>418</v>
      </c>
    </row>
    <row r="57" spans="2:18" x14ac:dyDescent="0.25">
      <c r="B57" s="1">
        <v>45887</v>
      </c>
      <c r="C57" t="s">
        <v>134</v>
      </c>
      <c r="D57" s="1">
        <f t="shared" si="0"/>
        <v>45887</v>
      </c>
      <c r="E57">
        <v>58</v>
      </c>
      <c r="F57">
        <v>0</v>
      </c>
      <c r="G57">
        <v>1</v>
      </c>
      <c r="H57">
        <v>0</v>
      </c>
      <c r="I57" t="s">
        <v>135</v>
      </c>
      <c r="J57" t="str">
        <f>IF(Table4[[#This Row],[spend_usd]]&gt;0,"Paid User","Free User")</f>
        <v>Free User</v>
      </c>
      <c r="K57" t="s">
        <v>21</v>
      </c>
      <c r="L57" t="str">
        <f>IF(Table4[[#This Row],[week_start]]&lt;Table4[[#This Row],[date]],"R","DNR")</f>
        <v>DNR</v>
      </c>
      <c r="M57">
        <v>3</v>
      </c>
      <c r="O57" s="6" t="s">
        <v>427</v>
      </c>
      <c r="P57" t="s">
        <v>384</v>
      </c>
      <c r="Q57" t="s">
        <v>415</v>
      </c>
      <c r="R57" t="s">
        <v>416</v>
      </c>
    </row>
    <row r="58" spans="2:18" x14ac:dyDescent="0.25">
      <c r="B58" s="1">
        <v>45889</v>
      </c>
      <c r="C58" t="s">
        <v>136</v>
      </c>
      <c r="D58" s="1">
        <f t="shared" si="0"/>
        <v>45887</v>
      </c>
      <c r="E58">
        <v>27</v>
      </c>
      <c r="F58">
        <v>0</v>
      </c>
      <c r="G58">
        <v>0</v>
      </c>
      <c r="H58">
        <v>0</v>
      </c>
      <c r="I58" t="s">
        <v>137</v>
      </c>
      <c r="J58" t="str">
        <f>IF(Table4[[#This Row],[spend_usd]]&gt;0,"Paid User","Free User")</f>
        <v>Free User</v>
      </c>
      <c r="K58" t="s">
        <v>28</v>
      </c>
      <c r="L58" t="str">
        <f>IF(Table4[[#This Row],[week_start]]&lt;Table4[[#This Row],[date]],"R","DNR")</f>
        <v>R</v>
      </c>
      <c r="M58">
        <v>5</v>
      </c>
      <c r="O58" s="7" t="s">
        <v>411</v>
      </c>
      <c r="P58" s="14">
        <v>170</v>
      </c>
      <c r="Q58" s="14">
        <v>0</v>
      </c>
      <c r="R58" s="14">
        <v>0</v>
      </c>
    </row>
    <row r="59" spans="2:18" x14ac:dyDescent="0.25">
      <c r="B59" s="1">
        <v>45883</v>
      </c>
      <c r="C59" t="s">
        <v>138</v>
      </c>
      <c r="D59" s="1">
        <f t="shared" si="0"/>
        <v>45880</v>
      </c>
      <c r="E59">
        <v>8</v>
      </c>
      <c r="F59">
        <v>0</v>
      </c>
      <c r="G59">
        <v>0</v>
      </c>
      <c r="H59">
        <v>0</v>
      </c>
      <c r="I59" t="s">
        <v>139</v>
      </c>
      <c r="J59" t="str">
        <f>IF(Table4[[#This Row],[spend_usd]]&gt;0,"Paid User","Free User")</f>
        <v>Free User</v>
      </c>
      <c r="K59" t="s">
        <v>48</v>
      </c>
      <c r="L59" t="str">
        <f>IF(Table4[[#This Row],[week_start]]&lt;Table4[[#This Row],[date]],"R","DNR")</f>
        <v>R</v>
      </c>
      <c r="M59">
        <v>4</v>
      </c>
      <c r="O59" s="7" t="s">
        <v>412</v>
      </c>
      <c r="P59" s="14">
        <v>30</v>
      </c>
      <c r="Q59" s="14">
        <v>247.70000000000013</v>
      </c>
      <c r="R59" s="14">
        <v>8.2566666666666713</v>
      </c>
    </row>
    <row r="60" spans="2:18" x14ac:dyDescent="0.25">
      <c r="B60" s="1">
        <v>45891</v>
      </c>
      <c r="C60" t="s">
        <v>140</v>
      </c>
      <c r="D60" s="1">
        <f t="shared" si="0"/>
        <v>45887</v>
      </c>
      <c r="E60">
        <v>26</v>
      </c>
      <c r="F60">
        <v>0</v>
      </c>
      <c r="G60">
        <v>1</v>
      </c>
      <c r="H60">
        <v>0</v>
      </c>
      <c r="I60" t="s">
        <v>141</v>
      </c>
      <c r="J60" t="str">
        <f>IF(Table4[[#This Row],[spend_usd]]&gt;0,"Paid User","Free User")</f>
        <v>Free User</v>
      </c>
      <c r="K60" t="s">
        <v>48</v>
      </c>
      <c r="L60" t="str">
        <f>IF(Table4[[#This Row],[week_start]]&lt;Table4[[#This Row],[date]],"R","DNR")</f>
        <v>R</v>
      </c>
      <c r="M60">
        <v>4</v>
      </c>
      <c r="O60" s="7" t="s">
        <v>386</v>
      </c>
      <c r="P60" s="14">
        <v>200</v>
      </c>
      <c r="Q60" s="14">
        <v>247.70000000000013</v>
      </c>
      <c r="R60" s="14">
        <v>1.2385000000000006</v>
      </c>
    </row>
    <row r="61" spans="2:18" x14ac:dyDescent="0.25">
      <c r="B61" s="1">
        <v>45877</v>
      </c>
      <c r="C61" t="s">
        <v>142</v>
      </c>
      <c r="D61" s="1">
        <f t="shared" si="0"/>
        <v>45873</v>
      </c>
      <c r="E61">
        <v>72</v>
      </c>
      <c r="F61">
        <v>0</v>
      </c>
      <c r="G61">
        <v>3</v>
      </c>
      <c r="H61">
        <v>9.99</v>
      </c>
      <c r="I61" t="s">
        <v>143</v>
      </c>
      <c r="J61" t="str">
        <f>IF(Table4[[#This Row],[spend_usd]]&gt;0,"Paid User","Free User")</f>
        <v>Paid User</v>
      </c>
      <c r="K61" t="s">
        <v>28</v>
      </c>
      <c r="L61" t="str">
        <f>IF(Table4[[#This Row],[week_start]]&lt;Table4[[#This Row],[date]],"R","DNR")</f>
        <v>R</v>
      </c>
      <c r="M61">
        <v>6</v>
      </c>
    </row>
    <row r="62" spans="2:18" x14ac:dyDescent="0.25">
      <c r="B62" s="1">
        <v>45881</v>
      </c>
      <c r="C62" t="s">
        <v>144</v>
      </c>
      <c r="D62" s="1">
        <f t="shared" si="0"/>
        <v>45880</v>
      </c>
      <c r="E62">
        <v>45</v>
      </c>
      <c r="F62">
        <v>0</v>
      </c>
      <c r="G62">
        <v>0</v>
      </c>
      <c r="H62">
        <v>0</v>
      </c>
      <c r="I62" t="s">
        <v>145</v>
      </c>
      <c r="J62" t="str">
        <f>IF(Table4[[#This Row],[spend_usd]]&gt;0,"Paid User","Free User")</f>
        <v>Free User</v>
      </c>
      <c r="K62" t="s">
        <v>21</v>
      </c>
      <c r="L62" t="str">
        <f>IF(Table4[[#This Row],[week_start]]&lt;Table4[[#This Row],[date]],"R","DNR")</f>
        <v>R</v>
      </c>
      <c r="M62">
        <v>4</v>
      </c>
      <c r="O62" s="11" t="s">
        <v>417</v>
      </c>
      <c r="P62" s="12">
        <f>GETPIVOTDATA("Average Spending",$O$57,"Free/Paid","Paid User")</f>
        <v>8.2566666666666713</v>
      </c>
    </row>
    <row r="63" spans="2:18" x14ac:dyDescent="0.25">
      <c r="B63" s="1">
        <v>45900</v>
      </c>
      <c r="C63" t="s">
        <v>146</v>
      </c>
      <c r="D63" s="1">
        <f t="shared" si="0"/>
        <v>45894</v>
      </c>
      <c r="E63">
        <v>48</v>
      </c>
      <c r="F63">
        <v>0</v>
      </c>
      <c r="G63">
        <v>1</v>
      </c>
      <c r="H63">
        <v>0</v>
      </c>
      <c r="I63" t="s">
        <v>147</v>
      </c>
      <c r="J63" t="str">
        <f>IF(Table4[[#This Row],[spend_usd]]&gt;0,"Paid User","Free User")</f>
        <v>Free User</v>
      </c>
      <c r="K63" t="s">
        <v>28</v>
      </c>
      <c r="L63" t="str">
        <f>IF(Table4[[#This Row],[week_start]]&lt;Table4[[#This Row],[date]],"R","DNR")</f>
        <v>R</v>
      </c>
      <c r="M63">
        <v>4</v>
      </c>
    </row>
    <row r="64" spans="2:18" x14ac:dyDescent="0.25">
      <c r="B64" s="1">
        <v>45888</v>
      </c>
      <c r="C64" t="s">
        <v>148</v>
      </c>
      <c r="D64" s="1">
        <f t="shared" si="0"/>
        <v>45887</v>
      </c>
      <c r="E64">
        <v>52</v>
      </c>
      <c r="F64">
        <v>0</v>
      </c>
      <c r="G64">
        <v>3</v>
      </c>
      <c r="H64">
        <v>0</v>
      </c>
      <c r="I64" t="s">
        <v>149</v>
      </c>
      <c r="J64" t="str">
        <f>IF(Table4[[#This Row],[spend_usd]]&gt;0,"Paid User","Free User")</f>
        <v>Free User</v>
      </c>
      <c r="K64" t="s">
        <v>48</v>
      </c>
      <c r="L64" t="str">
        <f>IF(Table4[[#This Row],[week_start]]&lt;Table4[[#This Row],[date]],"R","DNR")</f>
        <v>R</v>
      </c>
      <c r="M64">
        <v>4</v>
      </c>
    </row>
    <row r="65" spans="2:17" x14ac:dyDescent="0.25">
      <c r="B65" s="1">
        <v>45899</v>
      </c>
      <c r="C65" t="s">
        <v>150</v>
      </c>
      <c r="D65" s="1">
        <f t="shared" si="0"/>
        <v>45894</v>
      </c>
      <c r="E65">
        <v>50</v>
      </c>
      <c r="F65">
        <v>0</v>
      </c>
      <c r="G65">
        <v>2</v>
      </c>
      <c r="H65">
        <v>0</v>
      </c>
      <c r="I65" t="s">
        <v>151</v>
      </c>
      <c r="J65" t="str">
        <f>IF(Table4[[#This Row],[spend_usd]]&gt;0,"Paid User","Free User")</f>
        <v>Free User</v>
      </c>
      <c r="K65" t="s">
        <v>48</v>
      </c>
      <c r="L65" t="str">
        <f>IF(Table4[[#This Row],[week_start]]&lt;Table4[[#This Row],[date]],"R","DNR")</f>
        <v>R</v>
      </c>
      <c r="M65">
        <v>8</v>
      </c>
      <c r="O65" s="5" t="s">
        <v>420</v>
      </c>
    </row>
    <row r="66" spans="2:17" x14ac:dyDescent="0.25">
      <c r="B66" s="1">
        <v>45868</v>
      </c>
      <c r="C66" t="s">
        <v>152</v>
      </c>
      <c r="D66" s="1">
        <f t="shared" si="0"/>
        <v>45866</v>
      </c>
      <c r="E66">
        <v>39</v>
      </c>
      <c r="F66">
        <v>0</v>
      </c>
      <c r="G66">
        <v>2</v>
      </c>
      <c r="H66">
        <v>0</v>
      </c>
      <c r="I66" t="s">
        <v>153</v>
      </c>
      <c r="J66" t="str">
        <f>IF(Table4[[#This Row],[spend_usd]]&gt;0,"Paid User","Free User")</f>
        <v>Free User</v>
      </c>
      <c r="K66" t="s">
        <v>21</v>
      </c>
      <c r="L66" t="str">
        <f>IF(Table4[[#This Row],[week_start]]&lt;Table4[[#This Row],[date]],"R","DNR")</f>
        <v>R</v>
      </c>
      <c r="M66">
        <v>3</v>
      </c>
      <c r="O66" s="6" t="s">
        <v>426</v>
      </c>
      <c r="P66" t="s">
        <v>428</v>
      </c>
      <c r="Q66" t="s">
        <v>429</v>
      </c>
    </row>
    <row r="67" spans="2:17" x14ac:dyDescent="0.25">
      <c r="B67" s="1">
        <v>45897</v>
      </c>
      <c r="C67" t="s">
        <v>154</v>
      </c>
      <c r="D67" s="1">
        <f t="shared" si="0"/>
        <v>45894</v>
      </c>
      <c r="E67">
        <v>8</v>
      </c>
      <c r="F67">
        <v>0</v>
      </c>
      <c r="G67">
        <v>4</v>
      </c>
      <c r="H67">
        <v>0</v>
      </c>
      <c r="I67" t="s">
        <v>155</v>
      </c>
      <c r="J67" t="str">
        <f>IF(Table4[[#This Row],[spend_usd]]&gt;0,"Paid User","Free User")</f>
        <v>Free User</v>
      </c>
      <c r="K67" t="s">
        <v>21</v>
      </c>
      <c r="L67" t="str">
        <f>IF(Table4[[#This Row],[week_start]]&lt;Table4[[#This Row],[date]],"R","DNR")</f>
        <v>R</v>
      </c>
      <c r="M67">
        <v>6</v>
      </c>
      <c r="O67" s="7" t="s">
        <v>387</v>
      </c>
      <c r="P67" s="14">
        <v>38</v>
      </c>
      <c r="Q67" s="14">
        <v>28.949999999999996</v>
      </c>
    </row>
    <row r="68" spans="2:17" x14ac:dyDescent="0.25">
      <c r="B68" s="1">
        <v>45899</v>
      </c>
      <c r="C68" t="s">
        <v>156</v>
      </c>
      <c r="D68" s="1">
        <f t="shared" si="0"/>
        <v>45894</v>
      </c>
      <c r="E68">
        <v>3</v>
      </c>
      <c r="F68">
        <v>0</v>
      </c>
      <c r="G68">
        <v>3</v>
      </c>
      <c r="H68">
        <v>0</v>
      </c>
      <c r="I68" t="s">
        <v>157</v>
      </c>
      <c r="J68" t="str">
        <f>IF(Table4[[#This Row],[spend_usd]]&gt;0,"Paid User","Free User")</f>
        <v>Free User</v>
      </c>
      <c r="K68" t="s">
        <v>28</v>
      </c>
      <c r="L68" t="str">
        <f>IF(Table4[[#This Row],[week_start]]&lt;Table4[[#This Row],[date]],"R","DNR")</f>
        <v>R</v>
      </c>
      <c r="M68">
        <v>5</v>
      </c>
      <c r="O68" s="7" t="s">
        <v>388</v>
      </c>
      <c r="P68" s="14">
        <v>114</v>
      </c>
      <c r="Q68" s="14">
        <v>218.75000000000009</v>
      </c>
    </row>
    <row r="69" spans="2:17" x14ac:dyDescent="0.25">
      <c r="B69" s="1">
        <v>45898</v>
      </c>
      <c r="C69" t="s">
        <v>158</v>
      </c>
      <c r="D69" s="1">
        <f t="shared" si="0"/>
        <v>45894</v>
      </c>
      <c r="E69">
        <v>59</v>
      </c>
      <c r="F69">
        <v>0</v>
      </c>
      <c r="G69">
        <v>2</v>
      </c>
      <c r="H69">
        <v>14.99</v>
      </c>
      <c r="I69" t="s">
        <v>159</v>
      </c>
      <c r="J69" t="str">
        <f>IF(Table4[[#This Row],[spend_usd]]&gt;0,"Paid User","Free User")</f>
        <v>Paid User</v>
      </c>
      <c r="K69" t="s">
        <v>21</v>
      </c>
      <c r="L69" t="str">
        <f>IF(Table4[[#This Row],[week_start]]&lt;Table4[[#This Row],[date]],"R","DNR")</f>
        <v>R</v>
      </c>
      <c r="M69">
        <v>2</v>
      </c>
      <c r="O69" s="7" t="s">
        <v>386</v>
      </c>
      <c r="P69" s="14">
        <v>138</v>
      </c>
      <c r="Q69" s="14">
        <v>247.70000000000013</v>
      </c>
    </row>
    <row r="70" spans="2:17" x14ac:dyDescent="0.25">
      <c r="B70" s="1">
        <v>45894</v>
      </c>
      <c r="C70" t="s">
        <v>118</v>
      </c>
      <c r="D70" s="1">
        <f t="shared" si="0"/>
        <v>45894</v>
      </c>
      <c r="E70">
        <v>39</v>
      </c>
      <c r="F70">
        <v>0</v>
      </c>
      <c r="G70">
        <v>0</v>
      </c>
      <c r="H70">
        <v>0</v>
      </c>
      <c r="I70" t="s">
        <v>160</v>
      </c>
      <c r="J70" t="str">
        <f>IF(Table4[[#This Row],[spend_usd]]&gt;0,"Paid User","Free User")</f>
        <v>Free User</v>
      </c>
      <c r="K70" t="s">
        <v>28</v>
      </c>
      <c r="L70" t="str">
        <f>IF(Table4[[#This Row],[week_start]]&lt;Table4[[#This Row],[date]],"R","DNR")</f>
        <v>DNR</v>
      </c>
      <c r="M70">
        <v>2</v>
      </c>
    </row>
    <row r="71" spans="2:17" x14ac:dyDescent="0.25">
      <c r="B71" s="1">
        <v>45890</v>
      </c>
      <c r="C71" t="s">
        <v>156</v>
      </c>
      <c r="D71" s="1">
        <f t="shared" ref="D71:D134" si="1">B71-WEEKDAY(B71,2)+1</f>
        <v>45887</v>
      </c>
      <c r="E71">
        <v>65</v>
      </c>
      <c r="F71">
        <v>0</v>
      </c>
      <c r="G71">
        <v>0</v>
      </c>
      <c r="H71">
        <v>0</v>
      </c>
      <c r="I71" t="s">
        <v>161</v>
      </c>
      <c r="J71" t="str">
        <f>IF(Table4[[#This Row],[spend_usd]]&gt;0,"Paid User","Free User")</f>
        <v>Free User</v>
      </c>
      <c r="K71" t="s">
        <v>28</v>
      </c>
      <c r="L71" t="str">
        <f>IF(Table4[[#This Row],[week_start]]&lt;Table4[[#This Row],[date]],"R","DNR")</f>
        <v>R</v>
      </c>
      <c r="M71">
        <v>2</v>
      </c>
    </row>
    <row r="72" spans="2:17" x14ac:dyDescent="0.25">
      <c r="B72" s="1">
        <v>45896</v>
      </c>
      <c r="C72" t="s">
        <v>162</v>
      </c>
      <c r="D72" s="1">
        <f t="shared" si="1"/>
        <v>45894</v>
      </c>
      <c r="E72">
        <v>21</v>
      </c>
      <c r="F72">
        <v>0</v>
      </c>
      <c r="G72">
        <v>6</v>
      </c>
      <c r="H72">
        <v>0</v>
      </c>
      <c r="I72" t="s">
        <v>163</v>
      </c>
      <c r="J72" t="str">
        <f>IF(Table4[[#This Row],[spend_usd]]&gt;0,"Paid User","Free User")</f>
        <v>Free User</v>
      </c>
      <c r="K72" t="s">
        <v>28</v>
      </c>
      <c r="L72" t="str">
        <f>IF(Table4[[#This Row],[week_start]]&lt;Table4[[#This Row],[date]],"R","DNR")</f>
        <v>R</v>
      </c>
      <c r="M72">
        <v>6</v>
      </c>
    </row>
    <row r="73" spans="2:17" x14ac:dyDescent="0.25">
      <c r="B73" s="1">
        <v>45875</v>
      </c>
      <c r="C73" t="s">
        <v>164</v>
      </c>
      <c r="D73" s="1">
        <f t="shared" si="1"/>
        <v>45873</v>
      </c>
      <c r="E73">
        <v>14</v>
      </c>
      <c r="F73">
        <v>0</v>
      </c>
      <c r="G73">
        <v>3</v>
      </c>
      <c r="H73">
        <v>0</v>
      </c>
      <c r="I73" t="s">
        <v>165</v>
      </c>
      <c r="J73" t="str">
        <f>IF(Table4[[#This Row],[spend_usd]]&gt;0,"Paid User","Free User")</f>
        <v>Free User</v>
      </c>
      <c r="K73" t="s">
        <v>48</v>
      </c>
      <c r="L73" t="str">
        <f>IF(Table4[[#This Row],[week_start]]&lt;Table4[[#This Row],[date]],"R","DNR")</f>
        <v>R</v>
      </c>
      <c r="M73">
        <v>6</v>
      </c>
    </row>
    <row r="74" spans="2:17" x14ac:dyDescent="0.25">
      <c r="B74" s="1">
        <v>45853</v>
      </c>
      <c r="C74" t="s">
        <v>166</v>
      </c>
      <c r="D74" s="1">
        <f t="shared" si="1"/>
        <v>45852</v>
      </c>
      <c r="E74">
        <v>33</v>
      </c>
      <c r="F74">
        <v>0</v>
      </c>
      <c r="G74">
        <v>3</v>
      </c>
      <c r="H74">
        <v>0</v>
      </c>
      <c r="I74" t="s">
        <v>167</v>
      </c>
      <c r="J74" t="str">
        <f>IF(Table4[[#This Row],[spend_usd]]&gt;0,"Paid User","Free User")</f>
        <v>Free User</v>
      </c>
      <c r="K74" t="s">
        <v>48</v>
      </c>
      <c r="L74" t="str">
        <f>IF(Table4[[#This Row],[week_start]]&lt;Table4[[#This Row],[date]],"R","DNR")</f>
        <v>R</v>
      </c>
      <c r="M74">
        <v>5</v>
      </c>
      <c r="O74" s="5" t="s">
        <v>419</v>
      </c>
    </row>
    <row r="75" spans="2:17" x14ac:dyDescent="0.25">
      <c r="B75" s="1">
        <v>45868</v>
      </c>
      <c r="C75" t="s">
        <v>169</v>
      </c>
      <c r="D75" s="1">
        <f t="shared" si="1"/>
        <v>45866</v>
      </c>
      <c r="E75">
        <v>44</v>
      </c>
      <c r="F75">
        <v>0</v>
      </c>
      <c r="G75">
        <v>1</v>
      </c>
      <c r="H75">
        <v>9.99</v>
      </c>
      <c r="I75" t="s">
        <v>170</v>
      </c>
      <c r="J75" t="str">
        <f>IF(Table4[[#This Row],[spend_usd]]&gt;0,"Paid User","Free User")</f>
        <v>Paid User</v>
      </c>
      <c r="K75" t="s">
        <v>28</v>
      </c>
      <c r="L75" t="str">
        <f>IF(Table4[[#This Row],[week_start]]&lt;Table4[[#This Row],[date]],"R","DNR")</f>
        <v>R</v>
      </c>
      <c r="M75">
        <v>3</v>
      </c>
      <c r="O75" s="6" t="s">
        <v>430</v>
      </c>
      <c r="P75" t="s">
        <v>431</v>
      </c>
    </row>
    <row r="76" spans="2:17" x14ac:dyDescent="0.25">
      <c r="B76" s="1">
        <v>45865</v>
      </c>
      <c r="C76" t="s">
        <v>171</v>
      </c>
      <c r="D76" s="1">
        <f t="shared" si="1"/>
        <v>45859</v>
      </c>
      <c r="E76">
        <v>59</v>
      </c>
      <c r="F76">
        <v>0</v>
      </c>
      <c r="G76">
        <v>2</v>
      </c>
      <c r="H76">
        <v>0</v>
      </c>
      <c r="I76" t="s">
        <v>172</v>
      </c>
      <c r="J76" t="str">
        <f>IF(Table4[[#This Row],[spend_usd]]&gt;0,"Paid User","Free User")</f>
        <v>Free User</v>
      </c>
      <c r="K76" t="s">
        <v>48</v>
      </c>
      <c r="L76" t="str">
        <f>IF(Table4[[#This Row],[week_start]]&lt;Table4[[#This Row],[date]],"R","DNR")</f>
        <v>R</v>
      </c>
      <c r="M76">
        <v>4</v>
      </c>
      <c r="O76" s="7" t="s">
        <v>21</v>
      </c>
      <c r="P76" s="14">
        <v>28.959999999999997</v>
      </c>
    </row>
    <row r="77" spans="2:17" x14ac:dyDescent="0.25">
      <c r="B77" s="1">
        <v>45898</v>
      </c>
      <c r="C77" t="s">
        <v>173</v>
      </c>
      <c r="D77" s="1">
        <f t="shared" si="1"/>
        <v>45894</v>
      </c>
      <c r="E77">
        <v>34</v>
      </c>
      <c r="F77">
        <v>0</v>
      </c>
      <c r="G77">
        <v>1</v>
      </c>
      <c r="H77">
        <v>0</v>
      </c>
      <c r="I77" t="s">
        <v>174</v>
      </c>
      <c r="J77" t="str">
        <f>IF(Table4[[#This Row],[spend_usd]]&gt;0,"Paid User","Free User")</f>
        <v>Free User</v>
      </c>
      <c r="K77" t="s">
        <v>21</v>
      </c>
      <c r="L77" t="str">
        <f>IF(Table4[[#This Row],[week_start]]&lt;Table4[[#This Row],[date]],"R","DNR")</f>
        <v>R</v>
      </c>
      <c r="M77">
        <v>2</v>
      </c>
      <c r="O77" s="7" t="s">
        <v>48</v>
      </c>
      <c r="P77" s="14">
        <v>73.919999999999987</v>
      </c>
    </row>
    <row r="78" spans="2:17" x14ac:dyDescent="0.25">
      <c r="B78" s="1">
        <v>45885</v>
      </c>
      <c r="C78" t="s">
        <v>175</v>
      </c>
      <c r="D78" s="1">
        <f t="shared" si="1"/>
        <v>45880</v>
      </c>
      <c r="E78">
        <v>37</v>
      </c>
      <c r="F78">
        <v>0</v>
      </c>
      <c r="G78">
        <v>1</v>
      </c>
      <c r="H78">
        <v>0</v>
      </c>
      <c r="I78" t="s">
        <v>176</v>
      </c>
      <c r="J78" t="str">
        <f>IF(Table4[[#This Row],[spend_usd]]&gt;0,"Paid User","Free User")</f>
        <v>Free User</v>
      </c>
      <c r="K78" t="s">
        <v>28</v>
      </c>
      <c r="L78" t="str">
        <f>IF(Table4[[#This Row],[week_start]]&lt;Table4[[#This Row],[date]],"R","DNR")</f>
        <v>R</v>
      </c>
      <c r="M78">
        <v>3</v>
      </c>
      <c r="O78" s="7" t="s">
        <v>28</v>
      </c>
      <c r="P78" s="14">
        <v>144.81999999999996</v>
      </c>
    </row>
    <row r="79" spans="2:17" x14ac:dyDescent="0.25">
      <c r="B79" s="1">
        <v>45900</v>
      </c>
      <c r="C79" t="s">
        <v>63</v>
      </c>
      <c r="D79" s="1">
        <f t="shared" si="1"/>
        <v>45894</v>
      </c>
      <c r="E79">
        <v>37</v>
      </c>
      <c r="F79">
        <v>0</v>
      </c>
      <c r="G79">
        <v>1</v>
      </c>
      <c r="H79">
        <v>0</v>
      </c>
      <c r="I79" t="s">
        <v>177</v>
      </c>
      <c r="J79" t="str">
        <f>IF(Table4[[#This Row],[spend_usd]]&gt;0,"Paid User","Free User")</f>
        <v>Free User</v>
      </c>
      <c r="K79" t="s">
        <v>28</v>
      </c>
      <c r="L79" t="str">
        <f>IF(Table4[[#This Row],[week_start]]&lt;Table4[[#This Row],[date]],"R","DNR")</f>
        <v>R</v>
      </c>
      <c r="M79">
        <v>3</v>
      </c>
      <c r="O79" s="7" t="s">
        <v>386</v>
      </c>
      <c r="P79" s="14">
        <v>247.69999999999993</v>
      </c>
    </row>
    <row r="80" spans="2:17" x14ac:dyDescent="0.25">
      <c r="B80" s="1">
        <v>45900</v>
      </c>
      <c r="C80" t="s">
        <v>132</v>
      </c>
      <c r="D80" s="1">
        <f t="shared" si="1"/>
        <v>45894</v>
      </c>
      <c r="E80">
        <v>37</v>
      </c>
      <c r="F80">
        <v>0</v>
      </c>
      <c r="G80">
        <v>1</v>
      </c>
      <c r="H80">
        <v>0</v>
      </c>
      <c r="I80" t="s">
        <v>178</v>
      </c>
      <c r="J80" t="str">
        <f>IF(Table4[[#This Row],[spend_usd]]&gt;0,"Paid User","Free User")</f>
        <v>Free User</v>
      </c>
      <c r="K80" t="s">
        <v>21</v>
      </c>
      <c r="L80" t="str">
        <f>IF(Table4[[#This Row],[week_start]]&lt;Table4[[#This Row],[date]],"R","DNR")</f>
        <v>R</v>
      </c>
      <c r="M80">
        <v>4</v>
      </c>
    </row>
    <row r="81" spans="2:16" x14ac:dyDescent="0.25">
      <c r="B81" s="1">
        <v>45897</v>
      </c>
      <c r="C81" t="s">
        <v>26</v>
      </c>
      <c r="D81" s="1">
        <f t="shared" si="1"/>
        <v>45894</v>
      </c>
      <c r="E81">
        <v>65</v>
      </c>
      <c r="F81">
        <v>0</v>
      </c>
      <c r="G81">
        <v>2</v>
      </c>
      <c r="H81">
        <v>0</v>
      </c>
      <c r="I81" t="s">
        <v>179</v>
      </c>
      <c r="J81" t="str">
        <f>IF(Table4[[#This Row],[spend_usd]]&gt;0,"Paid User","Free User")</f>
        <v>Free User</v>
      </c>
      <c r="K81" t="s">
        <v>28</v>
      </c>
      <c r="L81" t="str">
        <f>IF(Table4[[#This Row],[week_start]]&lt;Table4[[#This Row],[date]],"R","DNR")</f>
        <v>R</v>
      </c>
      <c r="M81">
        <v>3</v>
      </c>
    </row>
    <row r="82" spans="2:16" x14ac:dyDescent="0.25">
      <c r="B82" s="1">
        <v>45884</v>
      </c>
      <c r="C82" t="s">
        <v>180</v>
      </c>
      <c r="D82" s="1">
        <f t="shared" si="1"/>
        <v>45880</v>
      </c>
      <c r="E82">
        <v>26</v>
      </c>
      <c r="F82">
        <v>0</v>
      </c>
      <c r="G82">
        <v>1</v>
      </c>
      <c r="H82">
        <v>0</v>
      </c>
      <c r="I82" t="s">
        <v>181</v>
      </c>
      <c r="J82" t="str">
        <f>IF(Table4[[#This Row],[spend_usd]]&gt;0,"Paid User","Free User")</f>
        <v>Free User</v>
      </c>
      <c r="K82" t="s">
        <v>21</v>
      </c>
      <c r="L82" t="str">
        <f>IF(Table4[[#This Row],[week_start]]&lt;Table4[[#This Row],[date]],"R","DNR")</f>
        <v>R</v>
      </c>
      <c r="M82">
        <v>4</v>
      </c>
    </row>
    <row r="83" spans="2:16" x14ac:dyDescent="0.25">
      <c r="B83" s="1">
        <v>45887</v>
      </c>
      <c r="C83" t="s">
        <v>182</v>
      </c>
      <c r="D83" s="1">
        <f t="shared" si="1"/>
        <v>45887</v>
      </c>
      <c r="E83">
        <v>20</v>
      </c>
      <c r="F83">
        <v>0</v>
      </c>
      <c r="G83">
        <v>3</v>
      </c>
      <c r="H83">
        <v>0</v>
      </c>
      <c r="I83" t="s">
        <v>183</v>
      </c>
      <c r="J83" t="str">
        <f>IF(Table4[[#This Row],[spend_usd]]&gt;0,"Paid User","Free User")</f>
        <v>Free User</v>
      </c>
      <c r="K83" t="s">
        <v>21</v>
      </c>
      <c r="L83" t="str">
        <f>IF(Table4[[#This Row],[week_start]]&lt;Table4[[#This Row],[date]],"R","DNR")</f>
        <v>DNR</v>
      </c>
      <c r="M83">
        <v>5</v>
      </c>
      <c r="O83" s="8" t="s">
        <v>424</v>
      </c>
    </row>
    <row r="84" spans="2:16" x14ac:dyDescent="0.25">
      <c r="B84" s="1">
        <v>45867</v>
      </c>
      <c r="C84" t="s">
        <v>184</v>
      </c>
      <c r="D84" s="1">
        <f t="shared" si="1"/>
        <v>45866</v>
      </c>
      <c r="E84">
        <v>23</v>
      </c>
      <c r="F84">
        <v>0</v>
      </c>
      <c r="G84">
        <v>1</v>
      </c>
      <c r="H84">
        <v>0</v>
      </c>
      <c r="I84" t="s">
        <v>185</v>
      </c>
      <c r="J84" t="str">
        <f>IF(Table4[[#This Row],[spend_usd]]&gt;0,"Paid User","Free User")</f>
        <v>Free User</v>
      </c>
      <c r="K84" t="s">
        <v>28</v>
      </c>
      <c r="L84" t="str">
        <f>IF(Table4[[#This Row],[week_start]]&lt;Table4[[#This Row],[date]],"R","DNR")</f>
        <v>R</v>
      </c>
      <c r="M84">
        <v>3</v>
      </c>
      <c r="O84" s="6" t="s">
        <v>432</v>
      </c>
      <c r="P84" t="s">
        <v>384</v>
      </c>
    </row>
    <row r="85" spans="2:16" x14ac:dyDescent="0.25">
      <c r="B85" s="1">
        <v>45896</v>
      </c>
      <c r="C85" t="s">
        <v>186</v>
      </c>
      <c r="D85" s="1">
        <f t="shared" si="1"/>
        <v>45894</v>
      </c>
      <c r="E85">
        <v>54</v>
      </c>
      <c r="F85">
        <v>0</v>
      </c>
      <c r="G85">
        <v>0</v>
      </c>
      <c r="H85">
        <v>0</v>
      </c>
      <c r="I85" t="s">
        <v>187</v>
      </c>
      <c r="J85" t="str">
        <f>IF(Table4[[#This Row],[spend_usd]]&gt;0,"Paid User","Free User")</f>
        <v>Free User</v>
      </c>
      <c r="K85" t="s">
        <v>48</v>
      </c>
      <c r="L85" t="str">
        <f>IF(Table4[[#This Row],[week_start]]&lt;Table4[[#This Row],[date]],"R","DNR")</f>
        <v>R</v>
      </c>
      <c r="M85">
        <v>2</v>
      </c>
      <c r="O85" s="7" t="s">
        <v>422</v>
      </c>
      <c r="P85" s="14">
        <v>26</v>
      </c>
    </row>
    <row r="86" spans="2:16" x14ac:dyDescent="0.25">
      <c r="B86" s="1">
        <v>45868</v>
      </c>
      <c r="C86" t="s">
        <v>188</v>
      </c>
      <c r="D86" s="1">
        <f t="shared" si="1"/>
        <v>45866</v>
      </c>
      <c r="E86">
        <v>55</v>
      </c>
      <c r="F86">
        <v>0</v>
      </c>
      <c r="G86">
        <v>2</v>
      </c>
      <c r="H86">
        <v>0</v>
      </c>
      <c r="I86" t="s">
        <v>189</v>
      </c>
      <c r="J86" t="str">
        <f>IF(Table4[[#This Row],[spend_usd]]&gt;0,"Paid User","Free User")</f>
        <v>Free User</v>
      </c>
      <c r="K86" t="s">
        <v>21</v>
      </c>
      <c r="L86" t="str">
        <f>IF(Table4[[#This Row],[week_start]]&lt;Table4[[#This Row],[date]],"R","DNR")</f>
        <v>R</v>
      </c>
      <c r="M86">
        <v>4</v>
      </c>
      <c r="O86" s="7" t="s">
        <v>423</v>
      </c>
      <c r="P86" s="14">
        <v>174</v>
      </c>
    </row>
    <row r="87" spans="2:16" x14ac:dyDescent="0.25">
      <c r="B87" s="1">
        <v>45869</v>
      </c>
      <c r="C87" t="s">
        <v>164</v>
      </c>
      <c r="D87" s="1">
        <f t="shared" si="1"/>
        <v>45866</v>
      </c>
      <c r="E87">
        <v>35</v>
      </c>
      <c r="F87">
        <v>0</v>
      </c>
      <c r="G87">
        <v>1</v>
      </c>
      <c r="H87">
        <v>0</v>
      </c>
      <c r="I87" t="s">
        <v>190</v>
      </c>
      <c r="J87" t="str">
        <f>IF(Table4[[#This Row],[spend_usd]]&gt;0,"Paid User","Free User")</f>
        <v>Free User</v>
      </c>
      <c r="K87" t="s">
        <v>48</v>
      </c>
      <c r="L87" t="str">
        <f>IF(Table4[[#This Row],[week_start]]&lt;Table4[[#This Row],[date]],"R","DNR")</f>
        <v>R</v>
      </c>
      <c r="M87">
        <v>1</v>
      </c>
      <c r="O87" s="7" t="s">
        <v>386</v>
      </c>
      <c r="P87" s="14">
        <v>200</v>
      </c>
    </row>
    <row r="88" spans="2:16" x14ac:dyDescent="0.25">
      <c r="B88" s="1">
        <v>45873</v>
      </c>
      <c r="C88" t="s">
        <v>191</v>
      </c>
      <c r="D88" s="1">
        <f t="shared" si="1"/>
        <v>45873</v>
      </c>
      <c r="E88">
        <v>3</v>
      </c>
      <c r="F88">
        <v>1</v>
      </c>
      <c r="G88">
        <v>1</v>
      </c>
      <c r="H88">
        <v>0</v>
      </c>
      <c r="I88" t="s">
        <v>192</v>
      </c>
      <c r="J88" t="str">
        <f>IF(Table4[[#This Row],[spend_usd]]&gt;0,"Paid User","Free User")</f>
        <v>Free User</v>
      </c>
      <c r="K88" t="s">
        <v>48</v>
      </c>
      <c r="L88" t="str">
        <f>IF(Table4[[#This Row],[week_start]]&lt;Table4[[#This Row],[date]],"R","DNR")</f>
        <v>DNR</v>
      </c>
      <c r="M88">
        <v>3</v>
      </c>
    </row>
    <row r="89" spans="2:16" x14ac:dyDescent="0.25">
      <c r="B89" s="1">
        <v>45889</v>
      </c>
      <c r="C89" t="s">
        <v>193</v>
      </c>
      <c r="D89" s="1">
        <f t="shared" si="1"/>
        <v>45887</v>
      </c>
      <c r="E89">
        <v>50</v>
      </c>
      <c r="F89">
        <v>0</v>
      </c>
      <c r="G89">
        <v>4</v>
      </c>
      <c r="H89">
        <v>0</v>
      </c>
      <c r="I89" t="s">
        <v>194</v>
      </c>
      <c r="J89" t="str">
        <f>IF(Table4[[#This Row],[spend_usd]]&gt;0,"Paid User","Free User")</f>
        <v>Free User</v>
      </c>
      <c r="K89" t="s">
        <v>28</v>
      </c>
      <c r="L89" t="str">
        <f>IF(Table4[[#This Row],[week_start]]&lt;Table4[[#This Row],[date]],"R","DNR")</f>
        <v>R</v>
      </c>
      <c r="M89">
        <v>5</v>
      </c>
    </row>
    <row r="90" spans="2:16" x14ac:dyDescent="0.25">
      <c r="B90" s="1">
        <v>45861</v>
      </c>
      <c r="C90" t="s">
        <v>56</v>
      </c>
      <c r="D90" s="1">
        <f t="shared" si="1"/>
        <v>45859</v>
      </c>
      <c r="E90">
        <v>38</v>
      </c>
      <c r="F90">
        <v>0</v>
      </c>
      <c r="G90">
        <v>2</v>
      </c>
      <c r="H90">
        <v>0</v>
      </c>
      <c r="I90" t="s">
        <v>195</v>
      </c>
      <c r="J90" t="str">
        <f>IF(Table4[[#This Row],[spend_usd]]&gt;0,"Paid User","Free User")</f>
        <v>Free User</v>
      </c>
      <c r="K90" t="s">
        <v>48</v>
      </c>
      <c r="L90" t="str">
        <f>IF(Table4[[#This Row],[week_start]]&lt;Table4[[#This Row],[date]],"R","DNR")</f>
        <v>R</v>
      </c>
      <c r="M90">
        <v>5</v>
      </c>
    </row>
    <row r="91" spans="2:16" x14ac:dyDescent="0.25">
      <c r="B91" s="1">
        <v>45889</v>
      </c>
      <c r="C91" t="s">
        <v>92</v>
      </c>
      <c r="D91" s="1">
        <f t="shared" si="1"/>
        <v>45887</v>
      </c>
      <c r="E91">
        <v>39</v>
      </c>
      <c r="F91">
        <v>0</v>
      </c>
      <c r="G91">
        <v>1</v>
      </c>
      <c r="H91">
        <v>1.99</v>
      </c>
      <c r="I91" t="s">
        <v>196</v>
      </c>
      <c r="J91" t="str">
        <f>IF(Table4[[#This Row],[spend_usd]]&gt;0,"Paid User","Free User")</f>
        <v>Paid User</v>
      </c>
      <c r="K91" t="s">
        <v>21</v>
      </c>
      <c r="L91" t="str">
        <f>IF(Table4[[#This Row],[week_start]]&lt;Table4[[#This Row],[date]],"R","DNR")</f>
        <v>R</v>
      </c>
      <c r="M91">
        <v>2</v>
      </c>
    </row>
    <row r="92" spans="2:16" x14ac:dyDescent="0.25">
      <c r="B92" s="1">
        <v>45897</v>
      </c>
      <c r="C92" t="s">
        <v>134</v>
      </c>
      <c r="D92" s="1">
        <f t="shared" si="1"/>
        <v>45894</v>
      </c>
      <c r="E92">
        <v>17</v>
      </c>
      <c r="F92">
        <v>0</v>
      </c>
      <c r="G92">
        <v>2</v>
      </c>
      <c r="H92">
        <v>0</v>
      </c>
      <c r="I92" t="s">
        <v>197</v>
      </c>
      <c r="J92" t="str">
        <f>IF(Table4[[#This Row],[spend_usd]]&gt;0,"Paid User","Free User")</f>
        <v>Free User</v>
      </c>
      <c r="K92" t="s">
        <v>48</v>
      </c>
      <c r="L92" t="str">
        <f>IF(Table4[[#This Row],[week_start]]&lt;Table4[[#This Row],[date]],"R","DNR")</f>
        <v>R</v>
      </c>
      <c r="M92">
        <v>5</v>
      </c>
    </row>
    <row r="93" spans="2:16" x14ac:dyDescent="0.25">
      <c r="B93" s="1">
        <v>45873</v>
      </c>
      <c r="C93" t="s">
        <v>100</v>
      </c>
      <c r="D93" s="1">
        <f t="shared" si="1"/>
        <v>45873</v>
      </c>
      <c r="E93">
        <v>38</v>
      </c>
      <c r="F93">
        <v>0</v>
      </c>
      <c r="G93">
        <v>1</v>
      </c>
      <c r="H93">
        <v>0</v>
      </c>
      <c r="I93" t="s">
        <v>198</v>
      </c>
      <c r="J93" t="str">
        <f>IF(Table4[[#This Row],[spend_usd]]&gt;0,"Paid User","Free User")</f>
        <v>Free User</v>
      </c>
      <c r="K93" t="s">
        <v>48</v>
      </c>
      <c r="L93" t="str">
        <f>IF(Table4[[#This Row],[week_start]]&lt;Table4[[#This Row],[date]],"R","DNR")</f>
        <v>DNR</v>
      </c>
      <c r="M93">
        <v>2</v>
      </c>
    </row>
    <row r="94" spans="2:16" x14ac:dyDescent="0.25">
      <c r="B94" s="1">
        <v>45889</v>
      </c>
      <c r="C94" t="s">
        <v>199</v>
      </c>
      <c r="D94" s="1">
        <f t="shared" si="1"/>
        <v>45887</v>
      </c>
      <c r="E94">
        <v>53</v>
      </c>
      <c r="F94">
        <v>0</v>
      </c>
      <c r="G94">
        <v>3</v>
      </c>
      <c r="H94">
        <v>0</v>
      </c>
      <c r="I94" t="s">
        <v>200</v>
      </c>
      <c r="J94" t="str">
        <f>IF(Table4[[#This Row],[spend_usd]]&gt;0,"Paid User","Free User")</f>
        <v>Free User</v>
      </c>
      <c r="K94" t="s">
        <v>48</v>
      </c>
      <c r="L94" t="str">
        <f>IF(Table4[[#This Row],[week_start]]&lt;Table4[[#This Row],[date]],"R","DNR")</f>
        <v>R</v>
      </c>
      <c r="M94">
        <v>5</v>
      </c>
    </row>
    <row r="95" spans="2:16" x14ac:dyDescent="0.25">
      <c r="B95" s="1">
        <v>45892</v>
      </c>
      <c r="C95" t="s">
        <v>201</v>
      </c>
      <c r="D95" s="1">
        <f t="shared" si="1"/>
        <v>45887</v>
      </c>
      <c r="E95">
        <v>27</v>
      </c>
      <c r="F95">
        <v>0</v>
      </c>
      <c r="G95">
        <v>3</v>
      </c>
      <c r="H95">
        <v>0</v>
      </c>
      <c r="I95" t="s">
        <v>202</v>
      </c>
      <c r="J95" t="str">
        <f>IF(Table4[[#This Row],[spend_usd]]&gt;0,"Paid User","Free User")</f>
        <v>Free User</v>
      </c>
      <c r="K95" t="s">
        <v>28</v>
      </c>
      <c r="L95" t="str">
        <f>IF(Table4[[#This Row],[week_start]]&lt;Table4[[#This Row],[date]],"R","DNR")</f>
        <v>R</v>
      </c>
      <c r="M95">
        <v>7</v>
      </c>
    </row>
    <row r="96" spans="2:16" x14ac:dyDescent="0.25">
      <c r="B96" s="1">
        <v>45846</v>
      </c>
      <c r="C96" t="s">
        <v>203</v>
      </c>
      <c r="D96" s="1">
        <f t="shared" si="1"/>
        <v>45845</v>
      </c>
      <c r="E96">
        <v>16</v>
      </c>
      <c r="F96">
        <v>0</v>
      </c>
      <c r="G96">
        <v>4</v>
      </c>
      <c r="H96">
        <v>0</v>
      </c>
      <c r="I96" t="s">
        <v>204</v>
      </c>
      <c r="J96" t="str">
        <f>IF(Table4[[#This Row],[spend_usd]]&gt;0,"Paid User","Free User")</f>
        <v>Free User</v>
      </c>
      <c r="K96" t="s">
        <v>28</v>
      </c>
      <c r="L96" t="str">
        <f>IF(Table4[[#This Row],[week_start]]&lt;Table4[[#This Row],[date]],"R","DNR")</f>
        <v>R</v>
      </c>
      <c r="M96">
        <v>5</v>
      </c>
    </row>
    <row r="97" spans="2:13" x14ac:dyDescent="0.25">
      <c r="B97" s="1">
        <v>45859</v>
      </c>
      <c r="C97" t="s">
        <v>205</v>
      </c>
      <c r="D97" s="1">
        <f t="shared" si="1"/>
        <v>45859</v>
      </c>
      <c r="E97">
        <v>36</v>
      </c>
      <c r="F97">
        <v>0</v>
      </c>
      <c r="G97">
        <v>1</v>
      </c>
      <c r="H97">
        <v>0</v>
      </c>
      <c r="I97" t="s">
        <v>206</v>
      </c>
      <c r="J97" t="str">
        <f>IF(Table4[[#This Row],[spend_usd]]&gt;0,"Paid User","Free User")</f>
        <v>Free User</v>
      </c>
      <c r="K97" t="s">
        <v>21</v>
      </c>
      <c r="L97" t="str">
        <f>IF(Table4[[#This Row],[week_start]]&lt;Table4[[#This Row],[date]],"R","DNR")</f>
        <v>DNR</v>
      </c>
      <c r="M97">
        <v>2</v>
      </c>
    </row>
    <row r="98" spans="2:13" x14ac:dyDescent="0.25">
      <c r="B98" s="1">
        <v>45893</v>
      </c>
      <c r="C98" t="s">
        <v>207</v>
      </c>
      <c r="D98" s="1">
        <f t="shared" si="1"/>
        <v>45887</v>
      </c>
      <c r="E98">
        <v>62</v>
      </c>
      <c r="F98">
        <v>0</v>
      </c>
      <c r="G98">
        <v>0</v>
      </c>
      <c r="H98">
        <v>14.99</v>
      </c>
      <c r="I98" t="s">
        <v>208</v>
      </c>
      <c r="J98" t="str">
        <f>IF(Table4[[#This Row],[spend_usd]]&gt;0,"Paid User","Free User")</f>
        <v>Paid User</v>
      </c>
      <c r="K98" t="s">
        <v>28</v>
      </c>
      <c r="L98" t="str">
        <f>IF(Table4[[#This Row],[week_start]]&lt;Table4[[#This Row],[date]],"R","DNR")</f>
        <v>R</v>
      </c>
      <c r="M98">
        <v>1</v>
      </c>
    </row>
    <row r="99" spans="2:13" x14ac:dyDescent="0.25">
      <c r="B99" s="1">
        <v>45871</v>
      </c>
      <c r="C99" t="s">
        <v>209</v>
      </c>
      <c r="D99" s="1">
        <f t="shared" si="1"/>
        <v>45866</v>
      </c>
      <c r="E99">
        <v>50</v>
      </c>
      <c r="F99">
        <v>0</v>
      </c>
      <c r="G99">
        <v>3</v>
      </c>
      <c r="H99">
        <v>0</v>
      </c>
      <c r="I99" t="s">
        <v>210</v>
      </c>
      <c r="J99" t="str">
        <f>IF(Table4[[#This Row],[spend_usd]]&gt;0,"Paid User","Free User")</f>
        <v>Free User</v>
      </c>
      <c r="K99" t="s">
        <v>28</v>
      </c>
      <c r="L99" t="str">
        <f>IF(Table4[[#This Row],[week_start]]&lt;Table4[[#This Row],[date]],"R","DNR")</f>
        <v>R</v>
      </c>
      <c r="M99">
        <v>3</v>
      </c>
    </row>
    <row r="100" spans="2:13" x14ac:dyDescent="0.25">
      <c r="B100" s="1">
        <v>45900</v>
      </c>
      <c r="C100" t="s">
        <v>211</v>
      </c>
      <c r="D100" s="1">
        <f t="shared" si="1"/>
        <v>45894</v>
      </c>
      <c r="E100">
        <v>49</v>
      </c>
      <c r="F100">
        <v>0</v>
      </c>
      <c r="G100">
        <v>0</v>
      </c>
      <c r="H100">
        <v>0</v>
      </c>
      <c r="I100" t="s">
        <v>212</v>
      </c>
      <c r="J100" t="str">
        <f>IF(Table4[[#This Row],[spend_usd]]&gt;0,"Paid User","Free User")</f>
        <v>Free User</v>
      </c>
      <c r="K100" t="s">
        <v>48</v>
      </c>
      <c r="L100" t="str">
        <f>IF(Table4[[#This Row],[week_start]]&lt;Table4[[#This Row],[date]],"R","DNR")</f>
        <v>R</v>
      </c>
      <c r="M100">
        <v>3</v>
      </c>
    </row>
    <row r="101" spans="2:13" x14ac:dyDescent="0.25">
      <c r="B101" s="1">
        <v>45891</v>
      </c>
      <c r="C101" t="s">
        <v>213</v>
      </c>
      <c r="D101" s="1">
        <f t="shared" si="1"/>
        <v>45887</v>
      </c>
      <c r="E101">
        <v>36</v>
      </c>
      <c r="F101">
        <v>0</v>
      </c>
      <c r="G101">
        <v>4</v>
      </c>
      <c r="H101">
        <v>0</v>
      </c>
      <c r="I101" t="s">
        <v>214</v>
      </c>
      <c r="J101" t="str">
        <f>IF(Table4[[#This Row],[spend_usd]]&gt;0,"Paid User","Free User")</f>
        <v>Free User</v>
      </c>
      <c r="K101" t="s">
        <v>28</v>
      </c>
      <c r="L101" t="str">
        <f>IF(Table4[[#This Row],[week_start]]&lt;Table4[[#This Row],[date]],"R","DNR")</f>
        <v>R</v>
      </c>
      <c r="M101">
        <v>7</v>
      </c>
    </row>
    <row r="102" spans="2:13" x14ac:dyDescent="0.25">
      <c r="B102" s="1">
        <v>45889</v>
      </c>
      <c r="C102" t="s">
        <v>215</v>
      </c>
      <c r="D102" s="1">
        <f t="shared" si="1"/>
        <v>45887</v>
      </c>
      <c r="E102">
        <v>48</v>
      </c>
      <c r="F102">
        <v>0</v>
      </c>
      <c r="G102">
        <v>2</v>
      </c>
      <c r="H102">
        <v>0</v>
      </c>
      <c r="I102" t="s">
        <v>216</v>
      </c>
      <c r="J102" t="str">
        <f>IF(Table4[[#This Row],[spend_usd]]&gt;0,"Paid User","Free User")</f>
        <v>Free User</v>
      </c>
      <c r="K102" t="s">
        <v>48</v>
      </c>
      <c r="L102" t="str">
        <f>IF(Table4[[#This Row],[week_start]]&lt;Table4[[#This Row],[date]],"R","DNR")</f>
        <v>R</v>
      </c>
      <c r="M102">
        <v>4</v>
      </c>
    </row>
    <row r="103" spans="2:13" x14ac:dyDescent="0.25">
      <c r="B103" s="1">
        <v>45890</v>
      </c>
      <c r="C103" t="s">
        <v>112</v>
      </c>
      <c r="D103" s="1">
        <f t="shared" si="1"/>
        <v>45887</v>
      </c>
      <c r="E103">
        <v>39</v>
      </c>
      <c r="F103">
        <v>0</v>
      </c>
      <c r="G103">
        <v>4</v>
      </c>
      <c r="H103">
        <v>0</v>
      </c>
      <c r="I103" t="s">
        <v>217</v>
      </c>
      <c r="J103" t="str">
        <f>IF(Table4[[#This Row],[spend_usd]]&gt;0,"Paid User","Free User")</f>
        <v>Free User</v>
      </c>
      <c r="K103" t="s">
        <v>48</v>
      </c>
      <c r="L103" t="str">
        <f>IF(Table4[[#This Row],[week_start]]&lt;Table4[[#This Row],[date]],"R","DNR")</f>
        <v>R</v>
      </c>
      <c r="M103">
        <v>5</v>
      </c>
    </row>
    <row r="104" spans="2:13" x14ac:dyDescent="0.25">
      <c r="B104" s="1">
        <v>45890</v>
      </c>
      <c r="C104" t="s">
        <v>218</v>
      </c>
      <c r="D104" s="1">
        <f t="shared" si="1"/>
        <v>45887</v>
      </c>
      <c r="E104">
        <v>61</v>
      </c>
      <c r="F104">
        <v>0</v>
      </c>
      <c r="G104">
        <v>3</v>
      </c>
      <c r="H104">
        <v>0</v>
      </c>
      <c r="I104" t="s">
        <v>219</v>
      </c>
      <c r="J104" t="str">
        <f>IF(Table4[[#This Row],[spend_usd]]&gt;0,"Paid User","Free User")</f>
        <v>Free User</v>
      </c>
      <c r="K104" t="s">
        <v>48</v>
      </c>
      <c r="L104" t="str">
        <f>IF(Table4[[#This Row],[week_start]]&lt;Table4[[#This Row],[date]],"R","DNR")</f>
        <v>R</v>
      </c>
      <c r="M104">
        <v>7</v>
      </c>
    </row>
    <row r="105" spans="2:13" x14ac:dyDescent="0.25">
      <c r="B105" s="1">
        <v>45882</v>
      </c>
      <c r="C105" t="s">
        <v>220</v>
      </c>
      <c r="D105" s="1">
        <f t="shared" si="1"/>
        <v>45880</v>
      </c>
      <c r="E105">
        <v>41</v>
      </c>
      <c r="F105">
        <v>0</v>
      </c>
      <c r="G105">
        <v>4</v>
      </c>
      <c r="H105">
        <v>0</v>
      </c>
      <c r="I105" t="s">
        <v>221</v>
      </c>
      <c r="J105" t="str">
        <f>IF(Table4[[#This Row],[spend_usd]]&gt;0,"Paid User","Free User")</f>
        <v>Free User</v>
      </c>
      <c r="K105" t="s">
        <v>48</v>
      </c>
      <c r="L105" t="str">
        <f>IF(Table4[[#This Row],[week_start]]&lt;Table4[[#This Row],[date]],"R","DNR")</f>
        <v>R</v>
      </c>
      <c r="M105">
        <v>8</v>
      </c>
    </row>
    <row r="106" spans="2:13" x14ac:dyDescent="0.25">
      <c r="B106" s="1">
        <v>45896</v>
      </c>
      <c r="C106" t="s">
        <v>222</v>
      </c>
      <c r="D106" s="1">
        <f t="shared" si="1"/>
        <v>45894</v>
      </c>
      <c r="E106">
        <v>33</v>
      </c>
      <c r="F106">
        <v>0</v>
      </c>
      <c r="G106">
        <v>3</v>
      </c>
      <c r="H106">
        <v>0</v>
      </c>
      <c r="I106" t="s">
        <v>223</v>
      </c>
      <c r="J106" t="str">
        <f>IF(Table4[[#This Row],[spend_usd]]&gt;0,"Paid User","Free User")</f>
        <v>Free User</v>
      </c>
      <c r="K106" t="s">
        <v>48</v>
      </c>
      <c r="L106" t="str">
        <f>IF(Table4[[#This Row],[week_start]]&lt;Table4[[#This Row],[date]],"R","DNR")</f>
        <v>R</v>
      </c>
      <c r="M106">
        <v>4</v>
      </c>
    </row>
    <row r="107" spans="2:13" x14ac:dyDescent="0.25">
      <c r="B107" s="1">
        <v>45878</v>
      </c>
      <c r="C107" t="s">
        <v>224</v>
      </c>
      <c r="D107" s="1">
        <f t="shared" si="1"/>
        <v>45873</v>
      </c>
      <c r="E107">
        <v>37</v>
      </c>
      <c r="F107">
        <v>0</v>
      </c>
      <c r="G107">
        <v>0</v>
      </c>
      <c r="H107">
        <v>1.99</v>
      </c>
      <c r="I107" t="s">
        <v>225</v>
      </c>
      <c r="J107" t="str">
        <f>IF(Table4[[#This Row],[spend_usd]]&gt;0,"Paid User","Free User")</f>
        <v>Paid User</v>
      </c>
      <c r="K107" t="s">
        <v>21</v>
      </c>
      <c r="L107" t="str">
        <f>IF(Table4[[#This Row],[week_start]]&lt;Table4[[#This Row],[date]],"R","DNR")</f>
        <v>R</v>
      </c>
      <c r="M107">
        <v>1</v>
      </c>
    </row>
    <row r="108" spans="2:13" x14ac:dyDescent="0.25">
      <c r="B108" s="1">
        <v>45886</v>
      </c>
      <c r="C108" t="s">
        <v>226</v>
      </c>
      <c r="D108" s="1">
        <f t="shared" si="1"/>
        <v>45880</v>
      </c>
      <c r="E108">
        <v>52</v>
      </c>
      <c r="F108">
        <v>0</v>
      </c>
      <c r="G108">
        <v>2</v>
      </c>
      <c r="H108">
        <v>0</v>
      </c>
      <c r="I108" t="s">
        <v>227</v>
      </c>
      <c r="J108" t="str">
        <f>IF(Table4[[#This Row],[spend_usd]]&gt;0,"Paid User","Free User")</f>
        <v>Free User</v>
      </c>
      <c r="K108" t="s">
        <v>48</v>
      </c>
      <c r="L108" t="str">
        <f>IF(Table4[[#This Row],[week_start]]&lt;Table4[[#This Row],[date]],"R","DNR")</f>
        <v>R</v>
      </c>
      <c r="M108">
        <v>4</v>
      </c>
    </row>
    <row r="109" spans="2:13" x14ac:dyDescent="0.25">
      <c r="B109" s="1">
        <v>45888</v>
      </c>
      <c r="C109" t="s">
        <v>228</v>
      </c>
      <c r="D109" s="1">
        <f t="shared" si="1"/>
        <v>45887</v>
      </c>
      <c r="E109">
        <v>72</v>
      </c>
      <c r="F109">
        <v>0</v>
      </c>
      <c r="G109">
        <v>2</v>
      </c>
      <c r="H109">
        <v>0</v>
      </c>
      <c r="I109" t="s">
        <v>229</v>
      </c>
      <c r="J109" t="str">
        <f>IF(Table4[[#This Row],[spend_usd]]&gt;0,"Paid User","Free User")</f>
        <v>Free User</v>
      </c>
      <c r="K109" t="s">
        <v>48</v>
      </c>
      <c r="L109" t="str">
        <f>IF(Table4[[#This Row],[week_start]]&lt;Table4[[#This Row],[date]],"R","DNR")</f>
        <v>R</v>
      </c>
      <c r="M109">
        <v>2</v>
      </c>
    </row>
    <row r="110" spans="2:13" x14ac:dyDescent="0.25">
      <c r="B110" s="1">
        <v>45869</v>
      </c>
      <c r="C110" t="s">
        <v>230</v>
      </c>
      <c r="D110" s="1">
        <f t="shared" si="1"/>
        <v>45866</v>
      </c>
      <c r="E110">
        <v>57</v>
      </c>
      <c r="F110">
        <v>0</v>
      </c>
      <c r="G110">
        <v>2</v>
      </c>
      <c r="H110">
        <v>0</v>
      </c>
      <c r="I110" t="s">
        <v>231</v>
      </c>
      <c r="J110" t="str">
        <f>IF(Table4[[#This Row],[spend_usd]]&gt;0,"Paid User","Free User")</f>
        <v>Free User</v>
      </c>
      <c r="K110" t="s">
        <v>48</v>
      </c>
      <c r="L110" t="str">
        <f>IF(Table4[[#This Row],[week_start]]&lt;Table4[[#This Row],[date]],"R","DNR")</f>
        <v>R</v>
      </c>
      <c r="M110">
        <v>3</v>
      </c>
    </row>
    <row r="111" spans="2:13" x14ac:dyDescent="0.25">
      <c r="B111" s="1">
        <v>45900</v>
      </c>
      <c r="C111" t="s">
        <v>232</v>
      </c>
      <c r="D111" s="1">
        <f t="shared" si="1"/>
        <v>45894</v>
      </c>
      <c r="E111">
        <v>50</v>
      </c>
      <c r="F111">
        <v>1</v>
      </c>
      <c r="G111">
        <v>0</v>
      </c>
      <c r="H111">
        <v>0</v>
      </c>
      <c r="I111" t="s">
        <v>233</v>
      </c>
      <c r="J111" t="str">
        <f>IF(Table4[[#This Row],[spend_usd]]&gt;0,"Paid User","Free User")</f>
        <v>Free User</v>
      </c>
      <c r="K111" t="s">
        <v>28</v>
      </c>
      <c r="L111" t="str">
        <f>IF(Table4[[#This Row],[week_start]]&lt;Table4[[#This Row],[date]],"R","DNR")</f>
        <v>R</v>
      </c>
      <c r="M111">
        <v>2</v>
      </c>
    </row>
    <row r="112" spans="2:13" x14ac:dyDescent="0.25">
      <c r="B112" s="1">
        <v>45875</v>
      </c>
      <c r="C112" t="s">
        <v>234</v>
      </c>
      <c r="D112" s="1">
        <f t="shared" si="1"/>
        <v>45873</v>
      </c>
      <c r="E112">
        <v>61</v>
      </c>
      <c r="F112">
        <v>0</v>
      </c>
      <c r="G112">
        <v>2</v>
      </c>
      <c r="H112">
        <v>4.99</v>
      </c>
      <c r="I112" t="s">
        <v>235</v>
      </c>
      <c r="J112" t="str">
        <f>IF(Table4[[#This Row],[spend_usd]]&gt;0,"Paid User","Free User")</f>
        <v>Paid User</v>
      </c>
      <c r="K112" t="s">
        <v>48</v>
      </c>
      <c r="L112" t="str">
        <f>IF(Table4[[#This Row],[week_start]]&lt;Table4[[#This Row],[date]],"R","DNR")</f>
        <v>R</v>
      </c>
      <c r="M112">
        <v>5</v>
      </c>
    </row>
    <row r="113" spans="2:13" x14ac:dyDescent="0.25">
      <c r="B113" s="1">
        <v>45853</v>
      </c>
      <c r="C113" t="s">
        <v>236</v>
      </c>
      <c r="D113" s="1">
        <f t="shared" si="1"/>
        <v>45852</v>
      </c>
      <c r="E113">
        <v>52</v>
      </c>
      <c r="F113">
        <v>0</v>
      </c>
      <c r="G113">
        <v>3</v>
      </c>
      <c r="H113">
        <v>0</v>
      </c>
      <c r="I113" t="s">
        <v>237</v>
      </c>
      <c r="J113" t="str">
        <f>IF(Table4[[#This Row],[spend_usd]]&gt;0,"Paid User","Free User")</f>
        <v>Free User</v>
      </c>
      <c r="K113" t="s">
        <v>28</v>
      </c>
      <c r="L113" t="str">
        <f>IF(Table4[[#This Row],[week_start]]&lt;Table4[[#This Row],[date]],"R","DNR")</f>
        <v>R</v>
      </c>
      <c r="M113">
        <v>4</v>
      </c>
    </row>
    <row r="114" spans="2:13" x14ac:dyDescent="0.25">
      <c r="B114" s="1">
        <v>45884</v>
      </c>
      <c r="C114" t="s">
        <v>238</v>
      </c>
      <c r="D114" s="1">
        <f t="shared" si="1"/>
        <v>45880</v>
      </c>
      <c r="E114">
        <v>18</v>
      </c>
      <c r="F114">
        <v>0</v>
      </c>
      <c r="G114">
        <v>2</v>
      </c>
      <c r="H114">
        <v>1.99</v>
      </c>
      <c r="I114" t="s">
        <v>239</v>
      </c>
      <c r="J114" t="str">
        <f>IF(Table4[[#This Row],[spend_usd]]&gt;0,"Paid User","Free User")</f>
        <v>Paid User</v>
      </c>
      <c r="K114" t="s">
        <v>28</v>
      </c>
      <c r="L114" t="str">
        <f>IF(Table4[[#This Row],[week_start]]&lt;Table4[[#This Row],[date]],"R","DNR")</f>
        <v>R</v>
      </c>
      <c r="M114">
        <v>2</v>
      </c>
    </row>
    <row r="115" spans="2:13" x14ac:dyDescent="0.25">
      <c r="B115" s="1">
        <v>45898</v>
      </c>
      <c r="C115" t="s">
        <v>136</v>
      </c>
      <c r="D115" s="1">
        <f t="shared" si="1"/>
        <v>45894</v>
      </c>
      <c r="E115">
        <v>25</v>
      </c>
      <c r="F115">
        <v>0</v>
      </c>
      <c r="G115">
        <v>2</v>
      </c>
      <c r="H115">
        <v>0</v>
      </c>
      <c r="I115" t="s">
        <v>240</v>
      </c>
      <c r="J115" t="str">
        <f>IF(Table4[[#This Row],[spend_usd]]&gt;0,"Paid User","Free User")</f>
        <v>Free User</v>
      </c>
      <c r="K115" t="s">
        <v>21</v>
      </c>
      <c r="L115" t="str">
        <f>IF(Table4[[#This Row],[week_start]]&lt;Table4[[#This Row],[date]],"R","DNR")</f>
        <v>R</v>
      </c>
      <c r="M115">
        <v>3</v>
      </c>
    </row>
    <row r="116" spans="2:13" x14ac:dyDescent="0.25">
      <c r="B116" s="1">
        <v>45890</v>
      </c>
      <c r="C116" t="s">
        <v>241</v>
      </c>
      <c r="D116" s="1">
        <f t="shared" si="1"/>
        <v>45887</v>
      </c>
      <c r="E116">
        <v>3</v>
      </c>
      <c r="F116">
        <v>0</v>
      </c>
      <c r="G116">
        <v>2</v>
      </c>
      <c r="H116">
        <v>0</v>
      </c>
      <c r="I116" t="s">
        <v>242</v>
      </c>
      <c r="J116" t="str">
        <f>IF(Table4[[#This Row],[spend_usd]]&gt;0,"Paid User","Free User")</f>
        <v>Free User</v>
      </c>
      <c r="K116" t="s">
        <v>48</v>
      </c>
      <c r="L116" t="str">
        <f>IF(Table4[[#This Row],[week_start]]&lt;Table4[[#This Row],[date]],"R","DNR")</f>
        <v>R</v>
      </c>
      <c r="M116">
        <v>3</v>
      </c>
    </row>
    <row r="117" spans="2:13" x14ac:dyDescent="0.25">
      <c r="B117" s="1">
        <v>45870</v>
      </c>
      <c r="C117" t="s">
        <v>243</v>
      </c>
      <c r="D117" s="1">
        <f t="shared" si="1"/>
        <v>45866</v>
      </c>
      <c r="E117">
        <v>3</v>
      </c>
      <c r="F117">
        <v>0</v>
      </c>
      <c r="G117">
        <v>3</v>
      </c>
      <c r="H117">
        <v>0</v>
      </c>
      <c r="I117" t="s">
        <v>244</v>
      </c>
      <c r="J117" t="str">
        <f>IF(Table4[[#This Row],[spend_usd]]&gt;0,"Paid User","Free User")</f>
        <v>Free User</v>
      </c>
      <c r="K117" t="s">
        <v>28</v>
      </c>
      <c r="L117" t="str">
        <f>IF(Table4[[#This Row],[week_start]]&lt;Table4[[#This Row],[date]],"R","DNR")</f>
        <v>R</v>
      </c>
      <c r="M117">
        <v>5</v>
      </c>
    </row>
    <row r="118" spans="2:13" x14ac:dyDescent="0.25">
      <c r="B118" s="1">
        <v>45874</v>
      </c>
      <c r="C118" t="s">
        <v>245</v>
      </c>
      <c r="D118" s="1">
        <f t="shared" si="1"/>
        <v>45873</v>
      </c>
      <c r="E118">
        <v>26</v>
      </c>
      <c r="F118">
        <v>0</v>
      </c>
      <c r="G118">
        <v>1</v>
      </c>
      <c r="H118">
        <v>0</v>
      </c>
      <c r="I118" t="s">
        <v>246</v>
      </c>
      <c r="J118" t="str">
        <f>IF(Table4[[#This Row],[spend_usd]]&gt;0,"Paid User","Free User")</f>
        <v>Free User</v>
      </c>
      <c r="K118" t="s">
        <v>21</v>
      </c>
      <c r="L118" t="str">
        <f>IF(Table4[[#This Row],[week_start]]&lt;Table4[[#This Row],[date]],"R","DNR")</f>
        <v>R</v>
      </c>
      <c r="M118">
        <v>3</v>
      </c>
    </row>
    <row r="119" spans="2:13" x14ac:dyDescent="0.25">
      <c r="B119" s="1">
        <v>45875</v>
      </c>
      <c r="C119" t="s">
        <v>247</v>
      </c>
      <c r="D119" s="1">
        <f t="shared" si="1"/>
        <v>45873</v>
      </c>
      <c r="E119">
        <v>15</v>
      </c>
      <c r="F119">
        <v>0</v>
      </c>
      <c r="G119">
        <v>6</v>
      </c>
      <c r="H119">
        <v>4.99</v>
      </c>
      <c r="I119" t="s">
        <v>248</v>
      </c>
      <c r="J119" t="str">
        <f>IF(Table4[[#This Row],[spend_usd]]&gt;0,"Paid User","Free User")</f>
        <v>Paid User</v>
      </c>
      <c r="K119" t="s">
        <v>28</v>
      </c>
      <c r="L119" t="str">
        <f>IF(Table4[[#This Row],[week_start]]&lt;Table4[[#This Row],[date]],"R","DNR")</f>
        <v>R</v>
      </c>
      <c r="M119">
        <v>8</v>
      </c>
    </row>
    <row r="120" spans="2:13" x14ac:dyDescent="0.25">
      <c r="B120" s="1">
        <v>45896</v>
      </c>
      <c r="C120" t="s">
        <v>34</v>
      </c>
      <c r="D120" s="1">
        <f t="shared" si="1"/>
        <v>45894</v>
      </c>
      <c r="E120">
        <v>38</v>
      </c>
      <c r="F120">
        <v>0</v>
      </c>
      <c r="G120">
        <v>2</v>
      </c>
      <c r="H120">
        <v>0</v>
      </c>
      <c r="I120" t="s">
        <v>249</v>
      </c>
      <c r="J120" t="str">
        <f>IF(Table4[[#This Row],[spend_usd]]&gt;0,"Paid User","Free User")</f>
        <v>Free User</v>
      </c>
      <c r="K120" t="s">
        <v>21</v>
      </c>
      <c r="L120" t="str">
        <f>IF(Table4[[#This Row],[week_start]]&lt;Table4[[#This Row],[date]],"R","DNR")</f>
        <v>R</v>
      </c>
      <c r="M120">
        <v>3</v>
      </c>
    </row>
    <row r="121" spans="2:13" x14ac:dyDescent="0.25">
      <c r="B121" s="1">
        <v>45881</v>
      </c>
      <c r="C121" t="s">
        <v>112</v>
      </c>
      <c r="D121" s="1">
        <f t="shared" si="1"/>
        <v>45880</v>
      </c>
      <c r="E121">
        <v>51</v>
      </c>
      <c r="F121">
        <v>0</v>
      </c>
      <c r="G121">
        <v>7</v>
      </c>
      <c r="H121">
        <v>0</v>
      </c>
      <c r="I121" t="s">
        <v>250</v>
      </c>
      <c r="J121" t="str">
        <f>IF(Table4[[#This Row],[spend_usd]]&gt;0,"Paid User","Free User")</f>
        <v>Free User</v>
      </c>
      <c r="K121" t="s">
        <v>28</v>
      </c>
      <c r="L121" t="str">
        <f>IF(Table4[[#This Row],[week_start]]&lt;Table4[[#This Row],[date]],"R","DNR")</f>
        <v>R</v>
      </c>
      <c r="M121">
        <v>7</v>
      </c>
    </row>
    <row r="122" spans="2:13" x14ac:dyDescent="0.25">
      <c r="B122" s="1">
        <v>45861</v>
      </c>
      <c r="C122" t="s">
        <v>188</v>
      </c>
      <c r="D122" s="1">
        <f t="shared" si="1"/>
        <v>45859</v>
      </c>
      <c r="E122">
        <v>65</v>
      </c>
      <c r="F122">
        <v>0</v>
      </c>
      <c r="G122">
        <v>0</v>
      </c>
      <c r="H122">
        <v>0</v>
      </c>
      <c r="I122" t="s">
        <v>251</v>
      </c>
      <c r="J122" t="str">
        <f>IF(Table4[[#This Row],[spend_usd]]&gt;0,"Paid User","Free User")</f>
        <v>Free User</v>
      </c>
      <c r="K122" t="s">
        <v>28</v>
      </c>
      <c r="L122" t="str">
        <f>IF(Table4[[#This Row],[week_start]]&lt;Table4[[#This Row],[date]],"R","DNR")</f>
        <v>R</v>
      </c>
      <c r="M122">
        <v>2</v>
      </c>
    </row>
    <row r="123" spans="2:13" x14ac:dyDescent="0.25">
      <c r="B123" s="1">
        <v>45899</v>
      </c>
      <c r="C123" t="s">
        <v>252</v>
      </c>
      <c r="D123" s="1">
        <f t="shared" si="1"/>
        <v>45894</v>
      </c>
      <c r="E123">
        <v>42</v>
      </c>
      <c r="F123">
        <v>1</v>
      </c>
      <c r="G123">
        <v>1</v>
      </c>
      <c r="H123">
        <v>0</v>
      </c>
      <c r="I123" t="s">
        <v>253</v>
      </c>
      <c r="J123" t="str">
        <f>IF(Table4[[#This Row],[spend_usd]]&gt;0,"Paid User","Free User")</f>
        <v>Free User</v>
      </c>
      <c r="K123" t="s">
        <v>48</v>
      </c>
      <c r="L123" t="str">
        <f>IF(Table4[[#This Row],[week_start]]&lt;Table4[[#This Row],[date]],"R","DNR")</f>
        <v>R</v>
      </c>
      <c r="M123">
        <v>2</v>
      </c>
    </row>
    <row r="124" spans="2:13" x14ac:dyDescent="0.25">
      <c r="B124" s="1">
        <v>45877</v>
      </c>
      <c r="C124" t="s">
        <v>254</v>
      </c>
      <c r="D124" s="1">
        <f t="shared" si="1"/>
        <v>45873</v>
      </c>
      <c r="E124">
        <v>63</v>
      </c>
      <c r="F124">
        <v>0</v>
      </c>
      <c r="G124">
        <v>1</v>
      </c>
      <c r="H124">
        <v>0</v>
      </c>
      <c r="I124" t="s">
        <v>255</v>
      </c>
      <c r="J124" t="str">
        <f>IF(Table4[[#This Row],[spend_usd]]&gt;0,"Paid User","Free User")</f>
        <v>Free User</v>
      </c>
      <c r="K124" t="s">
        <v>28</v>
      </c>
      <c r="L124" t="str">
        <f>IF(Table4[[#This Row],[week_start]]&lt;Table4[[#This Row],[date]],"R","DNR")</f>
        <v>R</v>
      </c>
      <c r="M124">
        <v>4</v>
      </c>
    </row>
    <row r="125" spans="2:13" x14ac:dyDescent="0.25">
      <c r="B125" s="1">
        <v>45883</v>
      </c>
      <c r="C125" t="s">
        <v>224</v>
      </c>
      <c r="D125" s="1">
        <f t="shared" si="1"/>
        <v>45880</v>
      </c>
      <c r="E125">
        <v>55</v>
      </c>
      <c r="F125">
        <v>0</v>
      </c>
      <c r="G125">
        <v>1</v>
      </c>
      <c r="H125">
        <v>1.99</v>
      </c>
      <c r="I125" t="s">
        <v>256</v>
      </c>
      <c r="J125" t="str">
        <f>IF(Table4[[#This Row],[spend_usd]]&gt;0,"Paid User","Free User")</f>
        <v>Paid User</v>
      </c>
      <c r="K125" t="s">
        <v>28</v>
      </c>
      <c r="L125" t="str">
        <f>IF(Table4[[#This Row],[week_start]]&lt;Table4[[#This Row],[date]],"R","DNR")</f>
        <v>R</v>
      </c>
      <c r="M125">
        <v>6</v>
      </c>
    </row>
    <row r="126" spans="2:13" x14ac:dyDescent="0.25">
      <c r="B126" s="1">
        <v>45861</v>
      </c>
      <c r="C126" t="s">
        <v>257</v>
      </c>
      <c r="D126" s="1">
        <f t="shared" si="1"/>
        <v>45859</v>
      </c>
      <c r="E126">
        <v>67</v>
      </c>
      <c r="F126">
        <v>0</v>
      </c>
      <c r="G126">
        <v>0</v>
      </c>
      <c r="H126">
        <v>0</v>
      </c>
      <c r="I126" t="s">
        <v>258</v>
      </c>
      <c r="J126" t="str">
        <f>IF(Table4[[#This Row],[spend_usd]]&gt;0,"Paid User","Free User")</f>
        <v>Free User</v>
      </c>
      <c r="K126" t="s">
        <v>21</v>
      </c>
      <c r="L126" t="str">
        <f>IF(Table4[[#This Row],[week_start]]&lt;Table4[[#This Row],[date]],"R","DNR")</f>
        <v>R</v>
      </c>
      <c r="M126">
        <v>2</v>
      </c>
    </row>
    <row r="127" spans="2:13" x14ac:dyDescent="0.25">
      <c r="B127" s="1">
        <v>45887</v>
      </c>
      <c r="C127" t="s">
        <v>259</v>
      </c>
      <c r="D127" s="1">
        <f t="shared" si="1"/>
        <v>45887</v>
      </c>
      <c r="E127">
        <v>43</v>
      </c>
      <c r="F127">
        <v>0</v>
      </c>
      <c r="G127">
        <v>2</v>
      </c>
      <c r="H127">
        <v>0</v>
      </c>
      <c r="I127" t="s">
        <v>260</v>
      </c>
      <c r="J127" t="str">
        <f>IF(Table4[[#This Row],[spend_usd]]&gt;0,"Paid User","Free User")</f>
        <v>Free User</v>
      </c>
      <c r="K127" t="s">
        <v>48</v>
      </c>
      <c r="L127" t="str">
        <f>IF(Table4[[#This Row],[week_start]]&lt;Table4[[#This Row],[date]],"R","DNR")</f>
        <v>DNR</v>
      </c>
      <c r="M127">
        <v>4</v>
      </c>
    </row>
    <row r="128" spans="2:13" x14ac:dyDescent="0.25">
      <c r="B128" s="1">
        <v>45892</v>
      </c>
      <c r="C128" t="s">
        <v>261</v>
      </c>
      <c r="D128" s="1">
        <f t="shared" si="1"/>
        <v>45887</v>
      </c>
      <c r="E128">
        <v>31</v>
      </c>
      <c r="F128">
        <v>0</v>
      </c>
      <c r="G128">
        <v>5</v>
      </c>
      <c r="H128">
        <v>0</v>
      </c>
      <c r="I128" t="s">
        <v>262</v>
      </c>
      <c r="J128" t="str">
        <f>IF(Table4[[#This Row],[spend_usd]]&gt;0,"Paid User","Free User")</f>
        <v>Free User</v>
      </c>
      <c r="K128" t="s">
        <v>21</v>
      </c>
      <c r="L128" t="str">
        <f>IF(Table4[[#This Row],[week_start]]&lt;Table4[[#This Row],[date]],"R","DNR")</f>
        <v>R</v>
      </c>
      <c r="M128">
        <v>5</v>
      </c>
    </row>
    <row r="129" spans="2:13" x14ac:dyDescent="0.25">
      <c r="B129" s="1">
        <v>45900</v>
      </c>
      <c r="C129" t="s">
        <v>30</v>
      </c>
      <c r="D129" s="1">
        <f t="shared" si="1"/>
        <v>45894</v>
      </c>
      <c r="E129">
        <v>81</v>
      </c>
      <c r="F129">
        <v>0</v>
      </c>
      <c r="G129">
        <v>2</v>
      </c>
      <c r="H129">
        <v>0</v>
      </c>
      <c r="I129" t="s">
        <v>263</v>
      </c>
      <c r="J129" t="str">
        <f>IF(Table4[[#This Row],[spend_usd]]&gt;0,"Paid User","Free User")</f>
        <v>Free User</v>
      </c>
      <c r="K129" t="s">
        <v>48</v>
      </c>
      <c r="L129" t="str">
        <f>IF(Table4[[#This Row],[week_start]]&lt;Table4[[#This Row],[date]],"R","DNR")</f>
        <v>R</v>
      </c>
      <c r="M129">
        <v>3</v>
      </c>
    </row>
    <row r="130" spans="2:13" x14ac:dyDescent="0.25">
      <c r="B130" s="1">
        <v>45881</v>
      </c>
      <c r="C130" t="s">
        <v>228</v>
      </c>
      <c r="D130" s="1">
        <f t="shared" si="1"/>
        <v>45880</v>
      </c>
      <c r="E130">
        <v>23</v>
      </c>
      <c r="F130">
        <v>0</v>
      </c>
      <c r="G130">
        <v>2</v>
      </c>
      <c r="H130">
        <v>0</v>
      </c>
      <c r="I130" t="s">
        <v>264</v>
      </c>
      <c r="J130" t="str">
        <f>IF(Table4[[#This Row],[spend_usd]]&gt;0,"Paid User","Free User")</f>
        <v>Free User</v>
      </c>
      <c r="K130" t="s">
        <v>28</v>
      </c>
      <c r="L130" t="str">
        <f>IF(Table4[[#This Row],[week_start]]&lt;Table4[[#This Row],[date]],"R","DNR")</f>
        <v>R</v>
      </c>
      <c r="M130">
        <v>3</v>
      </c>
    </row>
    <row r="131" spans="2:13" x14ac:dyDescent="0.25">
      <c r="B131" s="1">
        <v>45886</v>
      </c>
      <c r="C131" t="s">
        <v>261</v>
      </c>
      <c r="D131" s="1">
        <f t="shared" si="1"/>
        <v>45880</v>
      </c>
      <c r="E131">
        <v>22</v>
      </c>
      <c r="F131">
        <v>0</v>
      </c>
      <c r="G131">
        <v>2</v>
      </c>
      <c r="H131">
        <v>0</v>
      </c>
      <c r="I131" t="s">
        <v>265</v>
      </c>
      <c r="J131" t="str">
        <f>IF(Table4[[#This Row],[spend_usd]]&gt;0,"Paid User","Free User")</f>
        <v>Free User</v>
      </c>
      <c r="K131" t="s">
        <v>21</v>
      </c>
      <c r="L131" t="str">
        <f>IF(Table4[[#This Row],[week_start]]&lt;Table4[[#This Row],[date]],"R","DNR")</f>
        <v>R</v>
      </c>
      <c r="M131">
        <v>3</v>
      </c>
    </row>
    <row r="132" spans="2:13" x14ac:dyDescent="0.25">
      <c r="B132" s="1">
        <v>45890</v>
      </c>
      <c r="C132" t="s">
        <v>266</v>
      </c>
      <c r="D132" s="1">
        <f t="shared" si="1"/>
        <v>45887</v>
      </c>
      <c r="E132">
        <v>30</v>
      </c>
      <c r="F132">
        <v>0</v>
      </c>
      <c r="G132">
        <v>2</v>
      </c>
      <c r="H132">
        <v>0</v>
      </c>
      <c r="I132" t="s">
        <v>267</v>
      </c>
      <c r="J132" t="str">
        <f>IF(Table4[[#This Row],[spend_usd]]&gt;0,"Paid User","Free User")</f>
        <v>Free User</v>
      </c>
      <c r="K132" t="s">
        <v>21</v>
      </c>
      <c r="L132" t="str">
        <f>IF(Table4[[#This Row],[week_start]]&lt;Table4[[#This Row],[date]],"R","DNR")</f>
        <v>R</v>
      </c>
      <c r="M132">
        <v>5</v>
      </c>
    </row>
    <row r="133" spans="2:13" x14ac:dyDescent="0.25">
      <c r="B133" s="1">
        <v>45867</v>
      </c>
      <c r="C133" t="s">
        <v>148</v>
      </c>
      <c r="D133" s="1">
        <f t="shared" si="1"/>
        <v>45866</v>
      </c>
      <c r="E133">
        <v>53</v>
      </c>
      <c r="F133">
        <v>0</v>
      </c>
      <c r="G133">
        <v>2</v>
      </c>
      <c r="H133">
        <v>0</v>
      </c>
      <c r="I133" t="s">
        <v>268</v>
      </c>
      <c r="J133" t="str">
        <f>IF(Table4[[#This Row],[spend_usd]]&gt;0,"Paid User","Free User")</f>
        <v>Free User</v>
      </c>
      <c r="K133" t="s">
        <v>28</v>
      </c>
      <c r="L133" t="str">
        <f>IF(Table4[[#This Row],[week_start]]&lt;Table4[[#This Row],[date]],"R","DNR")</f>
        <v>R</v>
      </c>
      <c r="M133">
        <v>7</v>
      </c>
    </row>
    <row r="134" spans="2:13" x14ac:dyDescent="0.25">
      <c r="B134" s="1">
        <v>45864</v>
      </c>
      <c r="C134" t="s">
        <v>269</v>
      </c>
      <c r="D134" s="1">
        <f t="shared" si="1"/>
        <v>45859</v>
      </c>
      <c r="E134">
        <v>48</v>
      </c>
      <c r="F134">
        <v>0</v>
      </c>
      <c r="G134">
        <v>1</v>
      </c>
      <c r="H134">
        <v>0</v>
      </c>
      <c r="I134" t="s">
        <v>270</v>
      </c>
      <c r="J134" t="str">
        <f>IF(Table4[[#This Row],[spend_usd]]&gt;0,"Paid User","Free User")</f>
        <v>Free User</v>
      </c>
      <c r="K134" t="s">
        <v>28</v>
      </c>
      <c r="L134" t="str">
        <f>IF(Table4[[#This Row],[week_start]]&lt;Table4[[#This Row],[date]],"R","DNR")</f>
        <v>R</v>
      </c>
      <c r="M134">
        <v>3</v>
      </c>
    </row>
    <row r="135" spans="2:13" x14ac:dyDescent="0.25">
      <c r="B135" s="1">
        <v>45845</v>
      </c>
      <c r="C135" t="s">
        <v>56</v>
      </c>
      <c r="D135" s="1">
        <f t="shared" ref="D135:D198" si="2">B135-WEEKDAY(B135,2)+1</f>
        <v>45845</v>
      </c>
      <c r="E135">
        <v>33</v>
      </c>
      <c r="F135">
        <v>0</v>
      </c>
      <c r="G135">
        <v>1</v>
      </c>
      <c r="H135">
        <v>4.99</v>
      </c>
      <c r="I135" t="s">
        <v>271</v>
      </c>
      <c r="J135" t="str">
        <f>IF(Table4[[#This Row],[spend_usd]]&gt;0,"Paid User","Free User")</f>
        <v>Paid User</v>
      </c>
      <c r="K135" t="s">
        <v>28</v>
      </c>
      <c r="L135" t="str">
        <f>IF(Table4[[#This Row],[week_start]]&lt;Table4[[#This Row],[date]],"R","DNR")</f>
        <v>DNR</v>
      </c>
      <c r="M135">
        <v>2</v>
      </c>
    </row>
    <row r="136" spans="2:13" x14ac:dyDescent="0.25">
      <c r="B136" s="1">
        <v>45869</v>
      </c>
      <c r="C136" t="s">
        <v>184</v>
      </c>
      <c r="D136" s="1">
        <f t="shared" si="2"/>
        <v>45866</v>
      </c>
      <c r="E136">
        <v>58</v>
      </c>
      <c r="F136">
        <v>0</v>
      </c>
      <c r="G136">
        <v>2</v>
      </c>
      <c r="H136">
        <v>9.99</v>
      </c>
      <c r="I136" t="s">
        <v>272</v>
      </c>
      <c r="J136" t="str">
        <f>IF(Table4[[#This Row],[spend_usd]]&gt;0,"Paid User","Free User")</f>
        <v>Paid User</v>
      </c>
      <c r="K136" t="s">
        <v>28</v>
      </c>
      <c r="L136" t="str">
        <f>IF(Table4[[#This Row],[week_start]]&lt;Table4[[#This Row],[date]],"R","DNR")</f>
        <v>R</v>
      </c>
      <c r="M136">
        <v>2</v>
      </c>
    </row>
    <row r="137" spans="2:13" x14ac:dyDescent="0.25">
      <c r="B137" s="1">
        <v>45873</v>
      </c>
      <c r="C137" t="s">
        <v>106</v>
      </c>
      <c r="D137" s="1">
        <f t="shared" si="2"/>
        <v>45873</v>
      </c>
      <c r="E137">
        <v>15</v>
      </c>
      <c r="F137">
        <v>0</v>
      </c>
      <c r="G137">
        <v>2</v>
      </c>
      <c r="H137">
        <v>0</v>
      </c>
      <c r="I137" t="s">
        <v>273</v>
      </c>
      <c r="J137" t="str">
        <f>IF(Table4[[#This Row],[spend_usd]]&gt;0,"Paid User","Free User")</f>
        <v>Free User</v>
      </c>
      <c r="K137" t="s">
        <v>48</v>
      </c>
      <c r="L137" t="str">
        <f>IF(Table4[[#This Row],[week_start]]&lt;Table4[[#This Row],[date]],"R","DNR")</f>
        <v>DNR</v>
      </c>
      <c r="M137">
        <v>4</v>
      </c>
    </row>
    <row r="138" spans="2:13" x14ac:dyDescent="0.25">
      <c r="B138" s="1">
        <v>45876</v>
      </c>
      <c r="C138" t="s">
        <v>76</v>
      </c>
      <c r="D138" s="1">
        <f t="shared" si="2"/>
        <v>45873</v>
      </c>
      <c r="E138">
        <v>61</v>
      </c>
      <c r="F138">
        <v>0</v>
      </c>
      <c r="G138">
        <v>4</v>
      </c>
      <c r="H138">
        <v>0</v>
      </c>
      <c r="I138" t="s">
        <v>274</v>
      </c>
      <c r="J138" t="str">
        <f>IF(Table4[[#This Row],[spend_usd]]&gt;0,"Paid User","Free User")</f>
        <v>Free User</v>
      </c>
      <c r="K138" t="s">
        <v>28</v>
      </c>
      <c r="L138" t="str">
        <f>IF(Table4[[#This Row],[week_start]]&lt;Table4[[#This Row],[date]],"R","DNR")</f>
        <v>R</v>
      </c>
      <c r="M138">
        <v>7</v>
      </c>
    </row>
    <row r="139" spans="2:13" x14ac:dyDescent="0.25">
      <c r="B139" s="1">
        <v>45869</v>
      </c>
      <c r="C139" t="s">
        <v>59</v>
      </c>
      <c r="D139" s="1">
        <f t="shared" si="2"/>
        <v>45866</v>
      </c>
      <c r="E139">
        <v>48</v>
      </c>
      <c r="F139">
        <v>0</v>
      </c>
      <c r="G139">
        <v>3</v>
      </c>
      <c r="H139">
        <v>1.99</v>
      </c>
      <c r="I139" t="s">
        <v>275</v>
      </c>
      <c r="J139" t="str">
        <f>IF(Table4[[#This Row],[spend_usd]]&gt;0,"Paid User","Free User")</f>
        <v>Paid User</v>
      </c>
      <c r="K139" t="s">
        <v>48</v>
      </c>
      <c r="L139" t="str">
        <f>IF(Table4[[#This Row],[week_start]]&lt;Table4[[#This Row],[date]],"R","DNR")</f>
        <v>R</v>
      </c>
      <c r="M139">
        <v>5</v>
      </c>
    </row>
    <row r="140" spans="2:13" x14ac:dyDescent="0.25">
      <c r="B140" s="1">
        <v>45868</v>
      </c>
      <c r="C140" t="s">
        <v>88</v>
      </c>
      <c r="D140" s="1">
        <f t="shared" si="2"/>
        <v>45866</v>
      </c>
      <c r="E140">
        <v>48</v>
      </c>
      <c r="F140">
        <v>0</v>
      </c>
      <c r="G140">
        <v>2</v>
      </c>
      <c r="H140">
        <v>0</v>
      </c>
      <c r="I140" t="s">
        <v>276</v>
      </c>
      <c r="J140" t="str">
        <f>IF(Table4[[#This Row],[spend_usd]]&gt;0,"Paid User","Free User")</f>
        <v>Free User</v>
      </c>
      <c r="K140" t="s">
        <v>28</v>
      </c>
      <c r="L140" t="str">
        <f>IF(Table4[[#This Row],[week_start]]&lt;Table4[[#This Row],[date]],"R","DNR")</f>
        <v>R</v>
      </c>
      <c r="M140">
        <v>5</v>
      </c>
    </row>
    <row r="141" spans="2:13" x14ac:dyDescent="0.25">
      <c r="B141" s="1">
        <v>45880</v>
      </c>
      <c r="C141" t="s">
        <v>277</v>
      </c>
      <c r="D141" s="1">
        <f t="shared" si="2"/>
        <v>45880</v>
      </c>
      <c r="E141">
        <v>61</v>
      </c>
      <c r="F141">
        <v>0</v>
      </c>
      <c r="G141">
        <v>1</v>
      </c>
      <c r="H141">
        <v>0</v>
      </c>
      <c r="I141" t="s">
        <v>278</v>
      </c>
      <c r="J141" t="str">
        <f>IF(Table4[[#This Row],[spend_usd]]&gt;0,"Paid User","Free User")</f>
        <v>Free User</v>
      </c>
      <c r="K141" t="s">
        <v>48</v>
      </c>
      <c r="L141" t="str">
        <f>IF(Table4[[#This Row],[week_start]]&lt;Table4[[#This Row],[date]],"R","DNR")</f>
        <v>DNR</v>
      </c>
      <c r="M141">
        <v>1</v>
      </c>
    </row>
    <row r="142" spans="2:13" x14ac:dyDescent="0.25">
      <c r="B142" s="1">
        <v>45888</v>
      </c>
      <c r="C142" t="s">
        <v>279</v>
      </c>
      <c r="D142" s="1">
        <f t="shared" si="2"/>
        <v>45887</v>
      </c>
      <c r="E142">
        <v>46</v>
      </c>
      <c r="F142">
        <v>0</v>
      </c>
      <c r="G142">
        <v>2</v>
      </c>
      <c r="H142">
        <v>0</v>
      </c>
      <c r="I142" t="s">
        <v>280</v>
      </c>
      <c r="J142" t="str">
        <f>IF(Table4[[#This Row],[spend_usd]]&gt;0,"Paid User","Free User")</f>
        <v>Free User</v>
      </c>
      <c r="K142" t="s">
        <v>28</v>
      </c>
      <c r="L142" t="str">
        <f>IF(Table4[[#This Row],[week_start]]&lt;Table4[[#This Row],[date]],"R","DNR")</f>
        <v>R</v>
      </c>
      <c r="M142">
        <v>3</v>
      </c>
    </row>
    <row r="143" spans="2:13" x14ac:dyDescent="0.25">
      <c r="B143" s="1">
        <v>45893</v>
      </c>
      <c r="C143" t="s">
        <v>281</v>
      </c>
      <c r="D143" s="1">
        <f t="shared" si="2"/>
        <v>45887</v>
      </c>
      <c r="E143">
        <v>29</v>
      </c>
      <c r="F143">
        <v>0</v>
      </c>
      <c r="G143">
        <v>2</v>
      </c>
      <c r="H143">
        <v>0</v>
      </c>
      <c r="I143" t="s">
        <v>282</v>
      </c>
      <c r="J143" t="str">
        <f>IF(Table4[[#This Row],[spend_usd]]&gt;0,"Paid User","Free User")</f>
        <v>Free User</v>
      </c>
      <c r="K143" t="s">
        <v>28</v>
      </c>
      <c r="L143" t="str">
        <f>IF(Table4[[#This Row],[week_start]]&lt;Table4[[#This Row],[date]],"R","DNR")</f>
        <v>R</v>
      </c>
      <c r="M143">
        <v>5</v>
      </c>
    </row>
    <row r="144" spans="2:13" x14ac:dyDescent="0.25">
      <c r="B144" s="1">
        <v>45888</v>
      </c>
      <c r="C144" t="s">
        <v>283</v>
      </c>
      <c r="D144" s="1">
        <f t="shared" si="2"/>
        <v>45887</v>
      </c>
      <c r="E144">
        <v>61</v>
      </c>
      <c r="F144">
        <v>0</v>
      </c>
      <c r="G144">
        <v>3</v>
      </c>
      <c r="H144">
        <v>0</v>
      </c>
      <c r="I144" t="s">
        <v>284</v>
      </c>
      <c r="J144" t="str">
        <f>IF(Table4[[#This Row],[spend_usd]]&gt;0,"Paid User","Free User")</f>
        <v>Free User</v>
      </c>
      <c r="K144" t="s">
        <v>28</v>
      </c>
      <c r="L144" t="str">
        <f>IF(Table4[[#This Row],[week_start]]&lt;Table4[[#This Row],[date]],"R","DNR")</f>
        <v>R</v>
      </c>
      <c r="M144">
        <v>5</v>
      </c>
    </row>
    <row r="145" spans="2:13" x14ac:dyDescent="0.25">
      <c r="B145" s="1">
        <v>45897</v>
      </c>
      <c r="C145" t="s">
        <v>82</v>
      </c>
      <c r="D145" s="1">
        <f t="shared" si="2"/>
        <v>45894</v>
      </c>
      <c r="E145">
        <v>15</v>
      </c>
      <c r="F145">
        <v>0</v>
      </c>
      <c r="G145">
        <v>1</v>
      </c>
      <c r="H145">
        <v>0</v>
      </c>
      <c r="I145" t="s">
        <v>285</v>
      </c>
      <c r="J145" t="str">
        <f>IF(Table4[[#This Row],[spend_usd]]&gt;0,"Paid User","Free User")</f>
        <v>Free User</v>
      </c>
      <c r="K145" t="s">
        <v>48</v>
      </c>
      <c r="L145" t="str">
        <f>IF(Table4[[#This Row],[week_start]]&lt;Table4[[#This Row],[date]],"R","DNR")</f>
        <v>R</v>
      </c>
      <c r="M145">
        <v>1</v>
      </c>
    </row>
    <row r="146" spans="2:13" x14ac:dyDescent="0.25">
      <c r="B146" s="1">
        <v>45887</v>
      </c>
      <c r="C146" t="s">
        <v>116</v>
      </c>
      <c r="D146" s="1">
        <f t="shared" si="2"/>
        <v>45887</v>
      </c>
      <c r="E146">
        <v>51</v>
      </c>
      <c r="F146">
        <v>0</v>
      </c>
      <c r="G146">
        <v>1</v>
      </c>
      <c r="H146">
        <v>0</v>
      </c>
      <c r="I146" t="s">
        <v>286</v>
      </c>
      <c r="J146" t="str">
        <f>IF(Table4[[#This Row],[spend_usd]]&gt;0,"Paid User","Free User")</f>
        <v>Free User</v>
      </c>
      <c r="K146" t="s">
        <v>48</v>
      </c>
      <c r="L146" t="str">
        <f>IF(Table4[[#This Row],[week_start]]&lt;Table4[[#This Row],[date]],"R","DNR")</f>
        <v>DNR</v>
      </c>
      <c r="M146">
        <v>3</v>
      </c>
    </row>
    <row r="147" spans="2:13" x14ac:dyDescent="0.25">
      <c r="B147" s="1">
        <v>45890</v>
      </c>
      <c r="C147" t="s">
        <v>287</v>
      </c>
      <c r="D147" s="1">
        <f t="shared" si="2"/>
        <v>45887</v>
      </c>
      <c r="E147">
        <v>65</v>
      </c>
      <c r="F147">
        <v>0</v>
      </c>
      <c r="G147">
        <v>2</v>
      </c>
      <c r="H147">
        <v>0</v>
      </c>
      <c r="I147" t="s">
        <v>288</v>
      </c>
      <c r="J147" t="str">
        <f>IF(Table4[[#This Row],[spend_usd]]&gt;0,"Paid User","Free User")</f>
        <v>Free User</v>
      </c>
      <c r="K147" t="s">
        <v>21</v>
      </c>
      <c r="L147" t="str">
        <f>IF(Table4[[#This Row],[week_start]]&lt;Table4[[#This Row],[date]],"R","DNR")</f>
        <v>R</v>
      </c>
      <c r="M147">
        <v>5</v>
      </c>
    </row>
    <row r="148" spans="2:13" x14ac:dyDescent="0.25">
      <c r="B148" s="1">
        <v>45895</v>
      </c>
      <c r="C148" t="s">
        <v>126</v>
      </c>
      <c r="D148" s="1">
        <f t="shared" si="2"/>
        <v>45894</v>
      </c>
      <c r="E148">
        <v>39</v>
      </c>
      <c r="F148">
        <v>0</v>
      </c>
      <c r="G148">
        <v>3</v>
      </c>
      <c r="H148">
        <v>4.99</v>
      </c>
      <c r="I148" t="s">
        <v>289</v>
      </c>
      <c r="J148" t="str">
        <f>IF(Table4[[#This Row],[spend_usd]]&gt;0,"Paid User","Free User")</f>
        <v>Paid User</v>
      </c>
      <c r="K148" t="s">
        <v>28</v>
      </c>
      <c r="L148" t="str">
        <f>IF(Table4[[#This Row],[week_start]]&lt;Table4[[#This Row],[date]],"R","DNR")</f>
        <v>R</v>
      </c>
      <c r="M148">
        <v>3</v>
      </c>
    </row>
    <row r="149" spans="2:13" x14ac:dyDescent="0.25">
      <c r="B149" s="1">
        <v>45899</v>
      </c>
      <c r="C149" t="s">
        <v>126</v>
      </c>
      <c r="D149" s="1">
        <f t="shared" si="2"/>
        <v>45894</v>
      </c>
      <c r="E149">
        <v>59</v>
      </c>
      <c r="F149">
        <v>0</v>
      </c>
      <c r="G149">
        <v>2</v>
      </c>
      <c r="H149">
        <v>0</v>
      </c>
      <c r="I149" t="s">
        <v>290</v>
      </c>
      <c r="J149" t="str">
        <f>IF(Table4[[#This Row],[spend_usd]]&gt;0,"Paid User","Free User")</f>
        <v>Free User</v>
      </c>
      <c r="K149" t="s">
        <v>21</v>
      </c>
      <c r="L149" t="str">
        <f>IF(Table4[[#This Row],[week_start]]&lt;Table4[[#This Row],[date]],"R","DNR")</f>
        <v>R</v>
      </c>
      <c r="M149">
        <v>4</v>
      </c>
    </row>
    <row r="150" spans="2:13" x14ac:dyDescent="0.25">
      <c r="B150" s="1">
        <v>45877</v>
      </c>
      <c r="C150" t="s">
        <v>241</v>
      </c>
      <c r="D150" s="1">
        <f t="shared" si="2"/>
        <v>45873</v>
      </c>
      <c r="E150">
        <v>57</v>
      </c>
      <c r="F150">
        <v>0</v>
      </c>
      <c r="G150">
        <v>3</v>
      </c>
      <c r="H150">
        <v>0</v>
      </c>
      <c r="I150" t="s">
        <v>291</v>
      </c>
      <c r="J150" t="str">
        <f>IF(Table4[[#This Row],[spend_usd]]&gt;0,"Paid User","Free User")</f>
        <v>Free User</v>
      </c>
      <c r="K150" t="s">
        <v>28</v>
      </c>
      <c r="L150" t="str">
        <f>IF(Table4[[#This Row],[week_start]]&lt;Table4[[#This Row],[date]],"R","DNR")</f>
        <v>R</v>
      </c>
      <c r="M150">
        <v>7</v>
      </c>
    </row>
    <row r="151" spans="2:13" x14ac:dyDescent="0.25">
      <c r="B151" s="1">
        <v>45866</v>
      </c>
      <c r="C151" t="s">
        <v>292</v>
      </c>
      <c r="D151" s="1">
        <f t="shared" si="2"/>
        <v>45866</v>
      </c>
      <c r="E151">
        <v>26</v>
      </c>
      <c r="F151">
        <v>0</v>
      </c>
      <c r="G151">
        <v>1</v>
      </c>
      <c r="H151">
        <v>0</v>
      </c>
      <c r="I151" t="s">
        <v>293</v>
      </c>
      <c r="J151" t="str">
        <f>IF(Table4[[#This Row],[spend_usd]]&gt;0,"Paid User","Free User")</f>
        <v>Free User</v>
      </c>
      <c r="K151" t="s">
        <v>28</v>
      </c>
      <c r="L151" t="str">
        <f>IF(Table4[[#This Row],[week_start]]&lt;Table4[[#This Row],[date]],"R","DNR")</f>
        <v>DNR</v>
      </c>
      <c r="M151">
        <v>3</v>
      </c>
    </row>
    <row r="152" spans="2:13" x14ac:dyDescent="0.25">
      <c r="B152" s="1">
        <v>45846</v>
      </c>
      <c r="C152" t="s">
        <v>247</v>
      </c>
      <c r="D152" s="1">
        <f t="shared" si="2"/>
        <v>45845</v>
      </c>
      <c r="E152">
        <v>46</v>
      </c>
      <c r="F152">
        <v>0</v>
      </c>
      <c r="G152">
        <v>4</v>
      </c>
      <c r="H152">
        <v>0</v>
      </c>
      <c r="I152" t="s">
        <v>294</v>
      </c>
      <c r="J152" t="str">
        <f>IF(Table4[[#This Row],[spend_usd]]&gt;0,"Paid User","Free User")</f>
        <v>Free User</v>
      </c>
      <c r="K152" t="s">
        <v>48</v>
      </c>
      <c r="L152" t="str">
        <f>IF(Table4[[#This Row],[week_start]]&lt;Table4[[#This Row],[date]],"R","DNR")</f>
        <v>R</v>
      </c>
      <c r="M152">
        <v>5</v>
      </c>
    </row>
    <row r="153" spans="2:13" x14ac:dyDescent="0.25">
      <c r="B153" s="1">
        <v>45894</v>
      </c>
      <c r="C153" t="s">
        <v>295</v>
      </c>
      <c r="D153" s="1">
        <f t="shared" si="2"/>
        <v>45894</v>
      </c>
      <c r="E153">
        <v>22</v>
      </c>
      <c r="F153">
        <v>0</v>
      </c>
      <c r="G153">
        <v>2</v>
      </c>
      <c r="H153">
        <v>19.989999999999998</v>
      </c>
      <c r="I153" t="s">
        <v>296</v>
      </c>
      <c r="J153" t="str">
        <f>IF(Table4[[#This Row],[spend_usd]]&gt;0,"Paid User","Free User")</f>
        <v>Paid User</v>
      </c>
      <c r="K153" t="s">
        <v>48</v>
      </c>
      <c r="L153" t="str">
        <f>IF(Table4[[#This Row],[week_start]]&lt;Table4[[#This Row],[date]],"R","DNR")</f>
        <v>DNR</v>
      </c>
      <c r="M153">
        <v>6</v>
      </c>
    </row>
    <row r="154" spans="2:13" x14ac:dyDescent="0.25">
      <c r="B154" s="1">
        <v>45876</v>
      </c>
      <c r="C154" t="s">
        <v>152</v>
      </c>
      <c r="D154" s="1">
        <f t="shared" si="2"/>
        <v>45873</v>
      </c>
      <c r="E154">
        <v>71</v>
      </c>
      <c r="F154">
        <v>0</v>
      </c>
      <c r="G154">
        <v>4</v>
      </c>
      <c r="H154">
        <v>0</v>
      </c>
      <c r="I154" t="s">
        <v>297</v>
      </c>
      <c r="J154" t="str">
        <f>IF(Table4[[#This Row],[spend_usd]]&gt;0,"Paid User","Free User")</f>
        <v>Free User</v>
      </c>
      <c r="K154" t="s">
        <v>21</v>
      </c>
      <c r="L154" t="str">
        <f>IF(Table4[[#This Row],[week_start]]&lt;Table4[[#This Row],[date]],"R","DNR")</f>
        <v>R</v>
      </c>
      <c r="M154">
        <v>5</v>
      </c>
    </row>
    <row r="155" spans="2:13" x14ac:dyDescent="0.25">
      <c r="B155" s="1">
        <v>45869</v>
      </c>
      <c r="C155" t="s">
        <v>298</v>
      </c>
      <c r="D155" s="1">
        <f t="shared" si="2"/>
        <v>45866</v>
      </c>
      <c r="E155">
        <v>60</v>
      </c>
      <c r="F155">
        <v>0</v>
      </c>
      <c r="G155">
        <v>4</v>
      </c>
      <c r="H155">
        <v>0</v>
      </c>
      <c r="I155" t="s">
        <v>299</v>
      </c>
      <c r="J155" t="str">
        <f>IF(Table4[[#This Row],[spend_usd]]&gt;0,"Paid User","Free User")</f>
        <v>Free User</v>
      </c>
      <c r="K155" t="s">
        <v>28</v>
      </c>
      <c r="L155" t="str">
        <f>IF(Table4[[#This Row],[week_start]]&lt;Table4[[#This Row],[date]],"R","DNR")</f>
        <v>R</v>
      </c>
      <c r="M155">
        <v>5</v>
      </c>
    </row>
    <row r="156" spans="2:13" x14ac:dyDescent="0.25">
      <c r="B156" s="1">
        <v>45875</v>
      </c>
      <c r="C156" t="s">
        <v>300</v>
      </c>
      <c r="D156" s="1">
        <f t="shared" si="2"/>
        <v>45873</v>
      </c>
      <c r="E156">
        <v>30</v>
      </c>
      <c r="F156">
        <v>0</v>
      </c>
      <c r="G156">
        <v>0</v>
      </c>
      <c r="H156">
        <v>0</v>
      </c>
      <c r="I156" t="s">
        <v>301</v>
      </c>
      <c r="J156" t="str">
        <f>IF(Table4[[#This Row],[spend_usd]]&gt;0,"Paid User","Free User")</f>
        <v>Free User</v>
      </c>
      <c r="K156" t="s">
        <v>48</v>
      </c>
      <c r="L156" t="str">
        <f>IF(Table4[[#This Row],[week_start]]&lt;Table4[[#This Row],[date]],"R","DNR")</f>
        <v>R</v>
      </c>
      <c r="M156">
        <v>3</v>
      </c>
    </row>
    <row r="157" spans="2:13" x14ac:dyDescent="0.25">
      <c r="B157" s="1">
        <v>45881</v>
      </c>
      <c r="C157" t="s">
        <v>302</v>
      </c>
      <c r="D157" s="1">
        <f t="shared" si="2"/>
        <v>45880</v>
      </c>
      <c r="E157">
        <v>51</v>
      </c>
      <c r="F157">
        <v>0</v>
      </c>
      <c r="G157">
        <v>5</v>
      </c>
      <c r="H157">
        <v>0</v>
      </c>
      <c r="I157" t="s">
        <v>303</v>
      </c>
      <c r="J157" t="str">
        <f>IF(Table4[[#This Row],[spend_usd]]&gt;0,"Paid User","Free User")</f>
        <v>Free User</v>
      </c>
      <c r="K157" t="s">
        <v>28</v>
      </c>
      <c r="L157" t="str">
        <f>IF(Table4[[#This Row],[week_start]]&lt;Table4[[#This Row],[date]],"R","DNR")</f>
        <v>R</v>
      </c>
      <c r="M157">
        <v>7</v>
      </c>
    </row>
    <row r="158" spans="2:13" x14ac:dyDescent="0.25">
      <c r="B158" s="1">
        <v>45895</v>
      </c>
      <c r="C158" t="s">
        <v>304</v>
      </c>
      <c r="D158" s="1">
        <f t="shared" si="2"/>
        <v>45894</v>
      </c>
      <c r="E158">
        <v>51</v>
      </c>
      <c r="F158">
        <v>0</v>
      </c>
      <c r="G158">
        <v>1</v>
      </c>
      <c r="H158">
        <v>0</v>
      </c>
      <c r="I158" t="s">
        <v>305</v>
      </c>
      <c r="J158" t="str">
        <f>IF(Table4[[#This Row],[spend_usd]]&gt;0,"Paid User","Free User")</f>
        <v>Free User</v>
      </c>
      <c r="K158" t="s">
        <v>28</v>
      </c>
      <c r="L158" t="str">
        <f>IF(Table4[[#This Row],[week_start]]&lt;Table4[[#This Row],[date]],"R","DNR")</f>
        <v>R</v>
      </c>
      <c r="M158">
        <v>3</v>
      </c>
    </row>
    <row r="159" spans="2:13" x14ac:dyDescent="0.25">
      <c r="B159" s="1">
        <v>45898</v>
      </c>
      <c r="C159" t="s">
        <v>295</v>
      </c>
      <c r="D159" s="1">
        <f t="shared" si="2"/>
        <v>45894</v>
      </c>
      <c r="E159">
        <v>41</v>
      </c>
      <c r="F159">
        <v>0</v>
      </c>
      <c r="G159">
        <v>3</v>
      </c>
      <c r="H159">
        <v>0</v>
      </c>
      <c r="I159" t="s">
        <v>306</v>
      </c>
      <c r="J159" t="str">
        <f>IF(Table4[[#This Row],[spend_usd]]&gt;0,"Paid User","Free User")</f>
        <v>Free User</v>
      </c>
      <c r="K159" t="s">
        <v>48</v>
      </c>
      <c r="L159" t="str">
        <f>IF(Table4[[#This Row],[week_start]]&lt;Table4[[#This Row],[date]],"R","DNR")</f>
        <v>R</v>
      </c>
      <c r="M159">
        <v>5</v>
      </c>
    </row>
    <row r="160" spans="2:13" x14ac:dyDescent="0.25">
      <c r="B160" s="1">
        <v>45896</v>
      </c>
      <c r="C160" t="s">
        <v>307</v>
      </c>
      <c r="D160" s="1">
        <f t="shared" si="2"/>
        <v>45894</v>
      </c>
      <c r="E160">
        <v>29</v>
      </c>
      <c r="F160">
        <v>0</v>
      </c>
      <c r="G160">
        <v>1</v>
      </c>
      <c r="H160">
        <v>0</v>
      </c>
      <c r="I160" t="s">
        <v>308</v>
      </c>
      <c r="J160" t="str">
        <f>IF(Table4[[#This Row],[spend_usd]]&gt;0,"Paid User","Free User")</f>
        <v>Free User</v>
      </c>
      <c r="K160" t="s">
        <v>48</v>
      </c>
      <c r="L160" t="str">
        <f>IF(Table4[[#This Row],[week_start]]&lt;Table4[[#This Row],[date]],"R","DNR")</f>
        <v>R</v>
      </c>
      <c r="M160">
        <v>3</v>
      </c>
    </row>
    <row r="161" spans="2:13" x14ac:dyDescent="0.25">
      <c r="B161" s="1">
        <v>45880</v>
      </c>
      <c r="C161" t="s">
        <v>213</v>
      </c>
      <c r="D161" s="1">
        <f t="shared" si="2"/>
        <v>45880</v>
      </c>
      <c r="E161">
        <v>95</v>
      </c>
      <c r="F161">
        <v>0</v>
      </c>
      <c r="G161">
        <v>1</v>
      </c>
      <c r="H161">
        <v>0</v>
      </c>
      <c r="I161" t="s">
        <v>309</v>
      </c>
      <c r="J161" t="str">
        <f>IF(Table4[[#This Row],[spend_usd]]&gt;0,"Paid User","Free User")</f>
        <v>Free User</v>
      </c>
      <c r="K161" t="s">
        <v>48</v>
      </c>
      <c r="L161" t="str">
        <f>IF(Table4[[#This Row],[week_start]]&lt;Table4[[#This Row],[date]],"R","DNR")</f>
        <v>DNR</v>
      </c>
      <c r="M161">
        <v>3</v>
      </c>
    </row>
    <row r="162" spans="2:13" x14ac:dyDescent="0.25">
      <c r="B162" s="1">
        <v>45892</v>
      </c>
      <c r="C162" t="s">
        <v>310</v>
      </c>
      <c r="D162" s="1">
        <f t="shared" si="2"/>
        <v>45887</v>
      </c>
      <c r="E162">
        <v>63</v>
      </c>
      <c r="F162">
        <v>0</v>
      </c>
      <c r="G162">
        <v>1</v>
      </c>
      <c r="H162">
        <v>0</v>
      </c>
      <c r="I162" t="s">
        <v>311</v>
      </c>
      <c r="J162" t="str">
        <f>IF(Table4[[#This Row],[spend_usd]]&gt;0,"Paid User","Free User")</f>
        <v>Free User</v>
      </c>
      <c r="K162" t="s">
        <v>28</v>
      </c>
      <c r="L162" t="str">
        <f>IF(Table4[[#This Row],[week_start]]&lt;Table4[[#This Row],[date]],"R","DNR")</f>
        <v>R</v>
      </c>
      <c r="M162">
        <v>2</v>
      </c>
    </row>
    <row r="163" spans="2:13" x14ac:dyDescent="0.25">
      <c r="B163" s="1">
        <v>45896</v>
      </c>
      <c r="C163" t="s">
        <v>74</v>
      </c>
      <c r="D163" s="1">
        <f t="shared" si="2"/>
        <v>45894</v>
      </c>
      <c r="E163">
        <v>45</v>
      </c>
      <c r="F163">
        <v>0</v>
      </c>
      <c r="G163">
        <v>3</v>
      </c>
      <c r="H163">
        <v>0</v>
      </c>
      <c r="I163" t="s">
        <v>312</v>
      </c>
      <c r="J163" t="str">
        <f>IF(Table4[[#This Row],[spend_usd]]&gt;0,"Paid User","Free User")</f>
        <v>Free User</v>
      </c>
      <c r="K163" t="s">
        <v>48</v>
      </c>
      <c r="L163" t="str">
        <f>IF(Table4[[#This Row],[week_start]]&lt;Table4[[#This Row],[date]],"R","DNR")</f>
        <v>R</v>
      </c>
      <c r="M163">
        <v>5</v>
      </c>
    </row>
    <row r="164" spans="2:13" x14ac:dyDescent="0.25">
      <c r="B164" s="1">
        <v>45867</v>
      </c>
      <c r="C164" t="s">
        <v>313</v>
      </c>
      <c r="D164" s="1">
        <f t="shared" si="2"/>
        <v>45866</v>
      </c>
      <c r="E164">
        <v>21</v>
      </c>
      <c r="F164">
        <v>0</v>
      </c>
      <c r="G164">
        <v>2</v>
      </c>
      <c r="H164">
        <v>0</v>
      </c>
      <c r="I164" t="s">
        <v>314</v>
      </c>
      <c r="J164" t="str">
        <f>IF(Table4[[#This Row],[spend_usd]]&gt;0,"Paid User","Free User")</f>
        <v>Free User</v>
      </c>
      <c r="K164" t="s">
        <v>21</v>
      </c>
      <c r="L164" t="str">
        <f>IF(Table4[[#This Row],[week_start]]&lt;Table4[[#This Row],[date]],"R","DNR")</f>
        <v>R</v>
      </c>
      <c r="M164">
        <v>4</v>
      </c>
    </row>
    <row r="165" spans="2:13" x14ac:dyDescent="0.25">
      <c r="B165" s="1">
        <v>45876</v>
      </c>
      <c r="C165" t="s">
        <v>315</v>
      </c>
      <c r="D165" s="1">
        <f t="shared" si="2"/>
        <v>45873</v>
      </c>
      <c r="E165">
        <v>33</v>
      </c>
      <c r="F165">
        <v>0</v>
      </c>
      <c r="G165">
        <v>3</v>
      </c>
      <c r="H165">
        <v>0</v>
      </c>
      <c r="I165" t="s">
        <v>316</v>
      </c>
      <c r="J165" t="str">
        <f>IF(Table4[[#This Row],[spend_usd]]&gt;0,"Paid User","Free User")</f>
        <v>Free User</v>
      </c>
      <c r="K165" t="s">
        <v>28</v>
      </c>
      <c r="L165" t="str">
        <f>IF(Table4[[#This Row],[week_start]]&lt;Table4[[#This Row],[date]],"R","DNR")</f>
        <v>R</v>
      </c>
      <c r="M165">
        <v>3</v>
      </c>
    </row>
    <row r="166" spans="2:13" x14ac:dyDescent="0.25">
      <c r="B166" s="1">
        <v>45889</v>
      </c>
      <c r="C166" t="s">
        <v>46</v>
      </c>
      <c r="D166" s="1">
        <f t="shared" si="2"/>
        <v>45887</v>
      </c>
      <c r="E166">
        <v>59</v>
      </c>
      <c r="F166">
        <v>1</v>
      </c>
      <c r="G166">
        <v>2</v>
      </c>
      <c r="H166">
        <v>0</v>
      </c>
      <c r="I166" t="s">
        <v>317</v>
      </c>
      <c r="J166" t="str">
        <f>IF(Table4[[#This Row],[spend_usd]]&gt;0,"Paid User","Free User")</f>
        <v>Free User</v>
      </c>
      <c r="K166" t="s">
        <v>21</v>
      </c>
      <c r="L166" t="str">
        <f>IF(Table4[[#This Row],[week_start]]&lt;Table4[[#This Row],[date]],"R","DNR")</f>
        <v>R</v>
      </c>
      <c r="M166">
        <v>4</v>
      </c>
    </row>
    <row r="167" spans="2:13" x14ac:dyDescent="0.25">
      <c r="B167" s="1">
        <v>45861</v>
      </c>
      <c r="C167" t="s">
        <v>166</v>
      </c>
      <c r="D167" s="1">
        <f t="shared" si="2"/>
        <v>45859</v>
      </c>
      <c r="E167">
        <v>48</v>
      </c>
      <c r="F167">
        <v>0</v>
      </c>
      <c r="G167">
        <v>1</v>
      </c>
      <c r="H167">
        <v>0</v>
      </c>
      <c r="I167" t="s">
        <v>318</v>
      </c>
      <c r="J167" t="str">
        <f>IF(Table4[[#This Row],[spend_usd]]&gt;0,"Paid User","Free User")</f>
        <v>Free User</v>
      </c>
      <c r="K167" t="s">
        <v>28</v>
      </c>
      <c r="L167" t="str">
        <f>IF(Table4[[#This Row],[week_start]]&lt;Table4[[#This Row],[date]],"R","DNR")</f>
        <v>R</v>
      </c>
      <c r="M167">
        <v>1</v>
      </c>
    </row>
    <row r="168" spans="2:13" x14ac:dyDescent="0.25">
      <c r="B168" s="1">
        <v>45890</v>
      </c>
      <c r="C168" t="s">
        <v>319</v>
      </c>
      <c r="D168" s="1">
        <f t="shared" si="2"/>
        <v>45887</v>
      </c>
      <c r="E168">
        <v>62</v>
      </c>
      <c r="F168">
        <v>0</v>
      </c>
      <c r="G168">
        <v>2</v>
      </c>
      <c r="H168">
        <v>9.99</v>
      </c>
      <c r="I168" t="s">
        <v>320</v>
      </c>
      <c r="J168" t="str">
        <f>IF(Table4[[#This Row],[spend_usd]]&gt;0,"Paid User","Free User")</f>
        <v>Paid User</v>
      </c>
      <c r="K168" t="s">
        <v>48</v>
      </c>
      <c r="L168" t="str">
        <f>IF(Table4[[#This Row],[week_start]]&lt;Table4[[#This Row],[date]],"R","DNR")</f>
        <v>R</v>
      </c>
      <c r="M168">
        <v>6</v>
      </c>
    </row>
    <row r="169" spans="2:13" x14ac:dyDescent="0.25">
      <c r="B169" s="1">
        <v>45891</v>
      </c>
      <c r="C169" t="s">
        <v>209</v>
      </c>
      <c r="D169" s="1">
        <f t="shared" si="2"/>
        <v>45887</v>
      </c>
      <c r="E169">
        <v>27</v>
      </c>
      <c r="F169">
        <v>0</v>
      </c>
      <c r="G169">
        <v>3</v>
      </c>
      <c r="H169">
        <v>0</v>
      </c>
      <c r="I169" t="s">
        <v>321</v>
      </c>
      <c r="J169" t="str">
        <f>IF(Table4[[#This Row],[spend_usd]]&gt;0,"Paid User","Free User")</f>
        <v>Free User</v>
      </c>
      <c r="K169" t="s">
        <v>48</v>
      </c>
      <c r="L169" t="str">
        <f>IF(Table4[[#This Row],[week_start]]&lt;Table4[[#This Row],[date]],"R","DNR")</f>
        <v>R</v>
      </c>
      <c r="M169">
        <v>3</v>
      </c>
    </row>
    <row r="170" spans="2:13" x14ac:dyDescent="0.25">
      <c r="B170" s="1">
        <v>45897</v>
      </c>
      <c r="C170" t="s">
        <v>118</v>
      </c>
      <c r="D170" s="1">
        <f t="shared" si="2"/>
        <v>45894</v>
      </c>
      <c r="E170">
        <v>59</v>
      </c>
      <c r="F170">
        <v>0</v>
      </c>
      <c r="G170">
        <v>2</v>
      </c>
      <c r="H170">
        <v>4.99</v>
      </c>
      <c r="I170" t="s">
        <v>322</v>
      </c>
      <c r="J170" t="str">
        <f>IF(Table4[[#This Row],[spend_usd]]&gt;0,"Paid User","Free User")</f>
        <v>Paid User</v>
      </c>
      <c r="K170" t="s">
        <v>48</v>
      </c>
      <c r="L170" t="str">
        <f>IF(Table4[[#This Row],[week_start]]&lt;Table4[[#This Row],[date]],"R","DNR")</f>
        <v>R</v>
      </c>
      <c r="M170">
        <v>3</v>
      </c>
    </row>
    <row r="171" spans="2:13" x14ac:dyDescent="0.25">
      <c r="B171" s="1">
        <v>45868</v>
      </c>
      <c r="C171" t="s">
        <v>323</v>
      </c>
      <c r="D171" s="1">
        <f t="shared" si="2"/>
        <v>45866</v>
      </c>
      <c r="E171">
        <v>9</v>
      </c>
      <c r="F171">
        <v>0</v>
      </c>
      <c r="G171">
        <v>5</v>
      </c>
      <c r="H171">
        <v>0</v>
      </c>
      <c r="I171" t="s">
        <v>324</v>
      </c>
      <c r="J171" t="str">
        <f>IF(Table4[[#This Row],[spend_usd]]&gt;0,"Paid User","Free User")</f>
        <v>Free User</v>
      </c>
      <c r="K171" t="s">
        <v>28</v>
      </c>
      <c r="L171" t="str">
        <f>IF(Table4[[#This Row],[week_start]]&lt;Table4[[#This Row],[date]],"R","DNR")</f>
        <v>R</v>
      </c>
      <c r="M171">
        <v>9</v>
      </c>
    </row>
    <row r="172" spans="2:13" x14ac:dyDescent="0.25">
      <c r="B172" s="1">
        <v>45900</v>
      </c>
      <c r="C172" t="s">
        <v>325</v>
      </c>
      <c r="D172" s="1">
        <f t="shared" si="2"/>
        <v>45894</v>
      </c>
      <c r="E172">
        <v>29</v>
      </c>
      <c r="F172">
        <v>0</v>
      </c>
      <c r="G172">
        <v>1</v>
      </c>
      <c r="H172">
        <v>0</v>
      </c>
      <c r="I172" t="s">
        <v>326</v>
      </c>
      <c r="J172" t="str">
        <f>IF(Table4[[#This Row],[spend_usd]]&gt;0,"Paid User","Free User")</f>
        <v>Free User</v>
      </c>
      <c r="K172" t="s">
        <v>48</v>
      </c>
      <c r="L172" t="str">
        <f>IF(Table4[[#This Row],[week_start]]&lt;Table4[[#This Row],[date]],"R","DNR")</f>
        <v>R</v>
      </c>
      <c r="M172">
        <v>1</v>
      </c>
    </row>
    <row r="173" spans="2:13" x14ac:dyDescent="0.25">
      <c r="B173" s="1">
        <v>45888</v>
      </c>
      <c r="C173" t="s">
        <v>201</v>
      </c>
      <c r="D173" s="1">
        <f t="shared" si="2"/>
        <v>45887</v>
      </c>
      <c r="E173">
        <v>54</v>
      </c>
      <c r="F173">
        <v>0</v>
      </c>
      <c r="G173">
        <v>2</v>
      </c>
      <c r="H173">
        <v>0</v>
      </c>
      <c r="I173" t="s">
        <v>327</v>
      </c>
      <c r="J173" t="str">
        <f>IF(Table4[[#This Row],[spend_usd]]&gt;0,"Paid User","Free User")</f>
        <v>Free User</v>
      </c>
      <c r="K173" t="s">
        <v>28</v>
      </c>
      <c r="L173" t="str">
        <f>IF(Table4[[#This Row],[week_start]]&lt;Table4[[#This Row],[date]],"R","DNR")</f>
        <v>R</v>
      </c>
      <c r="M173">
        <v>3</v>
      </c>
    </row>
    <row r="174" spans="2:13" x14ac:dyDescent="0.25">
      <c r="B174" s="1">
        <v>45898</v>
      </c>
      <c r="C174" t="s">
        <v>328</v>
      </c>
      <c r="D174" s="1">
        <f t="shared" si="2"/>
        <v>45894</v>
      </c>
      <c r="E174">
        <v>28</v>
      </c>
      <c r="F174">
        <v>0</v>
      </c>
      <c r="G174">
        <v>2</v>
      </c>
      <c r="H174">
        <v>0</v>
      </c>
      <c r="I174" t="s">
        <v>329</v>
      </c>
      <c r="J174" t="str">
        <f>IF(Table4[[#This Row],[spend_usd]]&gt;0,"Paid User","Free User")</f>
        <v>Free User</v>
      </c>
      <c r="K174" t="s">
        <v>48</v>
      </c>
      <c r="L174" t="str">
        <f>IF(Table4[[#This Row],[week_start]]&lt;Table4[[#This Row],[date]],"R","DNR")</f>
        <v>R</v>
      </c>
      <c r="M174">
        <v>6</v>
      </c>
    </row>
    <row r="175" spans="2:13" x14ac:dyDescent="0.25">
      <c r="B175" s="1">
        <v>45898</v>
      </c>
      <c r="C175" t="s">
        <v>330</v>
      </c>
      <c r="D175" s="1">
        <f t="shared" si="2"/>
        <v>45894</v>
      </c>
      <c r="E175">
        <v>26</v>
      </c>
      <c r="F175">
        <v>0</v>
      </c>
      <c r="G175">
        <v>3</v>
      </c>
      <c r="H175">
        <v>0</v>
      </c>
      <c r="I175" t="s">
        <v>331</v>
      </c>
      <c r="J175" t="str">
        <f>IF(Table4[[#This Row],[spend_usd]]&gt;0,"Paid User","Free User")</f>
        <v>Free User</v>
      </c>
      <c r="K175" t="s">
        <v>28</v>
      </c>
      <c r="L175" t="str">
        <f>IF(Table4[[#This Row],[week_start]]&lt;Table4[[#This Row],[date]],"R","DNR")</f>
        <v>R</v>
      </c>
      <c r="M175">
        <v>4</v>
      </c>
    </row>
    <row r="176" spans="2:13" x14ac:dyDescent="0.25">
      <c r="B176" s="1">
        <v>45899</v>
      </c>
      <c r="C176" t="s">
        <v>150</v>
      </c>
      <c r="D176" s="1">
        <f t="shared" si="2"/>
        <v>45894</v>
      </c>
      <c r="E176">
        <v>52</v>
      </c>
      <c r="F176">
        <v>0</v>
      </c>
      <c r="G176">
        <v>3</v>
      </c>
      <c r="H176">
        <v>0</v>
      </c>
      <c r="I176" t="s">
        <v>332</v>
      </c>
      <c r="J176" t="str">
        <f>IF(Table4[[#This Row],[spend_usd]]&gt;0,"Paid User","Free User")</f>
        <v>Free User</v>
      </c>
      <c r="K176" t="s">
        <v>28</v>
      </c>
      <c r="L176" t="str">
        <f>IF(Table4[[#This Row],[week_start]]&lt;Table4[[#This Row],[date]],"R","DNR")</f>
        <v>R</v>
      </c>
      <c r="M176">
        <v>3</v>
      </c>
    </row>
    <row r="177" spans="2:13" x14ac:dyDescent="0.25">
      <c r="B177" s="1">
        <v>45869</v>
      </c>
      <c r="C177" t="s">
        <v>333</v>
      </c>
      <c r="D177" s="1">
        <f t="shared" si="2"/>
        <v>45866</v>
      </c>
      <c r="E177">
        <v>53</v>
      </c>
      <c r="F177">
        <v>0</v>
      </c>
      <c r="G177">
        <v>1</v>
      </c>
      <c r="H177">
        <v>0</v>
      </c>
      <c r="I177" t="s">
        <v>334</v>
      </c>
      <c r="J177" t="str">
        <f>IF(Table4[[#This Row],[spend_usd]]&gt;0,"Paid User","Free User")</f>
        <v>Free User</v>
      </c>
      <c r="K177" t="s">
        <v>28</v>
      </c>
      <c r="L177" t="str">
        <f>IF(Table4[[#This Row],[week_start]]&lt;Table4[[#This Row],[date]],"R","DNR")</f>
        <v>R</v>
      </c>
      <c r="M177">
        <v>2</v>
      </c>
    </row>
    <row r="178" spans="2:13" x14ac:dyDescent="0.25">
      <c r="B178" s="1">
        <v>45883</v>
      </c>
      <c r="C178" t="s">
        <v>100</v>
      </c>
      <c r="D178" s="1">
        <f t="shared" si="2"/>
        <v>45880</v>
      </c>
      <c r="E178">
        <v>57</v>
      </c>
      <c r="F178">
        <v>0</v>
      </c>
      <c r="G178">
        <v>5</v>
      </c>
      <c r="H178">
        <v>0</v>
      </c>
      <c r="I178" t="s">
        <v>335</v>
      </c>
      <c r="J178" t="str">
        <f>IF(Table4[[#This Row],[spend_usd]]&gt;0,"Paid User","Free User")</f>
        <v>Free User</v>
      </c>
      <c r="K178" t="s">
        <v>28</v>
      </c>
      <c r="L178" t="str">
        <f>IF(Table4[[#This Row],[week_start]]&lt;Table4[[#This Row],[date]],"R","DNR")</f>
        <v>R</v>
      </c>
      <c r="M178">
        <v>8</v>
      </c>
    </row>
    <row r="179" spans="2:13" x14ac:dyDescent="0.25">
      <c r="B179" s="1">
        <v>45874</v>
      </c>
      <c r="C179" t="s">
        <v>336</v>
      </c>
      <c r="D179" s="1">
        <f t="shared" si="2"/>
        <v>45873</v>
      </c>
      <c r="E179">
        <v>53</v>
      </c>
      <c r="F179">
        <v>0</v>
      </c>
      <c r="G179">
        <v>1</v>
      </c>
      <c r="H179">
        <v>0</v>
      </c>
      <c r="I179" t="s">
        <v>337</v>
      </c>
      <c r="J179" t="str">
        <f>IF(Table4[[#This Row],[spend_usd]]&gt;0,"Paid User","Free User")</f>
        <v>Free User</v>
      </c>
      <c r="K179" t="s">
        <v>28</v>
      </c>
      <c r="L179" t="str">
        <f>IF(Table4[[#This Row],[week_start]]&lt;Table4[[#This Row],[date]],"R","DNR")</f>
        <v>R</v>
      </c>
      <c r="M179">
        <v>3</v>
      </c>
    </row>
    <row r="180" spans="2:13" x14ac:dyDescent="0.25">
      <c r="B180" s="1">
        <v>45870</v>
      </c>
      <c r="C180" t="s">
        <v>338</v>
      </c>
      <c r="D180" s="1">
        <f t="shared" si="2"/>
        <v>45866</v>
      </c>
      <c r="E180">
        <v>39</v>
      </c>
      <c r="F180">
        <v>0</v>
      </c>
      <c r="G180">
        <v>2</v>
      </c>
      <c r="H180">
        <v>1.99</v>
      </c>
      <c r="I180" t="s">
        <v>339</v>
      </c>
      <c r="J180" t="str">
        <f>IF(Table4[[#This Row],[spend_usd]]&gt;0,"Paid User","Free User")</f>
        <v>Paid User</v>
      </c>
      <c r="K180" t="s">
        <v>28</v>
      </c>
      <c r="L180" t="str">
        <f>IF(Table4[[#This Row],[week_start]]&lt;Table4[[#This Row],[date]],"R","DNR")</f>
        <v>R</v>
      </c>
      <c r="M180">
        <v>6</v>
      </c>
    </row>
    <row r="181" spans="2:13" x14ac:dyDescent="0.25">
      <c r="B181" s="1">
        <v>45893</v>
      </c>
      <c r="C181" t="s">
        <v>259</v>
      </c>
      <c r="D181" s="1">
        <f t="shared" si="2"/>
        <v>45887</v>
      </c>
      <c r="E181">
        <v>30</v>
      </c>
      <c r="F181">
        <v>0</v>
      </c>
      <c r="G181">
        <v>1</v>
      </c>
      <c r="H181">
        <v>0</v>
      </c>
      <c r="I181" t="s">
        <v>340</v>
      </c>
      <c r="J181" t="str">
        <f>IF(Table4[[#This Row],[spend_usd]]&gt;0,"Paid User","Free User")</f>
        <v>Free User</v>
      </c>
      <c r="K181" t="s">
        <v>21</v>
      </c>
      <c r="L181" t="str">
        <f>IF(Table4[[#This Row],[week_start]]&lt;Table4[[#This Row],[date]],"R","DNR")</f>
        <v>R</v>
      </c>
      <c r="M181">
        <v>3</v>
      </c>
    </row>
    <row r="182" spans="2:13" x14ac:dyDescent="0.25">
      <c r="B182" s="1">
        <v>45888</v>
      </c>
      <c r="C182" t="s">
        <v>56</v>
      </c>
      <c r="D182" s="1">
        <f t="shared" si="2"/>
        <v>45887</v>
      </c>
      <c r="E182">
        <v>47</v>
      </c>
      <c r="F182">
        <v>0</v>
      </c>
      <c r="G182">
        <v>1</v>
      </c>
      <c r="H182">
        <v>0</v>
      </c>
      <c r="I182" t="s">
        <v>341</v>
      </c>
      <c r="J182" t="str">
        <f>IF(Table4[[#This Row],[spend_usd]]&gt;0,"Paid User","Free User")</f>
        <v>Free User</v>
      </c>
      <c r="K182" t="s">
        <v>28</v>
      </c>
      <c r="L182" t="str">
        <f>IF(Table4[[#This Row],[week_start]]&lt;Table4[[#This Row],[date]],"R","DNR")</f>
        <v>R</v>
      </c>
      <c r="M182">
        <v>2</v>
      </c>
    </row>
    <row r="183" spans="2:13" x14ac:dyDescent="0.25">
      <c r="B183" s="1">
        <v>45875</v>
      </c>
      <c r="C183" t="s">
        <v>342</v>
      </c>
      <c r="D183" s="1">
        <f t="shared" si="2"/>
        <v>45873</v>
      </c>
      <c r="E183">
        <v>3</v>
      </c>
      <c r="F183">
        <v>0</v>
      </c>
      <c r="G183">
        <v>3</v>
      </c>
      <c r="H183">
        <v>1.99</v>
      </c>
      <c r="I183" t="s">
        <v>343</v>
      </c>
      <c r="J183" t="str">
        <f>IF(Table4[[#This Row],[spend_usd]]&gt;0,"Paid User","Free User")</f>
        <v>Paid User</v>
      </c>
      <c r="K183" t="s">
        <v>28</v>
      </c>
      <c r="L183" t="str">
        <f>IF(Table4[[#This Row],[week_start]]&lt;Table4[[#This Row],[date]],"R","DNR")</f>
        <v>R</v>
      </c>
      <c r="M183">
        <v>4</v>
      </c>
    </row>
    <row r="184" spans="2:13" x14ac:dyDescent="0.25">
      <c r="B184" s="1">
        <v>45897</v>
      </c>
      <c r="C184" t="s">
        <v>344</v>
      </c>
      <c r="D184" s="1">
        <f t="shared" si="2"/>
        <v>45894</v>
      </c>
      <c r="E184">
        <v>48</v>
      </c>
      <c r="F184">
        <v>0</v>
      </c>
      <c r="G184">
        <v>4</v>
      </c>
      <c r="H184">
        <v>0</v>
      </c>
      <c r="I184" t="s">
        <v>345</v>
      </c>
      <c r="J184" t="str">
        <f>IF(Table4[[#This Row],[spend_usd]]&gt;0,"Paid User","Free User")</f>
        <v>Free User</v>
      </c>
      <c r="K184" t="s">
        <v>28</v>
      </c>
      <c r="L184" t="str">
        <f>IF(Table4[[#This Row],[week_start]]&lt;Table4[[#This Row],[date]],"R","DNR")</f>
        <v>R</v>
      </c>
      <c r="M184">
        <v>7</v>
      </c>
    </row>
    <row r="185" spans="2:13" x14ac:dyDescent="0.25">
      <c r="B185" s="1">
        <v>45863</v>
      </c>
      <c r="C185" t="s">
        <v>254</v>
      </c>
      <c r="D185" s="1">
        <f t="shared" si="2"/>
        <v>45859</v>
      </c>
      <c r="E185">
        <v>45</v>
      </c>
      <c r="F185">
        <v>0</v>
      </c>
      <c r="G185">
        <v>1</v>
      </c>
      <c r="H185">
        <v>0</v>
      </c>
      <c r="I185" t="s">
        <v>346</v>
      </c>
      <c r="J185" t="str">
        <f>IF(Table4[[#This Row],[spend_usd]]&gt;0,"Paid User","Free User")</f>
        <v>Free User</v>
      </c>
      <c r="K185" t="s">
        <v>28</v>
      </c>
      <c r="L185" t="str">
        <f>IF(Table4[[#This Row],[week_start]]&lt;Table4[[#This Row],[date]],"R","DNR")</f>
        <v>R</v>
      </c>
      <c r="M185">
        <v>1</v>
      </c>
    </row>
    <row r="186" spans="2:13" x14ac:dyDescent="0.25">
      <c r="B186" s="1">
        <v>45896</v>
      </c>
      <c r="C186" t="s">
        <v>347</v>
      </c>
      <c r="D186" s="1">
        <f t="shared" si="2"/>
        <v>45894</v>
      </c>
      <c r="E186">
        <v>27</v>
      </c>
      <c r="F186">
        <v>0</v>
      </c>
      <c r="G186">
        <v>2</v>
      </c>
      <c r="H186">
        <v>0</v>
      </c>
      <c r="I186" t="s">
        <v>348</v>
      </c>
      <c r="J186" t="str">
        <f>IF(Table4[[#This Row],[spend_usd]]&gt;0,"Paid User","Free User")</f>
        <v>Free User</v>
      </c>
      <c r="K186" t="s">
        <v>48</v>
      </c>
      <c r="L186" t="str">
        <f>IF(Table4[[#This Row],[week_start]]&lt;Table4[[#This Row],[date]],"R","DNR")</f>
        <v>R</v>
      </c>
      <c r="M186">
        <v>5</v>
      </c>
    </row>
    <row r="187" spans="2:13" x14ac:dyDescent="0.25">
      <c r="B187" s="1">
        <v>45880</v>
      </c>
      <c r="C187" t="s">
        <v>215</v>
      </c>
      <c r="D187" s="1">
        <f t="shared" si="2"/>
        <v>45880</v>
      </c>
      <c r="E187">
        <v>24</v>
      </c>
      <c r="F187">
        <v>0</v>
      </c>
      <c r="G187">
        <v>1</v>
      </c>
      <c r="H187">
        <v>0</v>
      </c>
      <c r="I187" t="s">
        <v>349</v>
      </c>
      <c r="J187" t="str">
        <f>IF(Table4[[#This Row],[spend_usd]]&gt;0,"Paid User","Free User")</f>
        <v>Free User</v>
      </c>
      <c r="K187" t="s">
        <v>28</v>
      </c>
      <c r="L187" t="str">
        <f>IF(Table4[[#This Row],[week_start]]&lt;Table4[[#This Row],[date]],"R","DNR")</f>
        <v>DNR</v>
      </c>
      <c r="M187">
        <v>3</v>
      </c>
    </row>
    <row r="188" spans="2:13" x14ac:dyDescent="0.25">
      <c r="B188" s="1">
        <v>45896</v>
      </c>
      <c r="C188" t="s">
        <v>350</v>
      </c>
      <c r="D188" s="1">
        <f t="shared" si="2"/>
        <v>45894</v>
      </c>
      <c r="E188">
        <v>52</v>
      </c>
      <c r="F188">
        <v>0</v>
      </c>
      <c r="G188">
        <v>1</v>
      </c>
      <c r="H188">
        <v>0</v>
      </c>
      <c r="I188" t="s">
        <v>351</v>
      </c>
      <c r="J188" t="str">
        <f>IF(Table4[[#This Row],[spend_usd]]&gt;0,"Paid User","Free User")</f>
        <v>Free User</v>
      </c>
      <c r="K188" t="s">
        <v>48</v>
      </c>
      <c r="L188" t="str">
        <f>IF(Table4[[#This Row],[week_start]]&lt;Table4[[#This Row],[date]],"R","DNR")</f>
        <v>R</v>
      </c>
      <c r="M188">
        <v>5</v>
      </c>
    </row>
    <row r="189" spans="2:13" x14ac:dyDescent="0.25">
      <c r="B189" s="1">
        <v>45883</v>
      </c>
      <c r="C189" t="s">
        <v>215</v>
      </c>
      <c r="D189" s="1">
        <f t="shared" si="2"/>
        <v>45880</v>
      </c>
      <c r="E189">
        <v>48</v>
      </c>
      <c r="F189">
        <v>0</v>
      </c>
      <c r="G189">
        <v>0</v>
      </c>
      <c r="H189">
        <v>0</v>
      </c>
      <c r="I189" t="s">
        <v>352</v>
      </c>
      <c r="J189" t="str">
        <f>IF(Table4[[#This Row],[spend_usd]]&gt;0,"Paid User","Free User")</f>
        <v>Free User</v>
      </c>
      <c r="K189" t="s">
        <v>28</v>
      </c>
      <c r="L189" t="str">
        <f>IF(Table4[[#This Row],[week_start]]&lt;Table4[[#This Row],[date]],"R","DNR")</f>
        <v>R</v>
      </c>
      <c r="M189">
        <v>3</v>
      </c>
    </row>
    <row r="190" spans="2:13" x14ac:dyDescent="0.25">
      <c r="B190" s="1">
        <v>45887</v>
      </c>
      <c r="C190" t="s">
        <v>328</v>
      </c>
      <c r="D190" s="1">
        <f t="shared" si="2"/>
        <v>45887</v>
      </c>
      <c r="E190">
        <v>56</v>
      </c>
      <c r="F190">
        <v>0</v>
      </c>
      <c r="G190">
        <v>2</v>
      </c>
      <c r="H190">
        <v>0</v>
      </c>
      <c r="I190" t="s">
        <v>353</v>
      </c>
      <c r="J190" t="str">
        <f>IF(Table4[[#This Row],[spend_usd]]&gt;0,"Paid User","Free User")</f>
        <v>Free User</v>
      </c>
      <c r="K190" t="s">
        <v>48</v>
      </c>
      <c r="L190" t="str">
        <f>IF(Table4[[#This Row],[week_start]]&lt;Table4[[#This Row],[date]],"R","DNR")</f>
        <v>DNR</v>
      </c>
      <c r="M190">
        <v>3</v>
      </c>
    </row>
    <row r="191" spans="2:13" x14ac:dyDescent="0.25">
      <c r="B191" s="1">
        <v>45865</v>
      </c>
      <c r="C191" t="s">
        <v>354</v>
      </c>
      <c r="D191" s="1">
        <f t="shared" si="2"/>
        <v>45859</v>
      </c>
      <c r="E191">
        <v>45</v>
      </c>
      <c r="F191">
        <v>0</v>
      </c>
      <c r="G191">
        <v>6</v>
      </c>
      <c r="H191">
        <v>0</v>
      </c>
      <c r="I191" t="s">
        <v>355</v>
      </c>
      <c r="J191" t="str">
        <f>IF(Table4[[#This Row],[spend_usd]]&gt;0,"Paid User","Free User")</f>
        <v>Free User</v>
      </c>
      <c r="K191" t="s">
        <v>21</v>
      </c>
      <c r="L191" t="str">
        <f>IF(Table4[[#This Row],[week_start]]&lt;Table4[[#This Row],[date]],"R","DNR")</f>
        <v>R</v>
      </c>
      <c r="M191">
        <v>7</v>
      </c>
    </row>
    <row r="192" spans="2:13" x14ac:dyDescent="0.25">
      <c r="B192" s="1">
        <v>45874</v>
      </c>
      <c r="C192" t="s">
        <v>169</v>
      </c>
      <c r="D192" s="1">
        <f t="shared" si="2"/>
        <v>45873</v>
      </c>
      <c r="E192">
        <v>40</v>
      </c>
      <c r="F192">
        <v>0</v>
      </c>
      <c r="G192">
        <v>1</v>
      </c>
      <c r="H192">
        <v>1.99</v>
      </c>
      <c r="I192" t="s">
        <v>356</v>
      </c>
      <c r="J192" t="str">
        <f>IF(Table4[[#This Row],[spend_usd]]&gt;0,"Paid User","Free User")</f>
        <v>Paid User</v>
      </c>
      <c r="K192" t="s">
        <v>48</v>
      </c>
      <c r="L192" t="str">
        <f>IF(Table4[[#This Row],[week_start]]&lt;Table4[[#This Row],[date]],"R","DNR")</f>
        <v>R</v>
      </c>
      <c r="M192">
        <v>1</v>
      </c>
    </row>
    <row r="193" spans="2:13" x14ac:dyDescent="0.25">
      <c r="B193" s="1">
        <v>45875</v>
      </c>
      <c r="C193" t="s">
        <v>357</v>
      </c>
      <c r="D193" s="1">
        <f t="shared" si="2"/>
        <v>45873</v>
      </c>
      <c r="E193">
        <v>31</v>
      </c>
      <c r="F193">
        <v>0</v>
      </c>
      <c r="G193">
        <v>3</v>
      </c>
      <c r="H193">
        <v>0</v>
      </c>
      <c r="I193" t="s">
        <v>358</v>
      </c>
      <c r="J193" t="str">
        <f>IF(Table4[[#This Row],[spend_usd]]&gt;0,"Paid User","Free User")</f>
        <v>Free User</v>
      </c>
      <c r="K193" t="s">
        <v>28</v>
      </c>
      <c r="L193" t="str">
        <f>IF(Table4[[#This Row],[week_start]]&lt;Table4[[#This Row],[date]],"R","DNR")</f>
        <v>R</v>
      </c>
      <c r="M193">
        <v>5</v>
      </c>
    </row>
    <row r="194" spans="2:13" x14ac:dyDescent="0.25">
      <c r="B194" s="1">
        <v>45900</v>
      </c>
      <c r="C194" t="s">
        <v>78</v>
      </c>
      <c r="D194" s="1">
        <f t="shared" si="2"/>
        <v>45894</v>
      </c>
      <c r="E194">
        <v>79</v>
      </c>
      <c r="F194">
        <v>0</v>
      </c>
      <c r="G194">
        <v>1</v>
      </c>
      <c r="H194">
        <v>0</v>
      </c>
      <c r="I194" t="s">
        <v>359</v>
      </c>
      <c r="J194" t="str">
        <f>IF(Table4[[#This Row],[spend_usd]]&gt;0,"Paid User","Free User")</f>
        <v>Free User</v>
      </c>
      <c r="K194" t="s">
        <v>21</v>
      </c>
      <c r="L194" t="str">
        <f>IF(Table4[[#This Row],[week_start]]&lt;Table4[[#This Row],[date]],"R","DNR")</f>
        <v>R</v>
      </c>
      <c r="M194">
        <v>3</v>
      </c>
    </row>
    <row r="195" spans="2:13" x14ac:dyDescent="0.25">
      <c r="B195" s="1">
        <v>45892</v>
      </c>
      <c r="C195" t="s">
        <v>360</v>
      </c>
      <c r="D195" s="1">
        <f t="shared" si="2"/>
        <v>45887</v>
      </c>
      <c r="E195">
        <v>50</v>
      </c>
      <c r="F195">
        <v>0</v>
      </c>
      <c r="G195">
        <v>1</v>
      </c>
      <c r="H195">
        <v>0</v>
      </c>
      <c r="I195" t="s">
        <v>361</v>
      </c>
      <c r="J195" t="str">
        <f>IF(Table4[[#This Row],[spend_usd]]&gt;0,"Paid User","Free User")</f>
        <v>Free User</v>
      </c>
      <c r="K195" t="s">
        <v>48</v>
      </c>
      <c r="L195" t="str">
        <f>IF(Table4[[#This Row],[week_start]]&lt;Table4[[#This Row],[date]],"R","DNR")</f>
        <v>R</v>
      </c>
      <c r="M195">
        <v>2</v>
      </c>
    </row>
    <row r="196" spans="2:13" x14ac:dyDescent="0.25">
      <c r="B196" s="1">
        <v>45889</v>
      </c>
      <c r="C196" t="s">
        <v>362</v>
      </c>
      <c r="D196" s="1">
        <f t="shared" si="2"/>
        <v>45887</v>
      </c>
      <c r="E196">
        <v>37</v>
      </c>
      <c r="F196">
        <v>0</v>
      </c>
      <c r="G196">
        <v>2</v>
      </c>
      <c r="H196">
        <v>14.99</v>
      </c>
      <c r="I196" t="s">
        <v>363</v>
      </c>
      <c r="J196" t="str">
        <f>IF(Table4[[#This Row],[spend_usd]]&gt;0,"Paid User","Free User")</f>
        <v>Paid User</v>
      </c>
      <c r="K196" t="s">
        <v>28</v>
      </c>
      <c r="L196" t="str">
        <f>IF(Table4[[#This Row],[week_start]]&lt;Table4[[#This Row],[date]],"R","DNR")</f>
        <v>R</v>
      </c>
      <c r="M196">
        <v>2</v>
      </c>
    </row>
    <row r="197" spans="2:13" x14ac:dyDescent="0.25">
      <c r="B197" s="1">
        <v>45883</v>
      </c>
      <c r="C197" t="s">
        <v>281</v>
      </c>
      <c r="D197" s="1">
        <f t="shared" si="2"/>
        <v>45880</v>
      </c>
      <c r="E197">
        <v>39</v>
      </c>
      <c r="F197">
        <v>0</v>
      </c>
      <c r="G197">
        <v>2</v>
      </c>
      <c r="H197">
        <v>0</v>
      </c>
      <c r="I197" t="s">
        <v>364</v>
      </c>
      <c r="J197" t="str">
        <f>IF(Table4[[#This Row],[spend_usd]]&gt;0,"Paid User","Free User")</f>
        <v>Free User</v>
      </c>
      <c r="K197" t="s">
        <v>21</v>
      </c>
      <c r="L197" t="str">
        <f>IF(Table4[[#This Row],[week_start]]&lt;Table4[[#This Row],[date]],"R","DNR")</f>
        <v>R</v>
      </c>
      <c r="M197">
        <v>5</v>
      </c>
    </row>
    <row r="198" spans="2:13" x14ac:dyDescent="0.25">
      <c r="B198" s="1">
        <v>45896</v>
      </c>
      <c r="C198" t="s">
        <v>347</v>
      </c>
      <c r="D198" s="1">
        <f t="shared" si="2"/>
        <v>45894</v>
      </c>
      <c r="E198">
        <v>13</v>
      </c>
      <c r="F198">
        <v>0</v>
      </c>
      <c r="G198">
        <v>1</v>
      </c>
      <c r="H198">
        <v>0</v>
      </c>
      <c r="I198" t="s">
        <v>365</v>
      </c>
      <c r="J198" t="str">
        <f>IF(Table4[[#This Row],[spend_usd]]&gt;0,"Paid User","Free User")</f>
        <v>Free User</v>
      </c>
      <c r="K198" t="s">
        <v>28</v>
      </c>
      <c r="L198" t="str">
        <f>IF(Table4[[#This Row],[week_start]]&lt;Table4[[#This Row],[date]],"R","DNR")</f>
        <v>R</v>
      </c>
      <c r="M198">
        <v>6</v>
      </c>
    </row>
    <row r="199" spans="2:13" x14ac:dyDescent="0.25">
      <c r="B199" s="1">
        <v>45896</v>
      </c>
      <c r="C199" t="s">
        <v>366</v>
      </c>
      <c r="D199" s="1">
        <f t="shared" ref="D199:D205" si="3">B199-WEEKDAY(B199,2)+1</f>
        <v>45894</v>
      </c>
      <c r="E199">
        <v>27</v>
      </c>
      <c r="F199">
        <v>0</v>
      </c>
      <c r="G199">
        <v>1</v>
      </c>
      <c r="H199">
        <v>0</v>
      </c>
      <c r="I199" t="s">
        <v>367</v>
      </c>
      <c r="J199" t="str">
        <f>IF(Table4[[#This Row],[spend_usd]]&gt;0,"Paid User","Free User")</f>
        <v>Free User</v>
      </c>
      <c r="K199" t="s">
        <v>21</v>
      </c>
      <c r="L199" t="str">
        <f>IF(Table4[[#This Row],[week_start]]&lt;Table4[[#This Row],[date]],"R","DNR")</f>
        <v>R</v>
      </c>
      <c r="M199">
        <v>4</v>
      </c>
    </row>
    <row r="200" spans="2:13" x14ac:dyDescent="0.25">
      <c r="B200" s="1">
        <v>45896</v>
      </c>
      <c r="C200" t="s">
        <v>180</v>
      </c>
      <c r="D200" s="1">
        <f t="shared" si="3"/>
        <v>45894</v>
      </c>
      <c r="E200">
        <v>11</v>
      </c>
      <c r="F200">
        <v>0</v>
      </c>
      <c r="G200">
        <v>1</v>
      </c>
      <c r="H200">
        <v>0</v>
      </c>
      <c r="I200" t="s">
        <v>368</v>
      </c>
      <c r="J200" t="str">
        <f>IF(Table4[[#This Row],[spend_usd]]&gt;0,"Paid User","Free User")</f>
        <v>Free User</v>
      </c>
      <c r="K200" t="s">
        <v>21</v>
      </c>
      <c r="L200" t="str">
        <f>IF(Table4[[#This Row],[week_start]]&lt;Table4[[#This Row],[date]],"R","DNR")</f>
        <v>R</v>
      </c>
      <c r="M200">
        <v>3</v>
      </c>
    </row>
    <row r="201" spans="2:13" x14ac:dyDescent="0.25">
      <c r="B201" s="1">
        <v>45897</v>
      </c>
      <c r="C201" t="s">
        <v>304</v>
      </c>
      <c r="D201" s="1">
        <f t="shared" si="3"/>
        <v>45894</v>
      </c>
      <c r="E201">
        <v>48</v>
      </c>
      <c r="F201">
        <v>0</v>
      </c>
      <c r="G201">
        <v>6</v>
      </c>
      <c r="H201">
        <v>0</v>
      </c>
      <c r="I201" t="s">
        <v>369</v>
      </c>
      <c r="J201" t="str">
        <f>IF(Table4[[#This Row],[spend_usd]]&gt;0,"Paid User","Free User")</f>
        <v>Free User</v>
      </c>
      <c r="K201" t="s">
        <v>28</v>
      </c>
      <c r="L201" t="str">
        <f>IF(Table4[[#This Row],[week_start]]&lt;Table4[[#This Row],[date]],"R","DNR")</f>
        <v>R</v>
      </c>
      <c r="M201">
        <v>7</v>
      </c>
    </row>
    <row r="202" spans="2:13" x14ac:dyDescent="0.25">
      <c r="B202" s="1">
        <v>45898</v>
      </c>
      <c r="C202" t="s">
        <v>158</v>
      </c>
      <c r="D202" s="1">
        <f t="shared" si="3"/>
        <v>45894</v>
      </c>
      <c r="E202">
        <v>53</v>
      </c>
      <c r="F202">
        <v>0</v>
      </c>
      <c r="G202">
        <v>3</v>
      </c>
      <c r="H202">
        <v>0</v>
      </c>
      <c r="I202" t="s">
        <v>370</v>
      </c>
      <c r="J202" t="str">
        <f>IF(Table4[[#This Row],[spend_usd]]&gt;0,"Paid User","Free User")</f>
        <v>Free User</v>
      </c>
      <c r="K202" t="s">
        <v>21</v>
      </c>
      <c r="L202" t="str">
        <f>IF(Table4[[#This Row],[week_start]]&lt;Table4[[#This Row],[date]],"R","DNR")</f>
        <v>R</v>
      </c>
      <c r="M202">
        <v>4</v>
      </c>
    </row>
    <row r="203" spans="2:13" x14ac:dyDescent="0.25">
      <c r="B203" s="1">
        <v>45886</v>
      </c>
      <c r="C203" t="s">
        <v>371</v>
      </c>
      <c r="D203" s="1">
        <f t="shared" si="3"/>
        <v>45880</v>
      </c>
      <c r="E203">
        <v>60</v>
      </c>
      <c r="F203">
        <v>0</v>
      </c>
      <c r="G203">
        <v>1</v>
      </c>
      <c r="H203">
        <v>0</v>
      </c>
      <c r="I203" t="s">
        <v>372</v>
      </c>
      <c r="J203" t="str">
        <f>IF(Table4[[#This Row],[spend_usd]]&gt;0,"Paid User","Free User")</f>
        <v>Free User</v>
      </c>
      <c r="K203" t="s">
        <v>28</v>
      </c>
      <c r="L203" t="str">
        <f>IF(Table4[[#This Row],[week_start]]&lt;Table4[[#This Row],[date]],"R","DNR")</f>
        <v>R</v>
      </c>
      <c r="M203">
        <v>2</v>
      </c>
    </row>
    <row r="204" spans="2:13" x14ac:dyDescent="0.25">
      <c r="B204" s="1">
        <v>45888</v>
      </c>
      <c r="C204" t="s">
        <v>373</v>
      </c>
      <c r="D204" s="1">
        <f t="shared" si="3"/>
        <v>45887</v>
      </c>
      <c r="E204">
        <v>42</v>
      </c>
      <c r="F204">
        <v>0</v>
      </c>
      <c r="G204">
        <v>1</v>
      </c>
      <c r="H204">
        <v>0</v>
      </c>
      <c r="I204" t="s">
        <v>374</v>
      </c>
      <c r="J204" t="str">
        <f>IF(Table4[[#This Row],[spend_usd]]&gt;0,"Paid User","Free User")</f>
        <v>Free User</v>
      </c>
      <c r="K204" t="s">
        <v>28</v>
      </c>
      <c r="L204" t="str">
        <f>IF(Table4[[#This Row],[week_start]]&lt;Table4[[#This Row],[date]],"R","DNR")</f>
        <v>R</v>
      </c>
      <c r="M204">
        <v>4</v>
      </c>
    </row>
    <row r="205" spans="2:13" x14ac:dyDescent="0.25">
      <c r="B205" s="1">
        <v>45871</v>
      </c>
      <c r="C205" t="s">
        <v>375</v>
      </c>
      <c r="D205" s="1">
        <f t="shared" si="3"/>
        <v>45866</v>
      </c>
      <c r="E205">
        <v>33</v>
      </c>
      <c r="F205">
        <v>0</v>
      </c>
      <c r="G205">
        <v>1</v>
      </c>
      <c r="H205">
        <v>0</v>
      </c>
      <c r="I205" t="s">
        <v>376</v>
      </c>
      <c r="J205" t="str">
        <f>IF(Table4[[#This Row],[spend_usd]]&gt;0,"Paid User","Free User")</f>
        <v>Free User</v>
      </c>
      <c r="K205" t="s">
        <v>48</v>
      </c>
      <c r="L205" t="str">
        <f>IF(Table4[[#This Row],[week_start]]&lt;Table4[[#This Row],[date]],"R","DNR")</f>
        <v>R</v>
      </c>
      <c r="M205">
        <v>2</v>
      </c>
    </row>
  </sheetData>
  <pageMargins left="0.7" right="0.7" top="0.75" bottom="0.75" header="0.3" footer="0.3"/>
  <drawing r:id="rId11"/>
  <tableParts count="2"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DD1D-18F8-45DF-8BF1-790FA36EDCF7}">
  <dimension ref="A5:X205"/>
  <sheetViews>
    <sheetView topLeftCell="A17" workbookViewId="0">
      <selection activeCell="O29" sqref="O29"/>
    </sheetView>
  </sheetViews>
  <sheetFormatPr defaultRowHeight="15" x14ac:dyDescent="0.25"/>
  <cols>
    <col min="1" max="1" width="24" style="2" customWidth="1"/>
    <col min="2" max="2" width="9.42578125" bestFit="1" customWidth="1"/>
    <col min="3" max="3" width="9.85546875" bestFit="1" customWidth="1"/>
    <col min="4" max="4" width="12.85546875" bestFit="1" customWidth="1"/>
    <col min="5" max="5" width="17.28515625" bestFit="1" customWidth="1"/>
    <col min="6" max="6" width="11" bestFit="1" customWidth="1"/>
    <col min="7" max="7" width="9" bestFit="1" customWidth="1"/>
    <col min="8" max="8" width="14.140625" bestFit="1" customWidth="1"/>
    <col min="9" max="9" width="22.42578125" bestFit="1" customWidth="1"/>
    <col min="10" max="10" width="13.85546875" bestFit="1" customWidth="1"/>
    <col min="11" max="11" width="21.5703125" bestFit="1" customWidth="1"/>
    <col min="12" max="12" width="16" bestFit="1" customWidth="1"/>
    <col min="13" max="14" width="13.42578125" bestFit="1" customWidth="1"/>
    <col min="15" max="15" width="19.42578125" bestFit="1" customWidth="1"/>
    <col min="16" max="17" width="11.28515625" bestFit="1" customWidth="1"/>
    <col min="18" max="18" width="6.5703125" bestFit="1" customWidth="1"/>
    <col min="19" max="20" width="13.85546875" bestFit="1" customWidth="1"/>
    <col min="21" max="21" width="6.5703125" bestFit="1" customWidth="1"/>
    <col min="22" max="23" width="14" bestFit="1" customWidth="1"/>
    <col min="24" max="24" width="6.5703125" bestFit="1" customWidth="1"/>
  </cols>
  <sheetData>
    <row r="5" spans="1:24" x14ac:dyDescent="0.25">
      <c r="B5" s="1" t="s">
        <v>0</v>
      </c>
      <c r="C5" t="s">
        <v>1</v>
      </c>
      <c r="D5" t="s">
        <v>2</v>
      </c>
      <c r="E5" s="1" t="s">
        <v>15</v>
      </c>
      <c r="F5" t="s">
        <v>3</v>
      </c>
      <c r="G5" t="s">
        <v>4</v>
      </c>
      <c r="H5" t="s">
        <v>6</v>
      </c>
      <c r="I5" t="s">
        <v>16</v>
      </c>
      <c r="J5" t="s">
        <v>443</v>
      </c>
      <c r="K5" t="s">
        <v>5</v>
      </c>
      <c r="L5" t="s">
        <v>449</v>
      </c>
      <c r="N5" s="5" t="s">
        <v>436</v>
      </c>
      <c r="Q5" s="8" t="s">
        <v>438</v>
      </c>
      <c r="T5" s="5" t="s">
        <v>439</v>
      </c>
      <c r="W5" t="s">
        <v>440</v>
      </c>
    </row>
    <row r="6" spans="1:24" x14ac:dyDescent="0.25">
      <c r="B6" s="1">
        <v>45867</v>
      </c>
      <c r="C6" t="s">
        <v>19</v>
      </c>
      <c r="D6" t="s">
        <v>20</v>
      </c>
      <c r="E6" s="1">
        <v>45866</v>
      </c>
      <c r="F6" t="s">
        <v>21</v>
      </c>
      <c r="G6" t="s">
        <v>22</v>
      </c>
      <c r="H6" t="s">
        <v>24</v>
      </c>
      <c r="I6">
        <v>0</v>
      </c>
      <c r="J6" t="str" cm="1">
        <f t="array" ref="J6">_xlfn.IFS(Question3[[#This Row],[region]]="NA","North America",Question3[[#This Row],[region]]="APAC","Asia",Question3[[#This Row],[region]]="EU","Europe")</f>
        <v>North America</v>
      </c>
      <c r="K6" t="s">
        <v>23</v>
      </c>
      <c r="L6" t="str">
        <f>IF(Question3[[#This Row],[is_new_user_session]]=0,"Returning","New")</f>
        <v>Returning</v>
      </c>
      <c r="N6" s="6" t="s">
        <v>437</v>
      </c>
      <c r="O6" t="s">
        <v>384</v>
      </c>
      <c r="Q6" s="6" t="s">
        <v>430</v>
      </c>
      <c r="R6" t="s">
        <v>384</v>
      </c>
      <c r="T6" s="6" t="s">
        <v>441</v>
      </c>
      <c r="U6" t="s">
        <v>384</v>
      </c>
      <c r="W6" s="6" t="s">
        <v>442</v>
      </c>
      <c r="X6" t="s">
        <v>384</v>
      </c>
    </row>
    <row r="7" spans="1:24" x14ac:dyDescent="0.25">
      <c r="B7" s="1">
        <v>45850</v>
      </c>
      <c r="C7" t="s">
        <v>26</v>
      </c>
      <c r="D7" t="s">
        <v>27</v>
      </c>
      <c r="E7" s="1">
        <v>45849</v>
      </c>
      <c r="F7" t="s">
        <v>28</v>
      </c>
      <c r="G7" t="s">
        <v>22</v>
      </c>
      <c r="H7" t="s">
        <v>24</v>
      </c>
      <c r="I7">
        <v>0</v>
      </c>
      <c r="J7" t="str" cm="1">
        <f t="array" ref="J7">_xlfn.IFS(Question3[[#This Row],[region]]="NA","North America",Question3[[#This Row],[region]]="APAC","Asia",Question3[[#This Row],[region]]="EU","Europe")</f>
        <v>North America</v>
      </c>
      <c r="K7" t="s">
        <v>23</v>
      </c>
      <c r="L7" t="str">
        <f>IF(Question3[[#This Row],[is_new_user_session]]=0,"Returning","New")</f>
        <v>Returning</v>
      </c>
      <c r="N7" s="7" t="s">
        <v>32</v>
      </c>
      <c r="O7" s="14">
        <v>23</v>
      </c>
      <c r="Q7" s="7" t="s">
        <v>21</v>
      </c>
      <c r="R7" s="14">
        <v>42</v>
      </c>
      <c r="T7" s="7" t="s">
        <v>444</v>
      </c>
      <c r="U7" s="14">
        <v>44</v>
      </c>
      <c r="W7" s="7" t="s">
        <v>32</v>
      </c>
      <c r="X7" s="14">
        <v>23</v>
      </c>
    </row>
    <row r="8" spans="1:24" x14ac:dyDescent="0.25">
      <c r="A8" s="3" t="s">
        <v>434</v>
      </c>
      <c r="B8" s="1">
        <v>45900</v>
      </c>
      <c r="C8" t="s">
        <v>30</v>
      </c>
      <c r="D8" t="s">
        <v>31</v>
      </c>
      <c r="E8" s="1">
        <v>45899</v>
      </c>
      <c r="F8" t="s">
        <v>21</v>
      </c>
      <c r="G8" t="s">
        <v>22</v>
      </c>
      <c r="H8" t="s">
        <v>32</v>
      </c>
      <c r="I8">
        <v>0</v>
      </c>
      <c r="J8" t="str" cm="1">
        <f t="array" ref="J8">_xlfn.IFS(Question3[[#This Row],[region]]="NA","North America",Question3[[#This Row],[region]]="APAC","Asia",Question3[[#This Row],[region]]="EU","Europe")</f>
        <v>North America</v>
      </c>
      <c r="K8" t="s">
        <v>23</v>
      </c>
      <c r="L8" t="str">
        <f>IF(Question3[[#This Row],[is_new_user_session]]=0,"Returning","New")</f>
        <v>Returning</v>
      </c>
      <c r="N8" s="7" t="s">
        <v>24</v>
      </c>
      <c r="O8" s="14">
        <v>73</v>
      </c>
      <c r="Q8" s="7" t="s">
        <v>48</v>
      </c>
      <c r="R8" s="14">
        <v>59</v>
      </c>
      <c r="T8" s="7" t="s">
        <v>445</v>
      </c>
      <c r="U8" s="14">
        <v>110</v>
      </c>
      <c r="W8" s="7" t="s">
        <v>24</v>
      </c>
      <c r="X8" s="14">
        <v>73</v>
      </c>
    </row>
    <row r="9" spans="1:24" x14ac:dyDescent="0.25">
      <c r="A9" s="3" t="s">
        <v>435</v>
      </c>
      <c r="B9" s="1">
        <v>45880</v>
      </c>
      <c r="C9" t="s">
        <v>34</v>
      </c>
      <c r="D9" t="s">
        <v>35</v>
      </c>
      <c r="E9" s="1">
        <v>45861</v>
      </c>
      <c r="F9" t="s">
        <v>28</v>
      </c>
      <c r="G9" t="s">
        <v>22</v>
      </c>
      <c r="H9" t="s">
        <v>36</v>
      </c>
      <c r="I9">
        <v>0</v>
      </c>
      <c r="J9" t="str" cm="1">
        <f t="array" ref="J9">_xlfn.IFS(Question3[[#This Row],[region]]="NA","North America",Question3[[#This Row],[region]]="APAC","Asia",Question3[[#This Row],[region]]="EU","Europe")</f>
        <v>North America</v>
      </c>
      <c r="K9" t="s">
        <v>23</v>
      </c>
      <c r="L9" t="str">
        <f>IF(Question3[[#This Row],[is_new_user_session]]=0,"Returning","New")</f>
        <v>Returning</v>
      </c>
      <c r="N9" s="7" t="s">
        <v>36</v>
      </c>
      <c r="O9" s="14">
        <v>104</v>
      </c>
      <c r="Q9" s="7" t="s">
        <v>28</v>
      </c>
      <c r="R9" s="14">
        <v>99</v>
      </c>
      <c r="T9" s="7" t="s">
        <v>386</v>
      </c>
      <c r="U9" s="14">
        <v>154</v>
      </c>
      <c r="W9" s="7" t="s">
        <v>36</v>
      </c>
      <c r="X9" s="14">
        <v>104</v>
      </c>
    </row>
    <row r="10" spans="1:24" x14ac:dyDescent="0.25">
      <c r="B10" s="1">
        <v>45899</v>
      </c>
      <c r="C10" t="s">
        <v>38</v>
      </c>
      <c r="D10" t="s">
        <v>39</v>
      </c>
      <c r="E10" s="1">
        <v>45899</v>
      </c>
      <c r="F10" t="s">
        <v>28</v>
      </c>
      <c r="G10" t="s">
        <v>40</v>
      </c>
      <c r="H10" t="s">
        <v>24</v>
      </c>
      <c r="I10">
        <v>1</v>
      </c>
      <c r="J10" t="str" cm="1">
        <f t="array" ref="J10">_xlfn.IFS(Question3[[#This Row],[region]]="NA","North America",Question3[[#This Row],[region]]="APAC","Asia",Question3[[#This Row],[region]]="EU","Europe")</f>
        <v>Asia</v>
      </c>
      <c r="K10" t="s">
        <v>23</v>
      </c>
      <c r="L10" t="str">
        <f>IF(Question3[[#This Row],[is_new_user_session]]=0,"Returning","New")</f>
        <v>New</v>
      </c>
      <c r="N10" s="7" t="s">
        <v>386</v>
      </c>
      <c r="O10" s="14">
        <v>200</v>
      </c>
      <c r="Q10" s="7" t="s">
        <v>386</v>
      </c>
      <c r="R10" s="14">
        <v>200</v>
      </c>
      <c r="W10" s="7" t="s">
        <v>386</v>
      </c>
      <c r="X10" s="14">
        <v>200</v>
      </c>
    </row>
    <row r="11" spans="1:24" x14ac:dyDescent="0.25">
      <c r="B11" s="1">
        <v>45881</v>
      </c>
      <c r="C11" t="s">
        <v>41</v>
      </c>
      <c r="D11" t="s">
        <v>42</v>
      </c>
      <c r="E11" s="1">
        <v>45848</v>
      </c>
      <c r="F11" t="s">
        <v>28</v>
      </c>
      <c r="G11" t="s">
        <v>43</v>
      </c>
      <c r="H11" t="s">
        <v>24</v>
      </c>
      <c r="I11">
        <v>0</v>
      </c>
      <c r="J11" t="str" cm="1">
        <f t="array" ref="J11">_xlfn.IFS(Question3[[#This Row],[region]]="NA","North America",Question3[[#This Row],[region]]="APAC","Asia",Question3[[#This Row],[region]]="EU","Europe")</f>
        <v>Europe</v>
      </c>
      <c r="K11" t="s">
        <v>23</v>
      </c>
      <c r="L11" t="str">
        <f>IF(Question3[[#This Row],[is_new_user_session]]=0,"Returning","New")</f>
        <v>Returning</v>
      </c>
    </row>
    <row r="12" spans="1:24" x14ac:dyDescent="0.25">
      <c r="B12" s="1">
        <v>45896</v>
      </c>
      <c r="C12" t="s">
        <v>44</v>
      </c>
      <c r="D12" t="s">
        <v>45</v>
      </c>
      <c r="E12" s="1">
        <v>45895</v>
      </c>
      <c r="F12" t="s">
        <v>28</v>
      </c>
      <c r="G12" t="s">
        <v>22</v>
      </c>
      <c r="H12" t="s">
        <v>24</v>
      </c>
      <c r="I12">
        <v>0</v>
      </c>
      <c r="J12" t="str" cm="1">
        <f t="array" ref="J12">_xlfn.IFS(Question3[[#This Row],[region]]="NA","North America",Question3[[#This Row],[region]]="APAC","Asia",Question3[[#This Row],[region]]="EU","Europe")</f>
        <v>North America</v>
      </c>
      <c r="K12" t="s">
        <v>23</v>
      </c>
      <c r="L12" t="str">
        <f>IF(Question3[[#This Row],[is_new_user_session]]=0,"Returning","New")</f>
        <v>Returning</v>
      </c>
    </row>
    <row r="13" spans="1:24" x14ac:dyDescent="0.25">
      <c r="B13" s="1">
        <v>45895</v>
      </c>
      <c r="C13" t="s">
        <v>46</v>
      </c>
      <c r="D13" t="s">
        <v>47</v>
      </c>
      <c r="E13" s="1">
        <v>45876</v>
      </c>
      <c r="F13" t="s">
        <v>48</v>
      </c>
      <c r="G13" t="s">
        <v>40</v>
      </c>
      <c r="H13" t="s">
        <v>24</v>
      </c>
      <c r="I13">
        <v>0</v>
      </c>
      <c r="J13" t="str" cm="1">
        <f t="array" ref="J13">_xlfn.IFS(Question3[[#This Row],[region]]="NA","North America",Question3[[#This Row],[region]]="APAC","Asia",Question3[[#This Row],[region]]="EU","Europe")</f>
        <v>Asia</v>
      </c>
      <c r="K13" t="s">
        <v>49</v>
      </c>
      <c r="L13" t="str">
        <f>IF(Question3[[#This Row],[is_new_user_session]]=0,"Returning","New")</f>
        <v>Returning</v>
      </c>
      <c r="N13" s="8" t="s">
        <v>446</v>
      </c>
    </row>
    <row r="14" spans="1:24" x14ac:dyDescent="0.25">
      <c r="B14" s="1">
        <v>45889</v>
      </c>
      <c r="C14" t="s">
        <v>50</v>
      </c>
      <c r="D14" t="s">
        <v>51</v>
      </c>
      <c r="E14" s="1">
        <v>45882</v>
      </c>
      <c r="F14" t="s">
        <v>28</v>
      </c>
      <c r="G14" t="s">
        <v>22</v>
      </c>
      <c r="H14" t="s">
        <v>32</v>
      </c>
      <c r="I14">
        <v>0</v>
      </c>
      <c r="J14" t="str" cm="1">
        <f t="array" ref="J14">_xlfn.IFS(Question3[[#This Row],[region]]="NA","North America",Question3[[#This Row],[region]]="APAC","Asia",Question3[[#This Row],[region]]="EU","Europe")</f>
        <v>North America</v>
      </c>
      <c r="K14" t="s">
        <v>49</v>
      </c>
      <c r="L14" t="str">
        <f>IF(Question3[[#This Row],[is_new_user_session]]=0,"Returning","New")</f>
        <v>Returning</v>
      </c>
      <c r="N14" s="6" t="s">
        <v>447</v>
      </c>
      <c r="O14" t="s">
        <v>384</v>
      </c>
    </row>
    <row r="15" spans="1:24" x14ac:dyDescent="0.25">
      <c r="B15" s="1">
        <v>45875</v>
      </c>
      <c r="C15" t="s">
        <v>53</v>
      </c>
      <c r="D15" t="s">
        <v>54</v>
      </c>
      <c r="E15" s="1">
        <v>45859</v>
      </c>
      <c r="F15" t="s">
        <v>28</v>
      </c>
      <c r="G15" t="s">
        <v>43</v>
      </c>
      <c r="H15" t="s">
        <v>24</v>
      </c>
      <c r="I15">
        <v>0</v>
      </c>
      <c r="J15" t="str" cm="1">
        <f t="array" ref="J15">_xlfn.IFS(Question3[[#This Row],[region]]="NA","North America",Question3[[#This Row],[region]]="APAC","Asia",Question3[[#This Row],[region]]="EU","Europe")</f>
        <v>Europe</v>
      </c>
      <c r="K15" t="s">
        <v>23</v>
      </c>
      <c r="L15" t="str">
        <f>IF(Question3[[#This Row],[is_new_user_session]]=0,"Returning","New")</f>
        <v>Returning</v>
      </c>
      <c r="N15" s="7" t="s">
        <v>49</v>
      </c>
      <c r="O15" s="14">
        <v>61</v>
      </c>
    </row>
    <row r="16" spans="1:24" x14ac:dyDescent="0.25">
      <c r="B16" s="1">
        <v>45865</v>
      </c>
      <c r="C16" t="s">
        <v>56</v>
      </c>
      <c r="D16" t="s">
        <v>57</v>
      </c>
      <c r="E16" s="1">
        <v>45842</v>
      </c>
      <c r="F16" t="s">
        <v>28</v>
      </c>
      <c r="G16" t="s">
        <v>22</v>
      </c>
      <c r="H16" t="s">
        <v>36</v>
      </c>
      <c r="I16">
        <v>0</v>
      </c>
      <c r="J16" t="str" cm="1">
        <f t="array" ref="J16">_xlfn.IFS(Question3[[#This Row],[region]]="NA","North America",Question3[[#This Row],[region]]="APAC","Asia",Question3[[#This Row],[region]]="EU","Europe")</f>
        <v>North America</v>
      </c>
      <c r="K16" t="s">
        <v>23</v>
      </c>
      <c r="L16" t="str">
        <f>IF(Question3[[#This Row],[is_new_user_session]]=0,"Returning","New")</f>
        <v>Returning</v>
      </c>
      <c r="N16" s="7" t="s">
        <v>99</v>
      </c>
      <c r="O16" s="14">
        <v>21</v>
      </c>
    </row>
    <row r="17" spans="2:15" x14ac:dyDescent="0.25">
      <c r="B17" s="1">
        <v>45885</v>
      </c>
      <c r="C17" t="s">
        <v>59</v>
      </c>
      <c r="D17" t="s">
        <v>60</v>
      </c>
      <c r="E17" s="1">
        <v>45846</v>
      </c>
      <c r="F17" t="s">
        <v>48</v>
      </c>
      <c r="G17" t="s">
        <v>22</v>
      </c>
      <c r="H17" t="s">
        <v>24</v>
      </c>
      <c r="I17">
        <v>0</v>
      </c>
      <c r="J17" t="str" cm="1">
        <f t="array" ref="J17">_xlfn.IFS(Question3[[#This Row],[region]]="NA","North America",Question3[[#This Row],[region]]="APAC","Asia",Question3[[#This Row],[region]]="EU","Europe")</f>
        <v>North America</v>
      </c>
      <c r="K17" t="s">
        <v>49</v>
      </c>
      <c r="L17" t="str">
        <f>IF(Question3[[#This Row],[is_new_user_session]]=0,"Returning","New")</f>
        <v>Returning</v>
      </c>
      <c r="N17" s="7" t="s">
        <v>23</v>
      </c>
      <c r="O17" s="14">
        <v>118</v>
      </c>
    </row>
    <row r="18" spans="2:15" x14ac:dyDescent="0.25">
      <c r="B18" s="1">
        <v>45899</v>
      </c>
      <c r="C18" t="s">
        <v>61</v>
      </c>
      <c r="D18" t="s">
        <v>62</v>
      </c>
      <c r="E18" s="1">
        <v>45878</v>
      </c>
      <c r="F18" t="s">
        <v>28</v>
      </c>
      <c r="G18" t="s">
        <v>22</v>
      </c>
      <c r="H18" t="s">
        <v>36</v>
      </c>
      <c r="I18">
        <v>0</v>
      </c>
      <c r="J18" t="str" cm="1">
        <f t="array" ref="J18">_xlfn.IFS(Question3[[#This Row],[region]]="NA","North America",Question3[[#This Row],[region]]="APAC","Asia",Question3[[#This Row],[region]]="EU","Europe")</f>
        <v>North America</v>
      </c>
      <c r="K18" t="s">
        <v>49</v>
      </c>
      <c r="L18" t="str">
        <f>IF(Question3[[#This Row],[is_new_user_session]]=0,"Returning","New")</f>
        <v>Returning</v>
      </c>
      <c r="N18" s="7" t="s">
        <v>386</v>
      </c>
      <c r="O18" s="14">
        <v>200</v>
      </c>
    </row>
    <row r="19" spans="2:15" x14ac:dyDescent="0.25">
      <c r="B19" s="1">
        <v>45900</v>
      </c>
      <c r="C19" t="s">
        <v>63</v>
      </c>
      <c r="D19" t="s">
        <v>64</v>
      </c>
      <c r="E19" s="1">
        <v>45900</v>
      </c>
      <c r="F19" t="s">
        <v>28</v>
      </c>
      <c r="G19" t="s">
        <v>40</v>
      </c>
      <c r="H19" t="s">
        <v>36</v>
      </c>
      <c r="I19">
        <v>1</v>
      </c>
      <c r="J19" t="str" cm="1">
        <f t="array" ref="J19">_xlfn.IFS(Question3[[#This Row],[region]]="NA","North America",Question3[[#This Row],[region]]="APAC","Asia",Question3[[#This Row],[region]]="EU","Europe")</f>
        <v>Asia</v>
      </c>
      <c r="K19" t="s">
        <v>49</v>
      </c>
      <c r="L19" t="str">
        <f>IF(Question3[[#This Row],[is_new_user_session]]=0,"Returning","New")</f>
        <v>New</v>
      </c>
    </row>
    <row r="20" spans="2:15" x14ac:dyDescent="0.25">
      <c r="B20" s="1">
        <v>45866</v>
      </c>
      <c r="C20" t="s">
        <v>65</v>
      </c>
      <c r="D20" t="s">
        <v>66</v>
      </c>
      <c r="E20" s="1">
        <v>45856</v>
      </c>
      <c r="F20" t="s">
        <v>28</v>
      </c>
      <c r="G20" t="s">
        <v>22</v>
      </c>
      <c r="H20" t="s">
        <v>32</v>
      </c>
      <c r="I20">
        <v>0</v>
      </c>
      <c r="J20" t="str" cm="1">
        <f t="array" ref="J20">_xlfn.IFS(Question3[[#This Row],[region]]="NA","North America",Question3[[#This Row],[region]]="APAC","Asia",Question3[[#This Row],[region]]="EU","Europe")</f>
        <v>North America</v>
      </c>
      <c r="K20" t="s">
        <v>23</v>
      </c>
      <c r="L20" t="str">
        <f>IF(Question3[[#This Row],[is_new_user_session]]=0,"Returning","New")</f>
        <v>Returning</v>
      </c>
    </row>
    <row r="21" spans="2:15" x14ac:dyDescent="0.25">
      <c r="B21" s="1">
        <v>45895</v>
      </c>
      <c r="C21" t="s">
        <v>67</v>
      </c>
      <c r="D21" t="s">
        <v>68</v>
      </c>
      <c r="E21" s="1">
        <v>45876</v>
      </c>
      <c r="F21" t="s">
        <v>48</v>
      </c>
      <c r="G21" t="s">
        <v>40</v>
      </c>
      <c r="H21" t="s">
        <v>36</v>
      </c>
      <c r="I21">
        <v>0</v>
      </c>
      <c r="J21" t="str" cm="1">
        <f t="array" ref="J21">_xlfn.IFS(Question3[[#This Row],[region]]="NA","North America",Question3[[#This Row],[region]]="APAC","Asia",Question3[[#This Row],[region]]="EU","Europe")</f>
        <v>Asia</v>
      </c>
      <c r="K21" t="s">
        <v>49</v>
      </c>
      <c r="L21" t="str">
        <f>IF(Question3[[#This Row],[is_new_user_session]]=0,"Returning","New")</f>
        <v>Returning</v>
      </c>
      <c r="N21" s="8" t="s">
        <v>448</v>
      </c>
    </row>
    <row r="22" spans="2:15" x14ac:dyDescent="0.25">
      <c r="B22" s="1">
        <v>45887</v>
      </c>
      <c r="C22" t="s">
        <v>69</v>
      </c>
      <c r="D22" t="s">
        <v>70</v>
      </c>
      <c r="E22" s="1">
        <v>45883</v>
      </c>
      <c r="F22" t="s">
        <v>28</v>
      </c>
      <c r="G22" t="s">
        <v>40</v>
      </c>
      <c r="H22" t="s">
        <v>36</v>
      </c>
      <c r="I22">
        <v>0</v>
      </c>
      <c r="J22" t="str" cm="1">
        <f t="array" ref="J22">_xlfn.IFS(Question3[[#This Row],[region]]="NA","North America",Question3[[#This Row],[region]]="APAC","Asia",Question3[[#This Row],[region]]="EU","Europe")</f>
        <v>Asia</v>
      </c>
      <c r="K22" t="s">
        <v>49</v>
      </c>
      <c r="L22" t="str">
        <f>IF(Question3[[#This Row],[is_new_user_session]]=0,"Returning","New")</f>
        <v>Returning</v>
      </c>
      <c r="N22" s="6" t="s">
        <v>449</v>
      </c>
      <c r="O22" t="s">
        <v>384</v>
      </c>
    </row>
    <row r="23" spans="2:15" x14ac:dyDescent="0.25">
      <c r="B23" s="1">
        <v>45900</v>
      </c>
      <c r="C23" t="s">
        <v>63</v>
      </c>
      <c r="D23" t="s">
        <v>71</v>
      </c>
      <c r="E23" s="1">
        <v>45900</v>
      </c>
      <c r="F23" t="s">
        <v>48</v>
      </c>
      <c r="G23" t="s">
        <v>22</v>
      </c>
      <c r="H23" t="s">
        <v>36</v>
      </c>
      <c r="I23">
        <v>1</v>
      </c>
      <c r="J23" t="str" cm="1">
        <f t="array" ref="J23">_xlfn.IFS(Question3[[#This Row],[region]]="NA","North America",Question3[[#This Row],[region]]="APAC","Asia",Question3[[#This Row],[region]]="EU","Europe")</f>
        <v>North America</v>
      </c>
      <c r="K23" t="s">
        <v>23</v>
      </c>
      <c r="L23" t="str">
        <f>IF(Question3[[#This Row],[is_new_user_session]]=0,"Returning","New")</f>
        <v>New</v>
      </c>
      <c r="N23" s="7" t="s">
        <v>450</v>
      </c>
      <c r="O23" s="14">
        <v>17</v>
      </c>
    </row>
    <row r="24" spans="2:15" x14ac:dyDescent="0.25">
      <c r="B24" s="1">
        <v>45881</v>
      </c>
      <c r="C24" t="s">
        <v>72</v>
      </c>
      <c r="D24" t="s">
        <v>73</v>
      </c>
      <c r="E24" s="1">
        <v>45844</v>
      </c>
      <c r="F24" t="s">
        <v>28</v>
      </c>
      <c r="G24" t="s">
        <v>43</v>
      </c>
      <c r="H24" t="s">
        <v>36</v>
      </c>
      <c r="I24">
        <v>0</v>
      </c>
      <c r="J24" t="str" cm="1">
        <f t="array" ref="J24">_xlfn.IFS(Question3[[#This Row],[region]]="NA","North America",Question3[[#This Row],[region]]="APAC","Asia",Question3[[#This Row],[region]]="EU","Europe")</f>
        <v>Europe</v>
      </c>
      <c r="K24" t="s">
        <v>49</v>
      </c>
      <c r="L24" t="str">
        <f>IF(Question3[[#This Row],[is_new_user_session]]=0,"Returning","New")</f>
        <v>Returning</v>
      </c>
      <c r="N24" s="7" t="s">
        <v>451</v>
      </c>
      <c r="O24" s="14">
        <v>183</v>
      </c>
    </row>
    <row r="25" spans="2:15" x14ac:dyDescent="0.25">
      <c r="B25" s="1">
        <v>45897</v>
      </c>
      <c r="C25" t="s">
        <v>74</v>
      </c>
      <c r="D25" t="s">
        <v>75</v>
      </c>
      <c r="E25" s="1">
        <v>45894</v>
      </c>
      <c r="F25" t="s">
        <v>21</v>
      </c>
      <c r="G25" t="s">
        <v>40</v>
      </c>
      <c r="H25" t="s">
        <v>24</v>
      </c>
      <c r="I25">
        <v>0</v>
      </c>
      <c r="J25" t="str" cm="1">
        <f t="array" ref="J25">_xlfn.IFS(Question3[[#This Row],[region]]="NA","North America",Question3[[#This Row],[region]]="APAC","Asia",Question3[[#This Row],[region]]="EU","Europe")</f>
        <v>Asia</v>
      </c>
      <c r="K25" t="s">
        <v>23</v>
      </c>
      <c r="L25" t="str">
        <f>IF(Question3[[#This Row],[is_new_user_session]]=0,"Returning","New")</f>
        <v>Returning</v>
      </c>
      <c r="N25" s="7" t="s">
        <v>386</v>
      </c>
      <c r="O25" s="14">
        <v>200</v>
      </c>
    </row>
    <row r="26" spans="2:15" x14ac:dyDescent="0.25">
      <c r="B26" s="1">
        <v>45893</v>
      </c>
      <c r="C26" t="s">
        <v>76</v>
      </c>
      <c r="D26" t="s">
        <v>77</v>
      </c>
      <c r="E26" s="1">
        <v>45876</v>
      </c>
      <c r="F26" t="s">
        <v>28</v>
      </c>
      <c r="G26" t="s">
        <v>43</v>
      </c>
      <c r="H26" t="s">
        <v>24</v>
      </c>
      <c r="I26">
        <v>0</v>
      </c>
      <c r="J26" t="str" cm="1">
        <f t="array" ref="J26">_xlfn.IFS(Question3[[#This Row],[region]]="NA","North America",Question3[[#This Row],[region]]="APAC","Asia",Question3[[#This Row],[region]]="EU","Europe")</f>
        <v>Europe</v>
      </c>
      <c r="K26" t="s">
        <v>49</v>
      </c>
      <c r="L26" t="str">
        <f>IF(Question3[[#This Row],[is_new_user_session]]=0,"Returning","New")</f>
        <v>Returning</v>
      </c>
    </row>
    <row r="27" spans="2:15" x14ac:dyDescent="0.25">
      <c r="B27" s="1">
        <v>45899</v>
      </c>
      <c r="C27" t="s">
        <v>78</v>
      </c>
      <c r="D27" t="s">
        <v>79</v>
      </c>
      <c r="E27" s="1">
        <v>45899</v>
      </c>
      <c r="F27" t="s">
        <v>28</v>
      </c>
      <c r="G27" t="s">
        <v>22</v>
      </c>
      <c r="H27" t="s">
        <v>24</v>
      </c>
      <c r="I27">
        <v>1</v>
      </c>
      <c r="J27" t="str" cm="1">
        <f t="array" ref="J27">_xlfn.IFS(Question3[[#This Row],[region]]="NA","North America",Question3[[#This Row],[region]]="APAC","Asia",Question3[[#This Row],[region]]="EU","Europe")</f>
        <v>North America</v>
      </c>
      <c r="K27" t="s">
        <v>49</v>
      </c>
      <c r="L27" t="str">
        <f>IF(Question3[[#This Row],[is_new_user_session]]=0,"Returning","New")</f>
        <v>New</v>
      </c>
      <c r="N27" s="7" t="s">
        <v>452</v>
      </c>
      <c r="O27" s="18">
        <f>17/200</f>
        <v>8.5000000000000006E-2</v>
      </c>
    </row>
    <row r="28" spans="2:15" x14ac:dyDescent="0.25">
      <c r="B28" s="1">
        <v>45882</v>
      </c>
      <c r="C28" t="s">
        <v>80</v>
      </c>
      <c r="D28" t="s">
        <v>81</v>
      </c>
      <c r="E28" s="1">
        <v>45849</v>
      </c>
      <c r="F28" t="s">
        <v>21</v>
      </c>
      <c r="G28" t="s">
        <v>22</v>
      </c>
      <c r="H28" t="s">
        <v>32</v>
      </c>
      <c r="I28">
        <v>0</v>
      </c>
      <c r="J28" t="str" cm="1">
        <f t="array" ref="J28">_xlfn.IFS(Question3[[#This Row],[region]]="NA","North America",Question3[[#This Row],[region]]="APAC","Asia",Question3[[#This Row],[region]]="EU","Europe")</f>
        <v>North America</v>
      </c>
      <c r="K28" t="s">
        <v>49</v>
      </c>
      <c r="L28" t="str">
        <f>IF(Question3[[#This Row],[is_new_user_session]]=0,"Returning","New")</f>
        <v>Returning</v>
      </c>
      <c r="N28" s="7" t="s">
        <v>453</v>
      </c>
      <c r="O28" s="18">
        <f>183/200</f>
        <v>0.91500000000000004</v>
      </c>
    </row>
    <row r="29" spans="2:15" x14ac:dyDescent="0.25">
      <c r="B29" s="1">
        <v>45880</v>
      </c>
      <c r="C29" t="s">
        <v>82</v>
      </c>
      <c r="D29" t="s">
        <v>83</v>
      </c>
      <c r="E29" s="1">
        <v>45874</v>
      </c>
      <c r="F29" t="s">
        <v>28</v>
      </c>
      <c r="G29" t="s">
        <v>40</v>
      </c>
      <c r="H29" t="s">
        <v>24</v>
      </c>
      <c r="I29">
        <v>0</v>
      </c>
      <c r="J29" t="str" cm="1">
        <f t="array" ref="J29">_xlfn.IFS(Question3[[#This Row],[region]]="NA","North America",Question3[[#This Row],[region]]="APAC","Asia",Question3[[#This Row],[region]]="EU","Europe")</f>
        <v>Asia</v>
      </c>
      <c r="K29" t="s">
        <v>23</v>
      </c>
      <c r="L29" t="str">
        <f>IF(Question3[[#This Row],[is_new_user_session]]=0,"Returning","New")</f>
        <v>Returning</v>
      </c>
      <c r="N29" s="7" t="s">
        <v>454</v>
      </c>
      <c r="O29" s="17">
        <f>O27/O28</f>
        <v>9.2896174863387984E-2</v>
      </c>
    </row>
    <row r="30" spans="2:15" x14ac:dyDescent="0.25">
      <c r="B30" s="1">
        <v>45863</v>
      </c>
      <c r="C30" t="s">
        <v>84</v>
      </c>
      <c r="D30" t="s">
        <v>85</v>
      </c>
      <c r="E30" s="1">
        <v>45843</v>
      </c>
      <c r="F30" t="s">
        <v>21</v>
      </c>
      <c r="G30" t="s">
        <v>43</v>
      </c>
      <c r="H30" t="s">
        <v>24</v>
      </c>
      <c r="I30">
        <v>0</v>
      </c>
      <c r="J30" t="str" cm="1">
        <f t="array" ref="J30">_xlfn.IFS(Question3[[#This Row],[region]]="NA","North America",Question3[[#This Row],[region]]="APAC","Asia",Question3[[#This Row],[region]]="EU","Europe")</f>
        <v>Europe</v>
      </c>
      <c r="K30" t="s">
        <v>23</v>
      </c>
      <c r="L30" t="str">
        <f>IF(Question3[[#This Row],[is_new_user_session]]=0,"Returning","New")</f>
        <v>Returning</v>
      </c>
    </row>
    <row r="31" spans="2:15" x14ac:dyDescent="0.25">
      <c r="B31" s="1">
        <v>45900</v>
      </c>
      <c r="C31" t="s">
        <v>86</v>
      </c>
      <c r="D31" t="s">
        <v>87</v>
      </c>
      <c r="E31" s="1">
        <v>45892</v>
      </c>
      <c r="F31" t="s">
        <v>48</v>
      </c>
      <c r="G31" t="s">
        <v>43</v>
      </c>
      <c r="H31" t="s">
        <v>24</v>
      </c>
      <c r="I31">
        <v>0</v>
      </c>
      <c r="J31" t="str" cm="1">
        <f t="array" ref="J31">_xlfn.IFS(Question3[[#This Row],[region]]="NA","North America",Question3[[#This Row],[region]]="APAC","Asia",Question3[[#This Row],[region]]="EU","Europe")</f>
        <v>Europe</v>
      </c>
      <c r="K31" t="s">
        <v>23</v>
      </c>
      <c r="L31" t="str">
        <f>IF(Question3[[#This Row],[is_new_user_session]]=0,"Returning","New")</f>
        <v>Returning</v>
      </c>
    </row>
    <row r="32" spans="2:15" x14ac:dyDescent="0.25">
      <c r="B32" s="1">
        <v>45899</v>
      </c>
      <c r="C32" t="s">
        <v>88</v>
      </c>
      <c r="D32" t="s">
        <v>89</v>
      </c>
      <c r="E32" s="1">
        <v>45864</v>
      </c>
      <c r="F32" t="s">
        <v>48</v>
      </c>
      <c r="G32" t="s">
        <v>22</v>
      </c>
      <c r="H32" t="s">
        <v>36</v>
      </c>
      <c r="I32">
        <v>0</v>
      </c>
      <c r="J32" t="str" cm="1">
        <f t="array" ref="J32">_xlfn.IFS(Question3[[#This Row],[region]]="NA","North America",Question3[[#This Row],[region]]="APAC","Asia",Question3[[#This Row],[region]]="EU","Europe")</f>
        <v>North America</v>
      </c>
      <c r="K32" t="s">
        <v>23</v>
      </c>
      <c r="L32" t="str">
        <f>IF(Question3[[#This Row],[is_new_user_session]]=0,"Returning","New")</f>
        <v>Returning</v>
      </c>
    </row>
    <row r="33" spans="2:12" x14ac:dyDescent="0.25">
      <c r="B33" s="1">
        <v>45863</v>
      </c>
      <c r="C33" t="s">
        <v>84</v>
      </c>
      <c r="D33" t="s">
        <v>90</v>
      </c>
      <c r="E33" s="1">
        <v>45843</v>
      </c>
      <c r="F33" t="s">
        <v>28</v>
      </c>
      <c r="G33" t="s">
        <v>22</v>
      </c>
      <c r="H33" t="s">
        <v>24</v>
      </c>
      <c r="I33">
        <v>0</v>
      </c>
      <c r="J33" t="str" cm="1">
        <f t="array" ref="J33">_xlfn.IFS(Question3[[#This Row],[region]]="NA","North America",Question3[[#This Row],[region]]="APAC","Asia",Question3[[#This Row],[region]]="EU","Europe")</f>
        <v>North America</v>
      </c>
      <c r="K33" t="s">
        <v>23</v>
      </c>
      <c r="L33" t="str">
        <f>IF(Question3[[#This Row],[is_new_user_session]]=0,"Returning","New")</f>
        <v>Returning</v>
      </c>
    </row>
    <row r="34" spans="2:12" x14ac:dyDescent="0.25">
      <c r="B34" s="1">
        <v>45900</v>
      </c>
      <c r="C34" t="s">
        <v>74</v>
      </c>
      <c r="D34" t="s">
        <v>91</v>
      </c>
      <c r="E34" s="1">
        <v>45894</v>
      </c>
      <c r="F34" t="s">
        <v>28</v>
      </c>
      <c r="G34" t="s">
        <v>43</v>
      </c>
      <c r="H34" t="s">
        <v>36</v>
      </c>
      <c r="I34">
        <v>0</v>
      </c>
      <c r="J34" t="str" cm="1">
        <f t="array" ref="J34">_xlfn.IFS(Question3[[#This Row],[region]]="NA","North America",Question3[[#This Row],[region]]="APAC","Asia",Question3[[#This Row],[region]]="EU","Europe")</f>
        <v>Europe</v>
      </c>
      <c r="K34" t="s">
        <v>49</v>
      </c>
      <c r="L34" t="str">
        <f>IF(Question3[[#This Row],[is_new_user_session]]=0,"Returning","New")</f>
        <v>Returning</v>
      </c>
    </row>
    <row r="35" spans="2:12" x14ac:dyDescent="0.25">
      <c r="B35" s="1">
        <v>45881</v>
      </c>
      <c r="C35" t="s">
        <v>92</v>
      </c>
      <c r="D35" t="s">
        <v>93</v>
      </c>
      <c r="E35" s="1">
        <v>45852</v>
      </c>
      <c r="F35" t="s">
        <v>28</v>
      </c>
      <c r="G35" t="s">
        <v>40</v>
      </c>
      <c r="H35" t="s">
        <v>36</v>
      </c>
      <c r="I35">
        <v>0</v>
      </c>
      <c r="J35" t="str" cm="1">
        <f t="array" ref="J35">_xlfn.IFS(Question3[[#This Row],[region]]="NA","North America",Question3[[#This Row],[region]]="APAC","Asia",Question3[[#This Row],[region]]="EU","Europe")</f>
        <v>Asia</v>
      </c>
      <c r="K35" t="s">
        <v>23</v>
      </c>
      <c r="L35" t="str">
        <f>IF(Question3[[#This Row],[is_new_user_session]]=0,"Returning","New")</f>
        <v>Returning</v>
      </c>
    </row>
    <row r="36" spans="2:12" x14ac:dyDescent="0.25">
      <c r="B36" s="1">
        <v>45885</v>
      </c>
      <c r="C36" t="s">
        <v>61</v>
      </c>
      <c r="D36" t="s">
        <v>94</v>
      </c>
      <c r="E36" s="1">
        <v>45878</v>
      </c>
      <c r="F36" t="s">
        <v>28</v>
      </c>
      <c r="G36" t="s">
        <v>22</v>
      </c>
      <c r="H36" t="s">
        <v>36</v>
      </c>
      <c r="I36">
        <v>0</v>
      </c>
      <c r="J36" t="str" cm="1">
        <f t="array" ref="J36">_xlfn.IFS(Question3[[#This Row],[region]]="NA","North America",Question3[[#This Row],[region]]="APAC","Asia",Question3[[#This Row],[region]]="EU","Europe")</f>
        <v>North America</v>
      </c>
      <c r="K36" t="s">
        <v>23</v>
      </c>
      <c r="L36" t="str">
        <f>IF(Question3[[#This Row],[is_new_user_session]]=0,"Returning","New")</f>
        <v>Returning</v>
      </c>
    </row>
    <row r="37" spans="2:12" x14ac:dyDescent="0.25">
      <c r="B37" s="1">
        <v>45882</v>
      </c>
      <c r="C37" t="s">
        <v>95</v>
      </c>
      <c r="D37" t="s">
        <v>96</v>
      </c>
      <c r="E37" s="1">
        <v>45872</v>
      </c>
      <c r="F37" t="s">
        <v>28</v>
      </c>
      <c r="G37" t="s">
        <v>22</v>
      </c>
      <c r="H37" t="s">
        <v>36</v>
      </c>
      <c r="I37">
        <v>0</v>
      </c>
      <c r="J37" t="str" cm="1">
        <f t="array" ref="J37">_xlfn.IFS(Question3[[#This Row],[region]]="NA","North America",Question3[[#This Row],[region]]="APAC","Asia",Question3[[#This Row],[region]]="EU","Europe")</f>
        <v>North America</v>
      </c>
      <c r="K37" t="s">
        <v>23</v>
      </c>
      <c r="L37" t="str">
        <f>IF(Question3[[#This Row],[is_new_user_session]]=0,"Returning","New")</f>
        <v>Returning</v>
      </c>
    </row>
    <row r="38" spans="2:12" x14ac:dyDescent="0.25">
      <c r="B38" s="1">
        <v>45887</v>
      </c>
      <c r="C38" t="s">
        <v>97</v>
      </c>
      <c r="D38" t="s">
        <v>98</v>
      </c>
      <c r="E38" s="1">
        <v>45877</v>
      </c>
      <c r="F38" t="s">
        <v>21</v>
      </c>
      <c r="G38" t="s">
        <v>22</v>
      </c>
      <c r="H38" t="s">
        <v>36</v>
      </c>
      <c r="I38">
        <v>0</v>
      </c>
      <c r="J38" t="str" cm="1">
        <f t="array" ref="J38">_xlfn.IFS(Question3[[#This Row],[region]]="NA","North America",Question3[[#This Row],[region]]="APAC","Asia",Question3[[#This Row],[region]]="EU","Europe")</f>
        <v>North America</v>
      </c>
      <c r="K38" t="s">
        <v>99</v>
      </c>
      <c r="L38" t="str">
        <f>IF(Question3[[#This Row],[is_new_user_session]]=0,"Returning","New")</f>
        <v>Returning</v>
      </c>
    </row>
    <row r="39" spans="2:12" x14ac:dyDescent="0.25">
      <c r="B39" s="1">
        <v>45873</v>
      </c>
      <c r="C39" t="s">
        <v>100</v>
      </c>
      <c r="D39" t="s">
        <v>101</v>
      </c>
      <c r="E39" s="1">
        <v>45867</v>
      </c>
      <c r="F39" t="s">
        <v>28</v>
      </c>
      <c r="G39" t="s">
        <v>22</v>
      </c>
      <c r="H39" t="s">
        <v>36</v>
      </c>
      <c r="I39">
        <v>0</v>
      </c>
      <c r="J39" t="str" cm="1">
        <f t="array" ref="J39">_xlfn.IFS(Question3[[#This Row],[region]]="NA","North America",Question3[[#This Row],[region]]="APAC","Asia",Question3[[#This Row],[region]]="EU","Europe")</f>
        <v>North America</v>
      </c>
      <c r="K39" t="s">
        <v>99</v>
      </c>
      <c r="L39" t="str">
        <f>IF(Question3[[#This Row],[is_new_user_session]]=0,"Returning","New")</f>
        <v>Returning</v>
      </c>
    </row>
    <row r="40" spans="2:12" x14ac:dyDescent="0.25">
      <c r="B40" s="1">
        <v>45875</v>
      </c>
      <c r="C40" t="s">
        <v>102</v>
      </c>
      <c r="D40" t="s">
        <v>103</v>
      </c>
      <c r="E40" s="1">
        <v>45848</v>
      </c>
      <c r="F40" t="s">
        <v>48</v>
      </c>
      <c r="G40" t="s">
        <v>43</v>
      </c>
      <c r="H40" t="s">
        <v>36</v>
      </c>
      <c r="I40">
        <v>0</v>
      </c>
      <c r="J40" t="str" cm="1">
        <f t="array" ref="J40">_xlfn.IFS(Question3[[#This Row],[region]]="NA","North America",Question3[[#This Row],[region]]="APAC","Asia",Question3[[#This Row],[region]]="EU","Europe")</f>
        <v>Europe</v>
      </c>
      <c r="K40" t="s">
        <v>99</v>
      </c>
      <c r="L40" t="str">
        <f>IF(Question3[[#This Row],[is_new_user_session]]=0,"Returning","New")</f>
        <v>Returning</v>
      </c>
    </row>
    <row r="41" spans="2:12" x14ac:dyDescent="0.25">
      <c r="B41" s="1">
        <v>45890</v>
      </c>
      <c r="C41" t="s">
        <v>104</v>
      </c>
      <c r="D41" t="s">
        <v>105</v>
      </c>
      <c r="E41" s="1">
        <v>45874</v>
      </c>
      <c r="F41" t="s">
        <v>21</v>
      </c>
      <c r="G41" t="s">
        <v>43</v>
      </c>
      <c r="H41" t="s">
        <v>36</v>
      </c>
      <c r="I41">
        <v>0</v>
      </c>
      <c r="J41" t="str" cm="1">
        <f t="array" ref="J41">_xlfn.IFS(Question3[[#This Row],[region]]="NA","North America",Question3[[#This Row],[region]]="APAC","Asia",Question3[[#This Row],[region]]="EU","Europe")</f>
        <v>Europe</v>
      </c>
      <c r="K41" t="s">
        <v>23</v>
      </c>
      <c r="L41" t="str">
        <f>IF(Question3[[#This Row],[is_new_user_session]]=0,"Returning","New")</f>
        <v>Returning</v>
      </c>
    </row>
    <row r="42" spans="2:12" x14ac:dyDescent="0.25">
      <c r="B42" s="1">
        <v>45898</v>
      </c>
      <c r="C42" t="s">
        <v>106</v>
      </c>
      <c r="D42" t="s">
        <v>107</v>
      </c>
      <c r="E42" s="1">
        <v>45870</v>
      </c>
      <c r="F42" t="s">
        <v>28</v>
      </c>
      <c r="G42" t="s">
        <v>40</v>
      </c>
      <c r="H42" t="s">
        <v>24</v>
      </c>
      <c r="I42">
        <v>0</v>
      </c>
      <c r="J42" t="str" cm="1">
        <f t="array" ref="J42">_xlfn.IFS(Question3[[#This Row],[region]]="NA","North America",Question3[[#This Row],[region]]="APAC","Asia",Question3[[#This Row],[region]]="EU","Europe")</f>
        <v>Asia</v>
      </c>
      <c r="K42" t="s">
        <v>49</v>
      </c>
      <c r="L42" t="str">
        <f>IF(Question3[[#This Row],[is_new_user_session]]=0,"Returning","New")</f>
        <v>Returning</v>
      </c>
    </row>
    <row r="43" spans="2:12" x14ac:dyDescent="0.25">
      <c r="B43" s="1">
        <v>45882</v>
      </c>
      <c r="C43" t="s">
        <v>108</v>
      </c>
      <c r="D43" t="s">
        <v>109</v>
      </c>
      <c r="E43" s="1">
        <v>45868</v>
      </c>
      <c r="F43" t="s">
        <v>28</v>
      </c>
      <c r="G43" t="s">
        <v>40</v>
      </c>
      <c r="H43" t="s">
        <v>36</v>
      </c>
      <c r="I43">
        <v>0</v>
      </c>
      <c r="J43" t="str" cm="1">
        <f t="array" ref="J43">_xlfn.IFS(Question3[[#This Row],[region]]="NA","North America",Question3[[#This Row],[region]]="APAC","Asia",Question3[[#This Row],[region]]="EU","Europe")</f>
        <v>Asia</v>
      </c>
      <c r="K43" t="s">
        <v>23</v>
      </c>
      <c r="L43" t="str">
        <f>IF(Question3[[#This Row],[is_new_user_session]]=0,"Returning","New")</f>
        <v>Returning</v>
      </c>
    </row>
    <row r="44" spans="2:12" x14ac:dyDescent="0.25">
      <c r="B44" s="1">
        <v>45865</v>
      </c>
      <c r="C44" t="s">
        <v>110</v>
      </c>
      <c r="D44" t="s">
        <v>111</v>
      </c>
      <c r="E44" s="1">
        <v>45848</v>
      </c>
      <c r="F44" t="s">
        <v>21</v>
      </c>
      <c r="G44" t="s">
        <v>22</v>
      </c>
      <c r="H44" t="s">
        <v>32</v>
      </c>
      <c r="I44">
        <v>0</v>
      </c>
      <c r="J44" t="str" cm="1">
        <f t="array" ref="J44">_xlfn.IFS(Question3[[#This Row],[region]]="NA","North America",Question3[[#This Row],[region]]="APAC","Asia",Question3[[#This Row],[region]]="EU","Europe")</f>
        <v>North America</v>
      </c>
      <c r="K44" t="s">
        <v>49</v>
      </c>
      <c r="L44" t="str">
        <f>IF(Question3[[#This Row],[is_new_user_session]]=0,"Returning","New")</f>
        <v>Returning</v>
      </c>
    </row>
    <row r="45" spans="2:12" x14ac:dyDescent="0.25">
      <c r="B45" s="1">
        <v>45845</v>
      </c>
      <c r="C45" t="s">
        <v>112</v>
      </c>
      <c r="D45" t="s">
        <v>113</v>
      </c>
      <c r="E45" s="1">
        <v>45842</v>
      </c>
      <c r="F45" t="s">
        <v>28</v>
      </c>
      <c r="G45" t="s">
        <v>40</v>
      </c>
      <c r="H45" t="s">
        <v>24</v>
      </c>
      <c r="I45">
        <v>0</v>
      </c>
      <c r="J45" t="str" cm="1">
        <f t="array" ref="J45">_xlfn.IFS(Question3[[#This Row],[region]]="NA","North America",Question3[[#This Row],[region]]="APAC","Asia",Question3[[#This Row],[region]]="EU","Europe")</f>
        <v>Asia</v>
      </c>
      <c r="K45" t="s">
        <v>49</v>
      </c>
      <c r="L45" t="str">
        <f>IF(Question3[[#This Row],[is_new_user_session]]=0,"Returning","New")</f>
        <v>Returning</v>
      </c>
    </row>
    <row r="46" spans="2:12" x14ac:dyDescent="0.25">
      <c r="B46" s="1">
        <v>45895</v>
      </c>
      <c r="C46" t="s">
        <v>114</v>
      </c>
      <c r="D46" t="s">
        <v>115</v>
      </c>
      <c r="E46" s="1">
        <v>45888</v>
      </c>
      <c r="F46" t="s">
        <v>21</v>
      </c>
      <c r="G46" t="s">
        <v>22</v>
      </c>
      <c r="H46" t="s">
        <v>36</v>
      </c>
      <c r="I46">
        <v>0</v>
      </c>
      <c r="J46" t="str" cm="1">
        <f t="array" ref="J46">_xlfn.IFS(Question3[[#This Row],[region]]="NA","North America",Question3[[#This Row],[region]]="APAC","Asia",Question3[[#This Row],[region]]="EU","Europe")</f>
        <v>North America</v>
      </c>
      <c r="K46" t="s">
        <v>23</v>
      </c>
      <c r="L46" t="str">
        <f>IF(Question3[[#This Row],[is_new_user_session]]=0,"Returning","New")</f>
        <v>Returning</v>
      </c>
    </row>
    <row r="47" spans="2:12" x14ac:dyDescent="0.25">
      <c r="B47" s="1">
        <v>45845</v>
      </c>
      <c r="C47" t="s">
        <v>116</v>
      </c>
      <c r="D47" t="s">
        <v>117</v>
      </c>
      <c r="E47" s="1">
        <v>45845</v>
      </c>
      <c r="F47" t="s">
        <v>28</v>
      </c>
      <c r="G47" t="s">
        <v>43</v>
      </c>
      <c r="H47" t="s">
        <v>24</v>
      </c>
      <c r="I47">
        <v>1</v>
      </c>
      <c r="J47" t="str" cm="1">
        <f t="array" ref="J47">_xlfn.IFS(Question3[[#This Row],[region]]="NA","North America",Question3[[#This Row],[region]]="APAC","Asia",Question3[[#This Row],[region]]="EU","Europe")</f>
        <v>Europe</v>
      </c>
      <c r="K47" t="s">
        <v>99</v>
      </c>
      <c r="L47" t="str">
        <f>IF(Question3[[#This Row],[is_new_user_session]]=0,"Returning","New")</f>
        <v>New</v>
      </c>
    </row>
    <row r="48" spans="2:12" x14ac:dyDescent="0.25">
      <c r="B48" s="1">
        <v>45892</v>
      </c>
      <c r="C48" t="s">
        <v>118</v>
      </c>
      <c r="D48" t="s">
        <v>119</v>
      </c>
      <c r="E48" s="1">
        <v>45864</v>
      </c>
      <c r="F48" t="s">
        <v>28</v>
      </c>
      <c r="G48" t="s">
        <v>40</v>
      </c>
      <c r="H48" t="s">
        <v>36</v>
      </c>
      <c r="I48">
        <v>0</v>
      </c>
      <c r="J48" t="str" cm="1">
        <f t="array" ref="J48">_xlfn.IFS(Question3[[#This Row],[region]]="NA","North America",Question3[[#This Row],[region]]="APAC","Asia",Question3[[#This Row],[region]]="EU","Europe")</f>
        <v>Asia</v>
      </c>
      <c r="K48" t="s">
        <v>23</v>
      </c>
      <c r="L48" t="str">
        <f>IF(Question3[[#This Row],[is_new_user_session]]=0,"Returning","New")</f>
        <v>Returning</v>
      </c>
    </row>
    <row r="49" spans="2:12" x14ac:dyDescent="0.25">
      <c r="B49" s="1">
        <v>45899</v>
      </c>
      <c r="C49" t="s">
        <v>100</v>
      </c>
      <c r="D49" t="s">
        <v>120</v>
      </c>
      <c r="E49" s="1">
        <v>45867</v>
      </c>
      <c r="F49" t="s">
        <v>28</v>
      </c>
      <c r="G49" t="s">
        <v>22</v>
      </c>
      <c r="H49" t="s">
        <v>36</v>
      </c>
      <c r="I49">
        <v>0</v>
      </c>
      <c r="J49" t="str" cm="1">
        <f t="array" ref="J49">_xlfn.IFS(Question3[[#This Row],[region]]="NA","North America",Question3[[#This Row],[region]]="APAC","Asia",Question3[[#This Row],[region]]="EU","Europe")</f>
        <v>North America</v>
      </c>
      <c r="K49" t="s">
        <v>23</v>
      </c>
      <c r="L49" t="str">
        <f>IF(Question3[[#This Row],[is_new_user_session]]=0,"Returning","New")</f>
        <v>Returning</v>
      </c>
    </row>
    <row r="50" spans="2:12" x14ac:dyDescent="0.25">
      <c r="B50" s="1">
        <v>45867</v>
      </c>
      <c r="C50" t="s">
        <v>121</v>
      </c>
      <c r="D50" t="s">
        <v>122</v>
      </c>
      <c r="E50" s="1">
        <v>45842</v>
      </c>
      <c r="F50" t="s">
        <v>48</v>
      </c>
      <c r="G50" t="s">
        <v>40</v>
      </c>
      <c r="H50" t="s">
        <v>36</v>
      </c>
      <c r="I50">
        <v>0</v>
      </c>
      <c r="J50" t="str" cm="1">
        <f t="array" ref="J50">_xlfn.IFS(Question3[[#This Row],[region]]="NA","North America",Question3[[#This Row],[region]]="APAC","Asia",Question3[[#This Row],[region]]="EU","Europe")</f>
        <v>Asia</v>
      </c>
      <c r="K50" t="s">
        <v>49</v>
      </c>
      <c r="L50" t="str">
        <f>IF(Question3[[#This Row],[is_new_user_session]]=0,"Returning","New")</f>
        <v>Returning</v>
      </c>
    </row>
    <row r="51" spans="2:12" x14ac:dyDescent="0.25">
      <c r="B51" s="1">
        <v>45890</v>
      </c>
      <c r="C51" t="s">
        <v>50</v>
      </c>
      <c r="D51" t="s">
        <v>123</v>
      </c>
      <c r="E51" s="1">
        <v>45882</v>
      </c>
      <c r="F51" t="s">
        <v>28</v>
      </c>
      <c r="G51" t="s">
        <v>22</v>
      </c>
      <c r="H51" t="s">
        <v>36</v>
      </c>
      <c r="I51">
        <v>0</v>
      </c>
      <c r="J51" t="str" cm="1">
        <f t="array" ref="J51">_xlfn.IFS(Question3[[#This Row],[region]]="NA","North America",Question3[[#This Row],[region]]="APAC","Asia",Question3[[#This Row],[region]]="EU","Europe")</f>
        <v>North America</v>
      </c>
      <c r="K51" t="s">
        <v>49</v>
      </c>
      <c r="L51" t="str">
        <f>IF(Question3[[#This Row],[is_new_user_session]]=0,"Returning","New")</f>
        <v>Returning</v>
      </c>
    </row>
    <row r="52" spans="2:12" x14ac:dyDescent="0.25">
      <c r="B52" s="1">
        <v>45896</v>
      </c>
      <c r="C52" t="s">
        <v>124</v>
      </c>
      <c r="D52" t="s">
        <v>125</v>
      </c>
      <c r="E52" s="1">
        <v>45894</v>
      </c>
      <c r="F52" t="s">
        <v>21</v>
      </c>
      <c r="G52" t="s">
        <v>43</v>
      </c>
      <c r="H52" t="s">
        <v>36</v>
      </c>
      <c r="I52">
        <v>0</v>
      </c>
      <c r="J52" t="str" cm="1">
        <f t="array" ref="J52">_xlfn.IFS(Question3[[#This Row],[region]]="NA","North America",Question3[[#This Row],[region]]="APAC","Asia",Question3[[#This Row],[region]]="EU","Europe")</f>
        <v>Europe</v>
      </c>
      <c r="K52" t="s">
        <v>23</v>
      </c>
      <c r="L52" t="str">
        <f>IF(Question3[[#This Row],[is_new_user_session]]=0,"Returning","New")</f>
        <v>Returning</v>
      </c>
    </row>
    <row r="53" spans="2:12" x14ac:dyDescent="0.25">
      <c r="B53" s="1">
        <v>45887</v>
      </c>
      <c r="C53" t="s">
        <v>126</v>
      </c>
      <c r="D53" t="s">
        <v>127</v>
      </c>
      <c r="E53" s="1">
        <v>45887</v>
      </c>
      <c r="F53" t="s">
        <v>28</v>
      </c>
      <c r="G53" t="s">
        <v>40</v>
      </c>
      <c r="H53" t="s">
        <v>24</v>
      </c>
      <c r="I53">
        <v>1</v>
      </c>
      <c r="J53" t="str" cm="1">
        <f t="array" ref="J53">_xlfn.IFS(Question3[[#This Row],[region]]="NA","North America",Question3[[#This Row],[region]]="APAC","Asia",Question3[[#This Row],[region]]="EU","Europe")</f>
        <v>Asia</v>
      </c>
      <c r="K53" t="s">
        <v>99</v>
      </c>
      <c r="L53" t="str">
        <f>IF(Question3[[#This Row],[is_new_user_session]]=0,"Returning","New")</f>
        <v>New</v>
      </c>
    </row>
    <row r="54" spans="2:12" x14ac:dyDescent="0.25">
      <c r="B54" s="1">
        <v>45882</v>
      </c>
      <c r="C54" t="s">
        <v>128</v>
      </c>
      <c r="D54" t="s">
        <v>129</v>
      </c>
      <c r="E54" s="1">
        <v>45873</v>
      </c>
      <c r="F54" t="s">
        <v>28</v>
      </c>
      <c r="G54" t="s">
        <v>22</v>
      </c>
      <c r="H54" t="s">
        <v>36</v>
      </c>
      <c r="I54">
        <v>0</v>
      </c>
      <c r="J54" t="str" cm="1">
        <f t="array" ref="J54">_xlfn.IFS(Question3[[#This Row],[region]]="NA","North America",Question3[[#This Row],[region]]="APAC","Asia",Question3[[#This Row],[region]]="EU","Europe")</f>
        <v>North America</v>
      </c>
      <c r="K54" t="s">
        <v>23</v>
      </c>
      <c r="L54" t="str">
        <f>IF(Question3[[#This Row],[is_new_user_session]]=0,"Returning","New")</f>
        <v>Returning</v>
      </c>
    </row>
    <row r="55" spans="2:12" x14ac:dyDescent="0.25">
      <c r="B55" s="1">
        <v>45880</v>
      </c>
      <c r="C55" t="s">
        <v>130</v>
      </c>
      <c r="D55" t="s">
        <v>131</v>
      </c>
      <c r="E55" s="1">
        <v>45868</v>
      </c>
      <c r="F55" t="s">
        <v>28</v>
      </c>
      <c r="G55" t="s">
        <v>40</v>
      </c>
      <c r="H55" t="s">
        <v>24</v>
      </c>
      <c r="I55">
        <v>0</v>
      </c>
      <c r="J55" t="str" cm="1">
        <f t="array" ref="J55">_xlfn.IFS(Question3[[#This Row],[region]]="NA","North America",Question3[[#This Row],[region]]="APAC","Asia",Question3[[#This Row],[region]]="EU","Europe")</f>
        <v>Asia</v>
      </c>
      <c r="K55" t="s">
        <v>23</v>
      </c>
      <c r="L55" t="str">
        <f>IF(Question3[[#This Row],[is_new_user_session]]=0,"Returning","New")</f>
        <v>Returning</v>
      </c>
    </row>
    <row r="56" spans="2:12" x14ac:dyDescent="0.25">
      <c r="B56" s="1">
        <v>45867</v>
      </c>
      <c r="C56" t="s">
        <v>132</v>
      </c>
      <c r="D56" t="s">
        <v>133</v>
      </c>
      <c r="E56" s="1">
        <v>45865</v>
      </c>
      <c r="F56" t="s">
        <v>28</v>
      </c>
      <c r="G56" t="s">
        <v>22</v>
      </c>
      <c r="H56" t="s">
        <v>36</v>
      </c>
      <c r="I56">
        <v>0</v>
      </c>
      <c r="J56" t="str" cm="1">
        <f t="array" ref="J56">_xlfn.IFS(Question3[[#This Row],[region]]="NA","North America",Question3[[#This Row],[region]]="APAC","Asia",Question3[[#This Row],[region]]="EU","Europe")</f>
        <v>North America</v>
      </c>
      <c r="K56" t="s">
        <v>49</v>
      </c>
      <c r="L56" t="str">
        <f>IF(Question3[[#This Row],[is_new_user_session]]=0,"Returning","New")</f>
        <v>Returning</v>
      </c>
    </row>
    <row r="57" spans="2:12" x14ac:dyDescent="0.25">
      <c r="B57" s="1">
        <v>45887</v>
      </c>
      <c r="C57" t="s">
        <v>134</v>
      </c>
      <c r="D57" t="s">
        <v>135</v>
      </c>
      <c r="E57" s="1">
        <v>45883</v>
      </c>
      <c r="F57" t="s">
        <v>21</v>
      </c>
      <c r="G57" t="s">
        <v>43</v>
      </c>
      <c r="H57" t="s">
        <v>36</v>
      </c>
      <c r="I57">
        <v>0</v>
      </c>
      <c r="J57" t="str" cm="1">
        <f t="array" ref="J57">_xlfn.IFS(Question3[[#This Row],[region]]="NA","North America",Question3[[#This Row],[region]]="APAC","Asia",Question3[[#This Row],[region]]="EU","Europe")</f>
        <v>Europe</v>
      </c>
      <c r="K57" t="s">
        <v>49</v>
      </c>
      <c r="L57" t="str">
        <f>IF(Question3[[#This Row],[is_new_user_session]]=0,"Returning","New")</f>
        <v>Returning</v>
      </c>
    </row>
    <row r="58" spans="2:12" x14ac:dyDescent="0.25">
      <c r="B58" s="1">
        <v>45889</v>
      </c>
      <c r="C58" t="s">
        <v>136</v>
      </c>
      <c r="D58" t="s">
        <v>137</v>
      </c>
      <c r="E58" s="1">
        <v>45874</v>
      </c>
      <c r="F58" t="s">
        <v>28</v>
      </c>
      <c r="G58" t="s">
        <v>43</v>
      </c>
      <c r="H58" t="s">
        <v>36</v>
      </c>
      <c r="I58">
        <v>0</v>
      </c>
      <c r="J58" t="str" cm="1">
        <f t="array" ref="J58">_xlfn.IFS(Question3[[#This Row],[region]]="NA","North America",Question3[[#This Row],[region]]="APAC","Asia",Question3[[#This Row],[region]]="EU","Europe")</f>
        <v>Europe</v>
      </c>
      <c r="K58" t="s">
        <v>49</v>
      </c>
      <c r="L58" t="str">
        <f>IF(Question3[[#This Row],[is_new_user_session]]=0,"Returning","New")</f>
        <v>Returning</v>
      </c>
    </row>
    <row r="59" spans="2:12" x14ac:dyDescent="0.25">
      <c r="B59" s="1">
        <v>45883</v>
      </c>
      <c r="C59" t="s">
        <v>138</v>
      </c>
      <c r="D59" t="s">
        <v>139</v>
      </c>
      <c r="E59" s="1">
        <v>45870</v>
      </c>
      <c r="F59" t="s">
        <v>48</v>
      </c>
      <c r="G59" t="s">
        <v>40</v>
      </c>
      <c r="H59" t="s">
        <v>24</v>
      </c>
      <c r="I59">
        <v>0</v>
      </c>
      <c r="J59" t="str" cm="1">
        <f t="array" ref="J59">_xlfn.IFS(Question3[[#This Row],[region]]="NA","North America",Question3[[#This Row],[region]]="APAC","Asia",Question3[[#This Row],[region]]="EU","Europe")</f>
        <v>Asia</v>
      </c>
      <c r="K59" t="s">
        <v>23</v>
      </c>
      <c r="L59" t="str">
        <f>IF(Question3[[#This Row],[is_new_user_session]]=0,"Returning","New")</f>
        <v>Returning</v>
      </c>
    </row>
    <row r="60" spans="2:12" x14ac:dyDescent="0.25">
      <c r="B60" s="1">
        <v>45891</v>
      </c>
      <c r="C60" t="s">
        <v>140</v>
      </c>
      <c r="D60" t="s">
        <v>141</v>
      </c>
      <c r="E60" s="1">
        <v>45891</v>
      </c>
      <c r="F60" t="s">
        <v>48</v>
      </c>
      <c r="G60" t="s">
        <v>43</v>
      </c>
      <c r="H60" t="s">
        <v>24</v>
      </c>
      <c r="I60">
        <v>1</v>
      </c>
      <c r="J60" t="str" cm="1">
        <f t="array" ref="J60">_xlfn.IFS(Question3[[#This Row],[region]]="NA","North America",Question3[[#This Row],[region]]="APAC","Asia",Question3[[#This Row],[region]]="EU","Europe")</f>
        <v>Europe</v>
      </c>
      <c r="K60" t="s">
        <v>49</v>
      </c>
      <c r="L60" t="str">
        <f>IF(Question3[[#This Row],[is_new_user_session]]=0,"Returning","New")</f>
        <v>New</v>
      </c>
    </row>
    <row r="61" spans="2:12" x14ac:dyDescent="0.25">
      <c r="B61" s="1">
        <v>45877</v>
      </c>
      <c r="C61" t="s">
        <v>142</v>
      </c>
      <c r="D61" t="s">
        <v>143</v>
      </c>
      <c r="E61" s="1">
        <v>45875</v>
      </c>
      <c r="F61" t="s">
        <v>28</v>
      </c>
      <c r="G61" t="s">
        <v>22</v>
      </c>
      <c r="H61" t="s">
        <v>36</v>
      </c>
      <c r="I61">
        <v>0</v>
      </c>
      <c r="J61" t="str" cm="1">
        <f t="array" ref="J61">_xlfn.IFS(Question3[[#This Row],[region]]="NA","North America",Question3[[#This Row],[region]]="APAC","Asia",Question3[[#This Row],[region]]="EU","Europe")</f>
        <v>North America</v>
      </c>
      <c r="K61" t="s">
        <v>23</v>
      </c>
      <c r="L61" t="str">
        <f>IF(Question3[[#This Row],[is_new_user_session]]=0,"Returning","New")</f>
        <v>Returning</v>
      </c>
    </row>
    <row r="62" spans="2:12" x14ac:dyDescent="0.25">
      <c r="B62" s="1">
        <v>45881</v>
      </c>
      <c r="C62" t="s">
        <v>144</v>
      </c>
      <c r="D62" t="s">
        <v>145</v>
      </c>
      <c r="E62" s="1">
        <v>45880</v>
      </c>
      <c r="F62" t="s">
        <v>21</v>
      </c>
      <c r="G62" t="s">
        <v>43</v>
      </c>
      <c r="H62" t="s">
        <v>36</v>
      </c>
      <c r="I62">
        <v>0</v>
      </c>
      <c r="J62" t="str" cm="1">
        <f t="array" ref="J62">_xlfn.IFS(Question3[[#This Row],[region]]="NA","North America",Question3[[#This Row],[region]]="APAC","Asia",Question3[[#This Row],[region]]="EU","Europe")</f>
        <v>Europe</v>
      </c>
      <c r="K62" t="s">
        <v>49</v>
      </c>
      <c r="L62" t="str">
        <f>IF(Question3[[#This Row],[is_new_user_session]]=0,"Returning","New")</f>
        <v>Returning</v>
      </c>
    </row>
    <row r="63" spans="2:12" x14ac:dyDescent="0.25">
      <c r="B63" s="1">
        <v>45900</v>
      </c>
      <c r="C63" t="s">
        <v>146</v>
      </c>
      <c r="D63" t="s">
        <v>147</v>
      </c>
      <c r="E63" s="1">
        <v>45875</v>
      </c>
      <c r="F63" t="s">
        <v>28</v>
      </c>
      <c r="G63" t="s">
        <v>40</v>
      </c>
      <c r="H63" t="s">
        <v>36</v>
      </c>
      <c r="I63">
        <v>0</v>
      </c>
      <c r="J63" t="str" cm="1">
        <f t="array" ref="J63">_xlfn.IFS(Question3[[#This Row],[region]]="NA","North America",Question3[[#This Row],[region]]="APAC","Asia",Question3[[#This Row],[region]]="EU","Europe")</f>
        <v>Asia</v>
      </c>
      <c r="K63" t="s">
        <v>49</v>
      </c>
      <c r="L63" t="str">
        <f>IF(Question3[[#This Row],[is_new_user_session]]=0,"Returning","New")</f>
        <v>Returning</v>
      </c>
    </row>
    <row r="64" spans="2:12" x14ac:dyDescent="0.25">
      <c r="B64" s="1">
        <v>45888</v>
      </c>
      <c r="C64" t="s">
        <v>148</v>
      </c>
      <c r="D64" t="s">
        <v>149</v>
      </c>
      <c r="E64" s="1">
        <v>45841</v>
      </c>
      <c r="F64" t="s">
        <v>48</v>
      </c>
      <c r="G64" t="s">
        <v>22</v>
      </c>
      <c r="H64" t="s">
        <v>36</v>
      </c>
      <c r="I64">
        <v>0</v>
      </c>
      <c r="J64" t="str" cm="1">
        <f t="array" ref="J64">_xlfn.IFS(Question3[[#This Row],[region]]="NA","North America",Question3[[#This Row],[region]]="APAC","Asia",Question3[[#This Row],[region]]="EU","Europe")</f>
        <v>North America</v>
      </c>
      <c r="K64" t="s">
        <v>23</v>
      </c>
      <c r="L64" t="str">
        <f>IF(Question3[[#This Row],[is_new_user_session]]=0,"Returning","New")</f>
        <v>Returning</v>
      </c>
    </row>
    <row r="65" spans="2:12" x14ac:dyDescent="0.25">
      <c r="B65" s="1">
        <v>45899</v>
      </c>
      <c r="C65" t="s">
        <v>150</v>
      </c>
      <c r="D65" t="s">
        <v>151</v>
      </c>
      <c r="E65" s="1">
        <v>45879</v>
      </c>
      <c r="F65" t="s">
        <v>48</v>
      </c>
      <c r="G65" t="s">
        <v>22</v>
      </c>
      <c r="H65" t="s">
        <v>36</v>
      </c>
      <c r="I65">
        <v>0</v>
      </c>
      <c r="J65" t="str" cm="1">
        <f t="array" ref="J65">_xlfn.IFS(Question3[[#This Row],[region]]="NA","North America",Question3[[#This Row],[region]]="APAC","Asia",Question3[[#This Row],[region]]="EU","Europe")</f>
        <v>North America</v>
      </c>
      <c r="K65" t="s">
        <v>23</v>
      </c>
      <c r="L65" t="str">
        <f>IF(Question3[[#This Row],[is_new_user_session]]=0,"Returning","New")</f>
        <v>Returning</v>
      </c>
    </row>
    <row r="66" spans="2:12" x14ac:dyDescent="0.25">
      <c r="B66" s="1">
        <v>45868</v>
      </c>
      <c r="C66" t="s">
        <v>152</v>
      </c>
      <c r="D66" t="s">
        <v>153</v>
      </c>
      <c r="E66" s="1">
        <v>45866</v>
      </c>
      <c r="F66" t="s">
        <v>21</v>
      </c>
      <c r="G66" t="s">
        <v>43</v>
      </c>
      <c r="H66" t="s">
        <v>36</v>
      </c>
      <c r="I66">
        <v>0</v>
      </c>
      <c r="J66" t="str" cm="1">
        <f t="array" ref="J66">_xlfn.IFS(Question3[[#This Row],[region]]="NA","North America",Question3[[#This Row],[region]]="APAC","Asia",Question3[[#This Row],[region]]="EU","Europe")</f>
        <v>Europe</v>
      </c>
      <c r="K66" t="s">
        <v>23</v>
      </c>
      <c r="L66" t="str">
        <f>IF(Question3[[#This Row],[is_new_user_session]]=0,"Returning","New")</f>
        <v>Returning</v>
      </c>
    </row>
    <row r="67" spans="2:12" x14ac:dyDescent="0.25">
      <c r="B67" s="1">
        <v>45897</v>
      </c>
      <c r="C67" t="s">
        <v>154</v>
      </c>
      <c r="D67" t="s">
        <v>155</v>
      </c>
      <c r="E67" s="1">
        <v>45886</v>
      </c>
      <c r="F67" t="s">
        <v>21</v>
      </c>
      <c r="G67" t="s">
        <v>43</v>
      </c>
      <c r="H67" t="s">
        <v>36</v>
      </c>
      <c r="I67">
        <v>0</v>
      </c>
      <c r="J67" t="str" cm="1">
        <f t="array" ref="J67">_xlfn.IFS(Question3[[#This Row],[region]]="NA","North America",Question3[[#This Row],[region]]="APAC","Asia",Question3[[#This Row],[region]]="EU","Europe")</f>
        <v>Europe</v>
      </c>
      <c r="K67" t="s">
        <v>23</v>
      </c>
      <c r="L67" t="str">
        <f>IF(Question3[[#This Row],[is_new_user_session]]=0,"Returning","New")</f>
        <v>Returning</v>
      </c>
    </row>
    <row r="68" spans="2:12" x14ac:dyDescent="0.25">
      <c r="B68" s="1">
        <v>45899</v>
      </c>
      <c r="C68" t="s">
        <v>156</v>
      </c>
      <c r="D68" t="s">
        <v>157</v>
      </c>
      <c r="E68" s="1">
        <v>45878</v>
      </c>
      <c r="F68" t="s">
        <v>28</v>
      </c>
      <c r="G68" t="s">
        <v>22</v>
      </c>
      <c r="H68" t="s">
        <v>24</v>
      </c>
      <c r="I68">
        <v>0</v>
      </c>
      <c r="J68" t="str" cm="1">
        <f t="array" ref="J68">_xlfn.IFS(Question3[[#This Row],[region]]="NA","North America",Question3[[#This Row],[region]]="APAC","Asia",Question3[[#This Row],[region]]="EU","Europe")</f>
        <v>North America</v>
      </c>
      <c r="K68" t="s">
        <v>23</v>
      </c>
      <c r="L68" t="str">
        <f>IF(Question3[[#This Row],[is_new_user_session]]=0,"Returning","New")</f>
        <v>Returning</v>
      </c>
    </row>
    <row r="69" spans="2:12" x14ac:dyDescent="0.25">
      <c r="B69" s="1">
        <v>45898</v>
      </c>
      <c r="C69" t="s">
        <v>158</v>
      </c>
      <c r="D69" t="s">
        <v>159</v>
      </c>
      <c r="E69" s="1">
        <v>45895</v>
      </c>
      <c r="F69" t="s">
        <v>21</v>
      </c>
      <c r="G69" t="s">
        <v>22</v>
      </c>
      <c r="H69" t="s">
        <v>36</v>
      </c>
      <c r="I69">
        <v>0</v>
      </c>
      <c r="J69" t="str" cm="1">
        <f t="array" ref="J69">_xlfn.IFS(Question3[[#This Row],[region]]="NA","North America",Question3[[#This Row],[region]]="APAC","Asia",Question3[[#This Row],[region]]="EU","Europe")</f>
        <v>North America</v>
      </c>
      <c r="K69" t="s">
        <v>49</v>
      </c>
      <c r="L69" t="str">
        <f>IF(Question3[[#This Row],[is_new_user_session]]=0,"Returning","New")</f>
        <v>Returning</v>
      </c>
    </row>
    <row r="70" spans="2:12" x14ac:dyDescent="0.25">
      <c r="B70" s="1">
        <v>45894</v>
      </c>
      <c r="C70" t="s">
        <v>118</v>
      </c>
      <c r="D70" t="s">
        <v>160</v>
      </c>
      <c r="E70" s="1">
        <v>45864</v>
      </c>
      <c r="F70" t="s">
        <v>28</v>
      </c>
      <c r="G70" t="s">
        <v>22</v>
      </c>
      <c r="H70" t="s">
        <v>32</v>
      </c>
      <c r="I70">
        <v>0</v>
      </c>
      <c r="J70" t="str" cm="1">
        <f t="array" ref="J70">_xlfn.IFS(Question3[[#This Row],[region]]="NA","North America",Question3[[#This Row],[region]]="APAC","Asia",Question3[[#This Row],[region]]="EU","Europe")</f>
        <v>North America</v>
      </c>
      <c r="K70" t="s">
        <v>49</v>
      </c>
      <c r="L70" t="str">
        <f>IF(Question3[[#This Row],[is_new_user_session]]=0,"Returning","New")</f>
        <v>Returning</v>
      </c>
    </row>
    <row r="71" spans="2:12" x14ac:dyDescent="0.25">
      <c r="B71" s="1">
        <v>45890</v>
      </c>
      <c r="C71" t="s">
        <v>156</v>
      </c>
      <c r="D71" t="s">
        <v>161</v>
      </c>
      <c r="E71" s="1">
        <v>45878</v>
      </c>
      <c r="F71" t="s">
        <v>28</v>
      </c>
      <c r="G71" t="s">
        <v>40</v>
      </c>
      <c r="H71" t="s">
        <v>24</v>
      </c>
      <c r="I71">
        <v>0</v>
      </c>
      <c r="J71" t="str" cm="1">
        <f t="array" ref="J71">_xlfn.IFS(Question3[[#This Row],[region]]="NA","North America",Question3[[#This Row],[region]]="APAC","Asia",Question3[[#This Row],[region]]="EU","Europe")</f>
        <v>Asia</v>
      </c>
      <c r="K71" t="s">
        <v>23</v>
      </c>
      <c r="L71" t="str">
        <f>IF(Question3[[#This Row],[is_new_user_session]]=0,"Returning","New")</f>
        <v>Returning</v>
      </c>
    </row>
    <row r="72" spans="2:12" x14ac:dyDescent="0.25">
      <c r="B72" s="1">
        <v>45896</v>
      </c>
      <c r="C72" t="s">
        <v>162</v>
      </c>
      <c r="D72" t="s">
        <v>163</v>
      </c>
      <c r="E72" s="1">
        <v>45863</v>
      </c>
      <c r="F72" t="s">
        <v>28</v>
      </c>
      <c r="G72" t="s">
        <v>22</v>
      </c>
      <c r="H72" t="s">
        <v>24</v>
      </c>
      <c r="I72">
        <v>0</v>
      </c>
      <c r="J72" t="str" cm="1">
        <f t="array" ref="J72">_xlfn.IFS(Question3[[#This Row],[region]]="NA","North America",Question3[[#This Row],[region]]="APAC","Asia",Question3[[#This Row],[region]]="EU","Europe")</f>
        <v>North America</v>
      </c>
      <c r="K72" t="s">
        <v>49</v>
      </c>
      <c r="L72" t="str">
        <f>IF(Question3[[#This Row],[is_new_user_session]]=0,"Returning","New")</f>
        <v>Returning</v>
      </c>
    </row>
    <row r="73" spans="2:12" x14ac:dyDescent="0.25">
      <c r="B73" s="1">
        <v>45875</v>
      </c>
      <c r="C73" t="s">
        <v>164</v>
      </c>
      <c r="D73" t="s">
        <v>165</v>
      </c>
      <c r="E73" s="1">
        <v>45868</v>
      </c>
      <c r="F73" t="s">
        <v>48</v>
      </c>
      <c r="G73" t="s">
        <v>22</v>
      </c>
      <c r="H73" t="s">
        <v>36</v>
      </c>
      <c r="I73">
        <v>0</v>
      </c>
      <c r="J73" t="str" cm="1">
        <f t="array" ref="J73">_xlfn.IFS(Question3[[#This Row],[region]]="NA","North America",Question3[[#This Row],[region]]="APAC","Asia",Question3[[#This Row],[region]]="EU","Europe")</f>
        <v>North America</v>
      </c>
      <c r="K73" t="s">
        <v>49</v>
      </c>
      <c r="L73" t="str">
        <f>IF(Question3[[#This Row],[is_new_user_session]]=0,"Returning","New")</f>
        <v>Returning</v>
      </c>
    </row>
    <row r="74" spans="2:12" x14ac:dyDescent="0.25">
      <c r="B74" s="1">
        <v>45853</v>
      </c>
      <c r="C74" t="s">
        <v>166</v>
      </c>
      <c r="D74" t="s">
        <v>167</v>
      </c>
      <c r="E74" s="1">
        <v>45853</v>
      </c>
      <c r="F74" t="s">
        <v>48</v>
      </c>
      <c r="G74" t="s">
        <v>43</v>
      </c>
      <c r="H74" t="s">
        <v>24</v>
      </c>
      <c r="I74">
        <v>1</v>
      </c>
      <c r="J74" t="str" cm="1">
        <f t="array" ref="J74">_xlfn.IFS(Question3[[#This Row],[region]]="NA","North America",Question3[[#This Row],[region]]="APAC","Asia",Question3[[#This Row],[region]]="EU","Europe")</f>
        <v>Europe</v>
      </c>
      <c r="K74" t="s">
        <v>23</v>
      </c>
      <c r="L74" t="str">
        <f>IF(Question3[[#This Row],[is_new_user_session]]=0,"Returning","New")</f>
        <v>New</v>
      </c>
    </row>
    <row r="75" spans="2:12" x14ac:dyDescent="0.25">
      <c r="B75" s="1">
        <v>45868</v>
      </c>
      <c r="C75" t="s">
        <v>169</v>
      </c>
      <c r="D75" t="s">
        <v>170</v>
      </c>
      <c r="E75" s="1">
        <v>45844</v>
      </c>
      <c r="F75" t="s">
        <v>28</v>
      </c>
      <c r="G75" t="s">
        <v>40</v>
      </c>
      <c r="H75" t="s">
        <v>24</v>
      </c>
      <c r="I75">
        <v>0</v>
      </c>
      <c r="J75" t="str" cm="1">
        <f t="array" ref="J75">_xlfn.IFS(Question3[[#This Row],[region]]="NA","North America",Question3[[#This Row],[region]]="APAC","Asia",Question3[[#This Row],[region]]="EU","Europe")</f>
        <v>Asia</v>
      </c>
      <c r="K75" t="s">
        <v>23</v>
      </c>
      <c r="L75" t="str">
        <f>IF(Question3[[#This Row],[is_new_user_session]]=0,"Returning","New")</f>
        <v>Returning</v>
      </c>
    </row>
    <row r="76" spans="2:12" x14ac:dyDescent="0.25">
      <c r="B76" s="1">
        <v>45865</v>
      </c>
      <c r="C76" t="s">
        <v>171</v>
      </c>
      <c r="D76" t="s">
        <v>172</v>
      </c>
      <c r="E76" s="1">
        <v>45853</v>
      </c>
      <c r="F76" t="s">
        <v>48</v>
      </c>
      <c r="G76" t="s">
        <v>40</v>
      </c>
      <c r="H76" t="s">
        <v>36</v>
      </c>
      <c r="I76">
        <v>0</v>
      </c>
      <c r="J76" t="str" cm="1">
        <f t="array" ref="J76">_xlfn.IFS(Question3[[#This Row],[region]]="NA","North America",Question3[[#This Row],[region]]="APAC","Asia",Question3[[#This Row],[region]]="EU","Europe")</f>
        <v>Asia</v>
      </c>
      <c r="K76" t="s">
        <v>23</v>
      </c>
      <c r="L76" t="str">
        <f>IF(Question3[[#This Row],[is_new_user_session]]=0,"Returning","New")</f>
        <v>Returning</v>
      </c>
    </row>
    <row r="77" spans="2:12" x14ac:dyDescent="0.25">
      <c r="B77" s="1">
        <v>45898</v>
      </c>
      <c r="C77" t="s">
        <v>173</v>
      </c>
      <c r="D77" t="s">
        <v>174</v>
      </c>
      <c r="E77" s="1">
        <v>45843</v>
      </c>
      <c r="F77" t="s">
        <v>21</v>
      </c>
      <c r="G77" t="s">
        <v>22</v>
      </c>
      <c r="H77" t="s">
        <v>36</v>
      </c>
      <c r="I77">
        <v>0</v>
      </c>
      <c r="J77" t="str" cm="1">
        <f t="array" ref="J77">_xlfn.IFS(Question3[[#This Row],[region]]="NA","North America",Question3[[#This Row],[region]]="APAC","Asia",Question3[[#This Row],[region]]="EU","Europe")</f>
        <v>North America</v>
      </c>
      <c r="K77" t="s">
        <v>23</v>
      </c>
      <c r="L77" t="str">
        <f>IF(Question3[[#This Row],[is_new_user_session]]=0,"Returning","New")</f>
        <v>Returning</v>
      </c>
    </row>
    <row r="78" spans="2:12" x14ac:dyDescent="0.25">
      <c r="B78" s="1">
        <v>45885</v>
      </c>
      <c r="C78" t="s">
        <v>175</v>
      </c>
      <c r="D78" t="s">
        <v>176</v>
      </c>
      <c r="E78" s="1">
        <v>45882</v>
      </c>
      <c r="F78" t="s">
        <v>28</v>
      </c>
      <c r="G78" t="s">
        <v>43</v>
      </c>
      <c r="H78" t="s">
        <v>36</v>
      </c>
      <c r="I78">
        <v>0</v>
      </c>
      <c r="J78" t="str" cm="1">
        <f t="array" ref="J78">_xlfn.IFS(Question3[[#This Row],[region]]="NA","North America",Question3[[#This Row],[region]]="APAC","Asia",Question3[[#This Row],[region]]="EU","Europe")</f>
        <v>Europe</v>
      </c>
      <c r="K78" t="s">
        <v>49</v>
      </c>
      <c r="L78" t="str">
        <f>IF(Question3[[#This Row],[is_new_user_session]]=0,"Returning","New")</f>
        <v>Returning</v>
      </c>
    </row>
    <row r="79" spans="2:12" x14ac:dyDescent="0.25">
      <c r="B79" s="1">
        <v>45900</v>
      </c>
      <c r="C79" t="s">
        <v>63</v>
      </c>
      <c r="D79" t="s">
        <v>177</v>
      </c>
      <c r="E79" s="1">
        <v>45900</v>
      </c>
      <c r="F79" t="s">
        <v>28</v>
      </c>
      <c r="G79" t="s">
        <v>22</v>
      </c>
      <c r="H79" t="s">
        <v>32</v>
      </c>
      <c r="I79">
        <v>1</v>
      </c>
      <c r="J79" t="str" cm="1">
        <f t="array" ref="J79">_xlfn.IFS(Question3[[#This Row],[region]]="NA","North America",Question3[[#This Row],[region]]="APAC","Asia",Question3[[#This Row],[region]]="EU","Europe")</f>
        <v>North America</v>
      </c>
      <c r="K79" t="s">
        <v>99</v>
      </c>
      <c r="L79" t="str">
        <f>IF(Question3[[#This Row],[is_new_user_session]]=0,"Returning","New")</f>
        <v>New</v>
      </c>
    </row>
    <row r="80" spans="2:12" x14ac:dyDescent="0.25">
      <c r="B80" s="1">
        <v>45900</v>
      </c>
      <c r="C80" t="s">
        <v>132</v>
      </c>
      <c r="D80" t="s">
        <v>178</v>
      </c>
      <c r="E80" s="1">
        <v>45865</v>
      </c>
      <c r="F80" t="s">
        <v>21</v>
      </c>
      <c r="G80" t="s">
        <v>43</v>
      </c>
      <c r="H80" t="s">
        <v>24</v>
      </c>
      <c r="I80">
        <v>0</v>
      </c>
      <c r="J80" t="str" cm="1">
        <f t="array" ref="J80">_xlfn.IFS(Question3[[#This Row],[region]]="NA","North America",Question3[[#This Row],[region]]="APAC","Asia",Question3[[#This Row],[region]]="EU","Europe")</f>
        <v>Europe</v>
      </c>
      <c r="K80" t="s">
        <v>23</v>
      </c>
      <c r="L80" t="str">
        <f>IF(Question3[[#This Row],[is_new_user_session]]=0,"Returning","New")</f>
        <v>Returning</v>
      </c>
    </row>
    <row r="81" spans="2:12" x14ac:dyDescent="0.25">
      <c r="B81" s="1">
        <v>45897</v>
      </c>
      <c r="C81" t="s">
        <v>26</v>
      </c>
      <c r="D81" t="s">
        <v>179</v>
      </c>
      <c r="E81" s="1">
        <v>45849</v>
      </c>
      <c r="F81" t="s">
        <v>28</v>
      </c>
      <c r="G81" t="s">
        <v>40</v>
      </c>
      <c r="H81" t="s">
        <v>32</v>
      </c>
      <c r="I81">
        <v>0</v>
      </c>
      <c r="J81" t="str" cm="1">
        <f t="array" ref="J81">_xlfn.IFS(Question3[[#This Row],[region]]="NA","North America",Question3[[#This Row],[region]]="APAC","Asia",Question3[[#This Row],[region]]="EU","Europe")</f>
        <v>Asia</v>
      </c>
      <c r="K81" t="s">
        <v>23</v>
      </c>
      <c r="L81" t="str">
        <f>IF(Question3[[#This Row],[is_new_user_session]]=0,"Returning","New")</f>
        <v>Returning</v>
      </c>
    </row>
    <row r="82" spans="2:12" x14ac:dyDescent="0.25">
      <c r="B82" s="1">
        <v>45884</v>
      </c>
      <c r="C82" t="s">
        <v>180</v>
      </c>
      <c r="D82" t="s">
        <v>181</v>
      </c>
      <c r="E82" s="1">
        <v>45879</v>
      </c>
      <c r="F82" t="s">
        <v>21</v>
      </c>
      <c r="G82" t="s">
        <v>22</v>
      </c>
      <c r="H82" t="s">
        <v>24</v>
      </c>
      <c r="I82">
        <v>0</v>
      </c>
      <c r="J82" t="str" cm="1">
        <f t="array" ref="J82">_xlfn.IFS(Question3[[#This Row],[region]]="NA","North America",Question3[[#This Row],[region]]="APAC","Asia",Question3[[#This Row],[region]]="EU","Europe")</f>
        <v>North America</v>
      </c>
      <c r="K82" t="s">
        <v>23</v>
      </c>
      <c r="L82" t="str">
        <f>IF(Question3[[#This Row],[is_new_user_session]]=0,"Returning","New")</f>
        <v>Returning</v>
      </c>
    </row>
    <row r="83" spans="2:12" x14ac:dyDescent="0.25">
      <c r="B83" s="1">
        <v>45887</v>
      </c>
      <c r="C83" t="s">
        <v>182</v>
      </c>
      <c r="D83" t="s">
        <v>183</v>
      </c>
      <c r="E83" s="1">
        <v>45875</v>
      </c>
      <c r="F83" t="s">
        <v>21</v>
      </c>
      <c r="G83" t="s">
        <v>22</v>
      </c>
      <c r="H83" t="s">
        <v>36</v>
      </c>
      <c r="I83">
        <v>0</v>
      </c>
      <c r="J83" t="str" cm="1">
        <f t="array" ref="J83">_xlfn.IFS(Question3[[#This Row],[region]]="NA","North America",Question3[[#This Row],[region]]="APAC","Asia",Question3[[#This Row],[region]]="EU","Europe")</f>
        <v>North America</v>
      </c>
      <c r="K83" t="s">
        <v>23</v>
      </c>
      <c r="L83" t="str">
        <f>IF(Question3[[#This Row],[is_new_user_session]]=0,"Returning","New")</f>
        <v>Returning</v>
      </c>
    </row>
    <row r="84" spans="2:12" x14ac:dyDescent="0.25">
      <c r="B84" s="1">
        <v>45867</v>
      </c>
      <c r="C84" t="s">
        <v>184</v>
      </c>
      <c r="D84" t="s">
        <v>185</v>
      </c>
      <c r="E84" s="1">
        <v>45857</v>
      </c>
      <c r="F84" t="s">
        <v>28</v>
      </c>
      <c r="G84" t="s">
        <v>43</v>
      </c>
      <c r="H84" t="s">
        <v>24</v>
      </c>
      <c r="I84">
        <v>0</v>
      </c>
      <c r="J84" t="str" cm="1">
        <f t="array" ref="J84">_xlfn.IFS(Question3[[#This Row],[region]]="NA","North America",Question3[[#This Row],[region]]="APAC","Asia",Question3[[#This Row],[region]]="EU","Europe")</f>
        <v>Europe</v>
      </c>
      <c r="K84" t="s">
        <v>49</v>
      </c>
      <c r="L84" t="str">
        <f>IF(Question3[[#This Row],[is_new_user_session]]=0,"Returning","New")</f>
        <v>Returning</v>
      </c>
    </row>
    <row r="85" spans="2:12" x14ac:dyDescent="0.25">
      <c r="B85" s="1">
        <v>45896</v>
      </c>
      <c r="C85" t="s">
        <v>186</v>
      </c>
      <c r="D85" t="s">
        <v>187</v>
      </c>
      <c r="E85" s="1">
        <v>45894</v>
      </c>
      <c r="F85" t="s">
        <v>48</v>
      </c>
      <c r="G85" t="s">
        <v>22</v>
      </c>
      <c r="H85" t="s">
        <v>36</v>
      </c>
      <c r="I85">
        <v>0</v>
      </c>
      <c r="J85" t="str" cm="1">
        <f t="array" ref="J85">_xlfn.IFS(Question3[[#This Row],[region]]="NA","North America",Question3[[#This Row],[region]]="APAC","Asia",Question3[[#This Row],[region]]="EU","Europe")</f>
        <v>North America</v>
      </c>
      <c r="K85" t="s">
        <v>23</v>
      </c>
      <c r="L85" t="str">
        <f>IF(Question3[[#This Row],[is_new_user_session]]=0,"Returning","New")</f>
        <v>Returning</v>
      </c>
    </row>
    <row r="86" spans="2:12" x14ac:dyDescent="0.25">
      <c r="B86" s="1">
        <v>45868</v>
      </c>
      <c r="C86" t="s">
        <v>188</v>
      </c>
      <c r="D86" t="s">
        <v>189</v>
      </c>
      <c r="E86" s="1">
        <v>45847</v>
      </c>
      <c r="F86" t="s">
        <v>21</v>
      </c>
      <c r="G86" t="s">
        <v>22</v>
      </c>
      <c r="H86" t="s">
        <v>24</v>
      </c>
      <c r="I86">
        <v>0</v>
      </c>
      <c r="J86" t="str" cm="1">
        <f t="array" ref="J86">_xlfn.IFS(Question3[[#This Row],[region]]="NA","North America",Question3[[#This Row],[region]]="APAC","Asia",Question3[[#This Row],[region]]="EU","Europe")</f>
        <v>North America</v>
      </c>
      <c r="K86" t="s">
        <v>23</v>
      </c>
      <c r="L86" t="str">
        <f>IF(Question3[[#This Row],[is_new_user_session]]=0,"Returning","New")</f>
        <v>Returning</v>
      </c>
    </row>
    <row r="87" spans="2:12" x14ac:dyDescent="0.25">
      <c r="B87" s="1">
        <v>45869</v>
      </c>
      <c r="C87" t="s">
        <v>164</v>
      </c>
      <c r="D87" t="s">
        <v>190</v>
      </c>
      <c r="E87" s="1">
        <v>45868</v>
      </c>
      <c r="F87" t="s">
        <v>48</v>
      </c>
      <c r="G87" t="s">
        <v>22</v>
      </c>
      <c r="H87" t="s">
        <v>24</v>
      </c>
      <c r="I87">
        <v>0</v>
      </c>
      <c r="J87" t="str" cm="1">
        <f t="array" ref="J87">_xlfn.IFS(Question3[[#This Row],[region]]="NA","North America",Question3[[#This Row],[region]]="APAC","Asia",Question3[[#This Row],[region]]="EU","Europe")</f>
        <v>North America</v>
      </c>
      <c r="K87" t="s">
        <v>23</v>
      </c>
      <c r="L87" t="str">
        <f>IF(Question3[[#This Row],[is_new_user_session]]=0,"Returning","New")</f>
        <v>Returning</v>
      </c>
    </row>
    <row r="88" spans="2:12" x14ac:dyDescent="0.25">
      <c r="B88" s="1">
        <v>45873</v>
      </c>
      <c r="C88" t="s">
        <v>191</v>
      </c>
      <c r="D88" t="s">
        <v>192</v>
      </c>
      <c r="E88" s="1">
        <v>45852</v>
      </c>
      <c r="F88" t="s">
        <v>48</v>
      </c>
      <c r="G88" t="s">
        <v>22</v>
      </c>
      <c r="H88" t="s">
        <v>36</v>
      </c>
      <c r="I88">
        <v>0</v>
      </c>
      <c r="J88" t="str" cm="1">
        <f t="array" ref="J88">_xlfn.IFS(Question3[[#This Row],[region]]="NA","North America",Question3[[#This Row],[region]]="APAC","Asia",Question3[[#This Row],[region]]="EU","Europe")</f>
        <v>North America</v>
      </c>
      <c r="K88" t="s">
        <v>23</v>
      </c>
      <c r="L88" t="str">
        <f>IF(Question3[[#This Row],[is_new_user_session]]=0,"Returning","New")</f>
        <v>Returning</v>
      </c>
    </row>
    <row r="89" spans="2:12" x14ac:dyDescent="0.25">
      <c r="B89" s="1">
        <v>45889</v>
      </c>
      <c r="C89" t="s">
        <v>193</v>
      </c>
      <c r="D89" t="s">
        <v>194</v>
      </c>
      <c r="E89" s="1">
        <v>45883</v>
      </c>
      <c r="F89" t="s">
        <v>28</v>
      </c>
      <c r="G89" t="s">
        <v>40</v>
      </c>
      <c r="H89" t="s">
        <v>24</v>
      </c>
      <c r="I89">
        <v>0</v>
      </c>
      <c r="J89" t="str" cm="1">
        <f t="array" ref="J89">_xlfn.IFS(Question3[[#This Row],[region]]="NA","North America",Question3[[#This Row],[region]]="APAC","Asia",Question3[[#This Row],[region]]="EU","Europe")</f>
        <v>Asia</v>
      </c>
      <c r="K89" t="s">
        <v>23</v>
      </c>
      <c r="L89" t="str">
        <f>IF(Question3[[#This Row],[is_new_user_session]]=0,"Returning","New")</f>
        <v>Returning</v>
      </c>
    </row>
    <row r="90" spans="2:12" x14ac:dyDescent="0.25">
      <c r="B90" s="1">
        <v>45861</v>
      </c>
      <c r="C90" t="s">
        <v>56</v>
      </c>
      <c r="D90" t="s">
        <v>195</v>
      </c>
      <c r="E90" s="1">
        <v>45842</v>
      </c>
      <c r="F90" t="s">
        <v>48</v>
      </c>
      <c r="G90" t="s">
        <v>40</v>
      </c>
      <c r="H90" t="s">
        <v>36</v>
      </c>
      <c r="I90">
        <v>0</v>
      </c>
      <c r="J90" t="str" cm="1">
        <f t="array" ref="J90">_xlfn.IFS(Question3[[#This Row],[region]]="NA","North America",Question3[[#This Row],[region]]="APAC","Asia",Question3[[#This Row],[region]]="EU","Europe")</f>
        <v>Asia</v>
      </c>
      <c r="K90" t="s">
        <v>23</v>
      </c>
      <c r="L90" t="str">
        <f>IF(Question3[[#This Row],[is_new_user_session]]=0,"Returning","New")</f>
        <v>Returning</v>
      </c>
    </row>
    <row r="91" spans="2:12" x14ac:dyDescent="0.25">
      <c r="B91" s="1">
        <v>45889</v>
      </c>
      <c r="C91" t="s">
        <v>92</v>
      </c>
      <c r="D91" t="s">
        <v>196</v>
      </c>
      <c r="E91" s="1">
        <v>45852</v>
      </c>
      <c r="F91" t="s">
        <v>21</v>
      </c>
      <c r="G91" t="s">
        <v>22</v>
      </c>
      <c r="H91" t="s">
        <v>32</v>
      </c>
      <c r="I91">
        <v>0</v>
      </c>
      <c r="J91" t="str" cm="1">
        <f t="array" ref="J91">_xlfn.IFS(Question3[[#This Row],[region]]="NA","North America",Question3[[#This Row],[region]]="APAC","Asia",Question3[[#This Row],[region]]="EU","Europe")</f>
        <v>North America</v>
      </c>
      <c r="K91" t="s">
        <v>99</v>
      </c>
      <c r="L91" t="str">
        <f>IF(Question3[[#This Row],[is_new_user_session]]=0,"Returning","New")</f>
        <v>Returning</v>
      </c>
    </row>
    <row r="92" spans="2:12" x14ac:dyDescent="0.25">
      <c r="B92" s="1">
        <v>45897</v>
      </c>
      <c r="C92" t="s">
        <v>134</v>
      </c>
      <c r="D92" t="s">
        <v>197</v>
      </c>
      <c r="E92" s="1">
        <v>45883</v>
      </c>
      <c r="F92" t="s">
        <v>48</v>
      </c>
      <c r="G92" t="s">
        <v>22</v>
      </c>
      <c r="H92" t="s">
        <v>36</v>
      </c>
      <c r="I92">
        <v>0</v>
      </c>
      <c r="J92" t="str" cm="1">
        <f t="array" ref="J92">_xlfn.IFS(Question3[[#This Row],[region]]="NA","North America",Question3[[#This Row],[region]]="APAC","Asia",Question3[[#This Row],[region]]="EU","Europe")</f>
        <v>North America</v>
      </c>
      <c r="K92" t="s">
        <v>23</v>
      </c>
      <c r="L92" t="str">
        <f>IF(Question3[[#This Row],[is_new_user_session]]=0,"Returning","New")</f>
        <v>Returning</v>
      </c>
    </row>
    <row r="93" spans="2:12" x14ac:dyDescent="0.25">
      <c r="B93" s="1">
        <v>45873</v>
      </c>
      <c r="C93" t="s">
        <v>100</v>
      </c>
      <c r="D93" t="s">
        <v>198</v>
      </c>
      <c r="E93" s="1">
        <v>45867</v>
      </c>
      <c r="F93" t="s">
        <v>48</v>
      </c>
      <c r="G93" t="s">
        <v>43</v>
      </c>
      <c r="H93" t="s">
        <v>24</v>
      </c>
      <c r="I93">
        <v>0</v>
      </c>
      <c r="J93" t="str" cm="1">
        <f t="array" ref="J93">_xlfn.IFS(Question3[[#This Row],[region]]="NA","North America",Question3[[#This Row],[region]]="APAC","Asia",Question3[[#This Row],[region]]="EU","Europe")</f>
        <v>Europe</v>
      </c>
      <c r="K93" t="s">
        <v>49</v>
      </c>
      <c r="L93" t="str">
        <f>IF(Question3[[#This Row],[is_new_user_session]]=0,"Returning","New")</f>
        <v>Returning</v>
      </c>
    </row>
    <row r="94" spans="2:12" x14ac:dyDescent="0.25">
      <c r="B94" s="1">
        <v>45889</v>
      </c>
      <c r="C94" t="s">
        <v>199</v>
      </c>
      <c r="D94" t="s">
        <v>200</v>
      </c>
      <c r="E94" s="1">
        <v>45854</v>
      </c>
      <c r="F94" t="s">
        <v>48</v>
      </c>
      <c r="G94" t="s">
        <v>22</v>
      </c>
      <c r="H94" t="s">
        <v>24</v>
      </c>
      <c r="I94">
        <v>0</v>
      </c>
      <c r="J94" t="str" cm="1">
        <f t="array" ref="J94">_xlfn.IFS(Question3[[#This Row],[region]]="NA","North America",Question3[[#This Row],[region]]="APAC","Asia",Question3[[#This Row],[region]]="EU","Europe")</f>
        <v>North America</v>
      </c>
      <c r="K94" t="s">
        <v>23</v>
      </c>
      <c r="L94" t="str">
        <f>IF(Question3[[#This Row],[is_new_user_session]]=0,"Returning","New")</f>
        <v>Returning</v>
      </c>
    </row>
    <row r="95" spans="2:12" x14ac:dyDescent="0.25">
      <c r="B95" s="1">
        <v>45892</v>
      </c>
      <c r="C95" t="s">
        <v>201</v>
      </c>
      <c r="D95" t="s">
        <v>202</v>
      </c>
      <c r="E95" s="1">
        <v>45847</v>
      </c>
      <c r="F95" t="s">
        <v>28</v>
      </c>
      <c r="G95" t="s">
        <v>22</v>
      </c>
      <c r="H95" t="s">
        <v>24</v>
      </c>
      <c r="I95">
        <v>0</v>
      </c>
      <c r="J95" t="str" cm="1">
        <f t="array" ref="J95">_xlfn.IFS(Question3[[#This Row],[region]]="NA","North America",Question3[[#This Row],[region]]="APAC","Asia",Question3[[#This Row],[region]]="EU","Europe")</f>
        <v>North America</v>
      </c>
      <c r="K95" t="s">
        <v>23</v>
      </c>
      <c r="L95" t="str">
        <f>IF(Question3[[#This Row],[is_new_user_session]]=0,"Returning","New")</f>
        <v>Returning</v>
      </c>
    </row>
    <row r="96" spans="2:12" x14ac:dyDescent="0.25">
      <c r="B96" s="1">
        <v>45846</v>
      </c>
      <c r="C96" t="s">
        <v>203</v>
      </c>
      <c r="D96" t="s">
        <v>204</v>
      </c>
      <c r="E96" s="1">
        <v>45842</v>
      </c>
      <c r="F96" t="s">
        <v>28</v>
      </c>
      <c r="G96" t="s">
        <v>40</v>
      </c>
      <c r="H96" t="s">
        <v>36</v>
      </c>
      <c r="I96">
        <v>0</v>
      </c>
      <c r="J96" t="str" cm="1">
        <f t="array" ref="J96">_xlfn.IFS(Question3[[#This Row],[region]]="NA","North America",Question3[[#This Row],[region]]="APAC","Asia",Question3[[#This Row],[region]]="EU","Europe")</f>
        <v>Asia</v>
      </c>
      <c r="K96" t="s">
        <v>23</v>
      </c>
      <c r="L96" t="str">
        <f>IF(Question3[[#This Row],[is_new_user_session]]=0,"Returning","New")</f>
        <v>Returning</v>
      </c>
    </row>
    <row r="97" spans="2:12" x14ac:dyDescent="0.25">
      <c r="B97" s="1">
        <v>45859</v>
      </c>
      <c r="C97" t="s">
        <v>205</v>
      </c>
      <c r="D97" t="s">
        <v>206</v>
      </c>
      <c r="E97" s="1">
        <v>45859</v>
      </c>
      <c r="F97" t="s">
        <v>21</v>
      </c>
      <c r="G97" t="s">
        <v>40</v>
      </c>
      <c r="H97" t="s">
        <v>36</v>
      </c>
      <c r="I97">
        <v>1</v>
      </c>
      <c r="J97" t="str" cm="1">
        <f t="array" ref="J97">_xlfn.IFS(Question3[[#This Row],[region]]="NA","North America",Question3[[#This Row],[region]]="APAC","Asia",Question3[[#This Row],[region]]="EU","Europe")</f>
        <v>Asia</v>
      </c>
      <c r="K97" t="s">
        <v>23</v>
      </c>
      <c r="L97" t="str">
        <f>IF(Question3[[#This Row],[is_new_user_session]]=0,"Returning","New")</f>
        <v>New</v>
      </c>
    </row>
    <row r="98" spans="2:12" x14ac:dyDescent="0.25">
      <c r="B98" s="1">
        <v>45893</v>
      </c>
      <c r="C98" t="s">
        <v>207</v>
      </c>
      <c r="D98" t="s">
        <v>208</v>
      </c>
      <c r="E98" s="1">
        <v>45860</v>
      </c>
      <c r="F98" t="s">
        <v>28</v>
      </c>
      <c r="G98" t="s">
        <v>22</v>
      </c>
      <c r="H98" t="s">
        <v>24</v>
      </c>
      <c r="I98">
        <v>0</v>
      </c>
      <c r="J98" t="str" cm="1">
        <f t="array" ref="J98">_xlfn.IFS(Question3[[#This Row],[region]]="NA","North America",Question3[[#This Row],[region]]="APAC","Asia",Question3[[#This Row],[region]]="EU","Europe")</f>
        <v>North America</v>
      </c>
      <c r="K98" t="s">
        <v>99</v>
      </c>
      <c r="L98" t="str">
        <f>IF(Question3[[#This Row],[is_new_user_session]]=0,"Returning","New")</f>
        <v>Returning</v>
      </c>
    </row>
    <row r="99" spans="2:12" x14ac:dyDescent="0.25">
      <c r="B99" s="1">
        <v>45871</v>
      </c>
      <c r="C99" t="s">
        <v>209</v>
      </c>
      <c r="D99" t="s">
        <v>210</v>
      </c>
      <c r="E99" s="1">
        <v>45871</v>
      </c>
      <c r="F99" t="s">
        <v>28</v>
      </c>
      <c r="G99" t="s">
        <v>40</v>
      </c>
      <c r="H99" t="s">
        <v>36</v>
      </c>
      <c r="I99">
        <v>1</v>
      </c>
      <c r="J99" t="str" cm="1">
        <f t="array" ref="J99">_xlfn.IFS(Question3[[#This Row],[region]]="NA","North America",Question3[[#This Row],[region]]="APAC","Asia",Question3[[#This Row],[region]]="EU","Europe")</f>
        <v>Asia</v>
      </c>
      <c r="K99" t="s">
        <v>49</v>
      </c>
      <c r="L99" t="str">
        <f>IF(Question3[[#This Row],[is_new_user_session]]=0,"Returning","New")</f>
        <v>New</v>
      </c>
    </row>
    <row r="100" spans="2:12" x14ac:dyDescent="0.25">
      <c r="B100" s="1">
        <v>45900</v>
      </c>
      <c r="C100" t="s">
        <v>211</v>
      </c>
      <c r="D100" t="s">
        <v>212</v>
      </c>
      <c r="E100" s="1">
        <v>45897</v>
      </c>
      <c r="F100" t="s">
        <v>48</v>
      </c>
      <c r="G100" t="s">
        <v>22</v>
      </c>
      <c r="H100" t="s">
        <v>36</v>
      </c>
      <c r="I100">
        <v>0</v>
      </c>
      <c r="J100" t="str" cm="1">
        <f t="array" ref="J100">_xlfn.IFS(Question3[[#This Row],[region]]="NA","North America",Question3[[#This Row],[region]]="APAC","Asia",Question3[[#This Row],[region]]="EU","Europe")</f>
        <v>North America</v>
      </c>
      <c r="K100" t="s">
        <v>23</v>
      </c>
      <c r="L100" t="str">
        <f>IF(Question3[[#This Row],[is_new_user_session]]=0,"Returning","New")</f>
        <v>Returning</v>
      </c>
    </row>
    <row r="101" spans="2:12" x14ac:dyDescent="0.25">
      <c r="B101" s="1">
        <v>45891</v>
      </c>
      <c r="C101" t="s">
        <v>213</v>
      </c>
      <c r="D101" t="s">
        <v>214</v>
      </c>
      <c r="E101" s="1">
        <v>45870</v>
      </c>
      <c r="F101" t="s">
        <v>28</v>
      </c>
      <c r="G101" t="s">
        <v>22</v>
      </c>
      <c r="H101" t="s">
        <v>24</v>
      </c>
      <c r="I101">
        <v>0</v>
      </c>
      <c r="J101" t="str" cm="1">
        <f t="array" ref="J101">_xlfn.IFS(Question3[[#This Row],[region]]="NA","North America",Question3[[#This Row],[region]]="APAC","Asia",Question3[[#This Row],[region]]="EU","Europe")</f>
        <v>North America</v>
      </c>
      <c r="K101" t="s">
        <v>23</v>
      </c>
      <c r="L101" t="str">
        <f>IF(Question3[[#This Row],[is_new_user_session]]=0,"Returning","New")</f>
        <v>Returning</v>
      </c>
    </row>
    <row r="102" spans="2:12" x14ac:dyDescent="0.25">
      <c r="B102" s="1">
        <v>45889</v>
      </c>
      <c r="C102" t="s">
        <v>215</v>
      </c>
      <c r="D102" t="s">
        <v>216</v>
      </c>
      <c r="E102" s="1">
        <v>45874</v>
      </c>
      <c r="F102" t="s">
        <v>48</v>
      </c>
      <c r="G102" t="s">
        <v>22</v>
      </c>
      <c r="H102" t="s">
        <v>36</v>
      </c>
      <c r="I102">
        <v>0</v>
      </c>
      <c r="J102" t="str" cm="1">
        <f t="array" ref="J102">_xlfn.IFS(Question3[[#This Row],[region]]="NA","North America",Question3[[#This Row],[region]]="APAC","Asia",Question3[[#This Row],[region]]="EU","Europe")</f>
        <v>North America</v>
      </c>
      <c r="K102" t="s">
        <v>49</v>
      </c>
      <c r="L102" t="str">
        <f>IF(Question3[[#This Row],[is_new_user_session]]=0,"Returning","New")</f>
        <v>Returning</v>
      </c>
    </row>
    <row r="103" spans="2:12" x14ac:dyDescent="0.25">
      <c r="B103" s="1">
        <v>45890</v>
      </c>
      <c r="C103" t="s">
        <v>112</v>
      </c>
      <c r="D103" t="s">
        <v>217</v>
      </c>
      <c r="E103" s="1">
        <v>45842</v>
      </c>
      <c r="F103" t="s">
        <v>48</v>
      </c>
      <c r="G103" t="s">
        <v>22</v>
      </c>
      <c r="H103" t="s">
        <v>24</v>
      </c>
      <c r="I103">
        <v>0</v>
      </c>
      <c r="J103" t="str" cm="1">
        <f t="array" ref="J103">_xlfn.IFS(Question3[[#This Row],[region]]="NA","North America",Question3[[#This Row],[region]]="APAC","Asia",Question3[[#This Row],[region]]="EU","Europe")</f>
        <v>North America</v>
      </c>
      <c r="K103" t="s">
        <v>49</v>
      </c>
      <c r="L103" t="str">
        <f>IF(Question3[[#This Row],[is_new_user_session]]=0,"Returning","New")</f>
        <v>Returning</v>
      </c>
    </row>
    <row r="104" spans="2:12" x14ac:dyDescent="0.25">
      <c r="B104" s="1">
        <v>45890</v>
      </c>
      <c r="C104" t="s">
        <v>218</v>
      </c>
      <c r="D104" t="s">
        <v>219</v>
      </c>
      <c r="E104" s="1">
        <v>45877</v>
      </c>
      <c r="F104" t="s">
        <v>48</v>
      </c>
      <c r="G104" t="s">
        <v>22</v>
      </c>
      <c r="H104" t="s">
        <v>32</v>
      </c>
      <c r="I104">
        <v>0</v>
      </c>
      <c r="J104" t="str" cm="1">
        <f t="array" ref="J104">_xlfn.IFS(Question3[[#This Row],[region]]="NA","North America",Question3[[#This Row],[region]]="APAC","Asia",Question3[[#This Row],[region]]="EU","Europe")</f>
        <v>North America</v>
      </c>
      <c r="K104" t="s">
        <v>23</v>
      </c>
      <c r="L104" t="str">
        <f>IF(Question3[[#This Row],[is_new_user_session]]=0,"Returning","New")</f>
        <v>Returning</v>
      </c>
    </row>
    <row r="105" spans="2:12" x14ac:dyDescent="0.25">
      <c r="B105" s="1">
        <v>45882</v>
      </c>
      <c r="C105" t="s">
        <v>220</v>
      </c>
      <c r="D105" t="s">
        <v>221</v>
      </c>
      <c r="E105" s="1">
        <v>45882</v>
      </c>
      <c r="F105" t="s">
        <v>48</v>
      </c>
      <c r="G105" t="s">
        <v>22</v>
      </c>
      <c r="H105" t="s">
        <v>36</v>
      </c>
      <c r="I105">
        <v>1</v>
      </c>
      <c r="J105" t="str" cm="1">
        <f t="array" ref="J105">_xlfn.IFS(Question3[[#This Row],[region]]="NA","North America",Question3[[#This Row],[region]]="APAC","Asia",Question3[[#This Row],[region]]="EU","Europe")</f>
        <v>North America</v>
      </c>
      <c r="K105" t="s">
        <v>23</v>
      </c>
      <c r="L105" t="str">
        <f>IF(Question3[[#This Row],[is_new_user_session]]=0,"Returning","New")</f>
        <v>New</v>
      </c>
    </row>
    <row r="106" spans="2:12" x14ac:dyDescent="0.25">
      <c r="B106" s="1">
        <v>45896</v>
      </c>
      <c r="C106" t="s">
        <v>222</v>
      </c>
      <c r="D106" t="s">
        <v>223</v>
      </c>
      <c r="E106" s="1">
        <v>45874</v>
      </c>
      <c r="F106" t="s">
        <v>48</v>
      </c>
      <c r="G106" t="s">
        <v>43</v>
      </c>
      <c r="H106" t="s">
        <v>32</v>
      </c>
      <c r="I106">
        <v>0</v>
      </c>
      <c r="J106" t="str" cm="1">
        <f t="array" ref="J106">_xlfn.IFS(Question3[[#This Row],[region]]="NA","North America",Question3[[#This Row],[region]]="APAC","Asia",Question3[[#This Row],[region]]="EU","Europe")</f>
        <v>Europe</v>
      </c>
      <c r="K106" t="s">
        <v>99</v>
      </c>
      <c r="L106" t="str">
        <f>IF(Question3[[#This Row],[is_new_user_session]]=0,"Returning","New")</f>
        <v>Returning</v>
      </c>
    </row>
    <row r="107" spans="2:12" x14ac:dyDescent="0.25">
      <c r="B107" s="1">
        <v>45878</v>
      </c>
      <c r="C107" t="s">
        <v>224</v>
      </c>
      <c r="D107" t="s">
        <v>225</v>
      </c>
      <c r="E107" s="1">
        <v>45873</v>
      </c>
      <c r="F107" t="s">
        <v>21</v>
      </c>
      <c r="G107" t="s">
        <v>43</v>
      </c>
      <c r="H107" t="s">
        <v>36</v>
      </c>
      <c r="I107">
        <v>0</v>
      </c>
      <c r="J107" t="str" cm="1">
        <f t="array" ref="J107">_xlfn.IFS(Question3[[#This Row],[region]]="NA","North America",Question3[[#This Row],[region]]="APAC","Asia",Question3[[#This Row],[region]]="EU","Europe")</f>
        <v>Europe</v>
      </c>
      <c r="K107" t="s">
        <v>23</v>
      </c>
      <c r="L107" t="str">
        <f>IF(Question3[[#This Row],[is_new_user_session]]=0,"Returning","New")</f>
        <v>Returning</v>
      </c>
    </row>
    <row r="108" spans="2:12" x14ac:dyDescent="0.25">
      <c r="B108" s="1">
        <v>45886</v>
      </c>
      <c r="C108" t="s">
        <v>226</v>
      </c>
      <c r="D108" t="s">
        <v>227</v>
      </c>
      <c r="E108" s="1">
        <v>45875</v>
      </c>
      <c r="F108" t="s">
        <v>48</v>
      </c>
      <c r="G108" t="s">
        <v>22</v>
      </c>
      <c r="H108" t="s">
        <v>36</v>
      </c>
      <c r="I108">
        <v>0</v>
      </c>
      <c r="J108" t="str" cm="1">
        <f t="array" ref="J108">_xlfn.IFS(Question3[[#This Row],[region]]="NA","North America",Question3[[#This Row],[region]]="APAC","Asia",Question3[[#This Row],[region]]="EU","Europe")</f>
        <v>North America</v>
      </c>
      <c r="K108" t="s">
        <v>23</v>
      </c>
      <c r="L108" t="str">
        <f>IF(Question3[[#This Row],[is_new_user_session]]=0,"Returning","New")</f>
        <v>Returning</v>
      </c>
    </row>
    <row r="109" spans="2:12" x14ac:dyDescent="0.25">
      <c r="B109" s="1">
        <v>45888</v>
      </c>
      <c r="C109" t="s">
        <v>228</v>
      </c>
      <c r="D109" t="s">
        <v>229</v>
      </c>
      <c r="E109" s="1">
        <v>45875</v>
      </c>
      <c r="F109" t="s">
        <v>48</v>
      </c>
      <c r="G109" t="s">
        <v>22</v>
      </c>
      <c r="H109" t="s">
        <v>36</v>
      </c>
      <c r="I109">
        <v>0</v>
      </c>
      <c r="J109" t="str" cm="1">
        <f t="array" ref="J109">_xlfn.IFS(Question3[[#This Row],[region]]="NA","North America",Question3[[#This Row],[region]]="APAC","Asia",Question3[[#This Row],[region]]="EU","Europe")</f>
        <v>North America</v>
      </c>
      <c r="K109" t="s">
        <v>99</v>
      </c>
      <c r="L109" t="str">
        <f>IF(Question3[[#This Row],[is_new_user_session]]=0,"Returning","New")</f>
        <v>Returning</v>
      </c>
    </row>
    <row r="110" spans="2:12" x14ac:dyDescent="0.25">
      <c r="B110" s="1">
        <v>45869</v>
      </c>
      <c r="C110" t="s">
        <v>230</v>
      </c>
      <c r="D110" t="s">
        <v>231</v>
      </c>
      <c r="E110" s="1">
        <v>45850</v>
      </c>
      <c r="F110" t="s">
        <v>48</v>
      </c>
      <c r="G110" t="s">
        <v>22</v>
      </c>
      <c r="H110" t="s">
        <v>36</v>
      </c>
      <c r="I110">
        <v>0</v>
      </c>
      <c r="J110" t="str" cm="1">
        <f t="array" ref="J110">_xlfn.IFS(Question3[[#This Row],[region]]="NA","North America",Question3[[#This Row],[region]]="APAC","Asia",Question3[[#This Row],[region]]="EU","Europe")</f>
        <v>North America</v>
      </c>
      <c r="K110" t="s">
        <v>23</v>
      </c>
      <c r="L110" t="str">
        <f>IF(Question3[[#This Row],[is_new_user_session]]=0,"Returning","New")</f>
        <v>Returning</v>
      </c>
    </row>
    <row r="111" spans="2:12" x14ac:dyDescent="0.25">
      <c r="B111" s="1">
        <v>45900</v>
      </c>
      <c r="C111" t="s">
        <v>232</v>
      </c>
      <c r="D111" t="s">
        <v>233</v>
      </c>
      <c r="E111" s="1">
        <v>45842</v>
      </c>
      <c r="F111" t="s">
        <v>28</v>
      </c>
      <c r="G111" t="s">
        <v>22</v>
      </c>
      <c r="H111" t="s">
        <v>36</v>
      </c>
      <c r="I111">
        <v>0</v>
      </c>
      <c r="J111" t="str" cm="1">
        <f t="array" ref="J111">_xlfn.IFS(Question3[[#This Row],[region]]="NA","North America",Question3[[#This Row],[region]]="APAC","Asia",Question3[[#This Row],[region]]="EU","Europe")</f>
        <v>North America</v>
      </c>
      <c r="K111" t="s">
        <v>49</v>
      </c>
      <c r="L111" t="str">
        <f>IF(Question3[[#This Row],[is_new_user_session]]=0,"Returning","New")</f>
        <v>Returning</v>
      </c>
    </row>
    <row r="112" spans="2:12" x14ac:dyDescent="0.25">
      <c r="B112" s="1">
        <v>45875</v>
      </c>
      <c r="C112" t="s">
        <v>234</v>
      </c>
      <c r="D112" t="s">
        <v>235</v>
      </c>
      <c r="E112" s="1">
        <v>45860</v>
      </c>
      <c r="F112" t="s">
        <v>48</v>
      </c>
      <c r="G112" t="s">
        <v>40</v>
      </c>
      <c r="H112" t="s">
        <v>36</v>
      </c>
      <c r="I112">
        <v>0</v>
      </c>
      <c r="J112" t="str" cm="1">
        <f t="array" ref="J112">_xlfn.IFS(Question3[[#This Row],[region]]="NA","North America",Question3[[#This Row],[region]]="APAC","Asia",Question3[[#This Row],[region]]="EU","Europe")</f>
        <v>Asia</v>
      </c>
      <c r="K112" t="s">
        <v>23</v>
      </c>
      <c r="L112" t="str">
        <f>IF(Question3[[#This Row],[is_new_user_session]]=0,"Returning","New")</f>
        <v>Returning</v>
      </c>
    </row>
    <row r="113" spans="2:12" x14ac:dyDescent="0.25">
      <c r="B113" s="1">
        <v>45853</v>
      </c>
      <c r="C113" t="s">
        <v>236</v>
      </c>
      <c r="D113" t="s">
        <v>237</v>
      </c>
      <c r="E113" s="1">
        <v>45850</v>
      </c>
      <c r="F113" t="s">
        <v>28</v>
      </c>
      <c r="G113" t="s">
        <v>43</v>
      </c>
      <c r="H113" t="s">
        <v>36</v>
      </c>
      <c r="I113">
        <v>0</v>
      </c>
      <c r="J113" t="str" cm="1">
        <f t="array" ref="J113">_xlfn.IFS(Question3[[#This Row],[region]]="NA","North America",Question3[[#This Row],[region]]="APAC","Asia",Question3[[#This Row],[region]]="EU","Europe")</f>
        <v>Europe</v>
      </c>
      <c r="K113" t="s">
        <v>49</v>
      </c>
      <c r="L113" t="str">
        <f>IF(Question3[[#This Row],[is_new_user_session]]=0,"Returning","New")</f>
        <v>Returning</v>
      </c>
    </row>
    <row r="114" spans="2:12" x14ac:dyDescent="0.25">
      <c r="B114" s="1">
        <v>45884</v>
      </c>
      <c r="C114" t="s">
        <v>238</v>
      </c>
      <c r="D114" t="s">
        <v>239</v>
      </c>
      <c r="E114" s="1">
        <v>45883</v>
      </c>
      <c r="F114" t="s">
        <v>28</v>
      </c>
      <c r="G114" t="s">
        <v>43</v>
      </c>
      <c r="H114" t="s">
        <v>36</v>
      </c>
      <c r="I114">
        <v>0</v>
      </c>
      <c r="J114" t="str" cm="1">
        <f t="array" ref="J114">_xlfn.IFS(Question3[[#This Row],[region]]="NA","North America",Question3[[#This Row],[region]]="APAC","Asia",Question3[[#This Row],[region]]="EU","Europe")</f>
        <v>Europe</v>
      </c>
      <c r="K114" t="s">
        <v>23</v>
      </c>
      <c r="L114" t="str">
        <f>IF(Question3[[#This Row],[is_new_user_session]]=0,"Returning","New")</f>
        <v>Returning</v>
      </c>
    </row>
    <row r="115" spans="2:12" x14ac:dyDescent="0.25">
      <c r="B115" s="1">
        <v>45898</v>
      </c>
      <c r="C115" t="s">
        <v>136</v>
      </c>
      <c r="D115" t="s">
        <v>240</v>
      </c>
      <c r="E115" s="1">
        <v>45874</v>
      </c>
      <c r="F115" t="s">
        <v>21</v>
      </c>
      <c r="G115" t="s">
        <v>40</v>
      </c>
      <c r="H115" t="s">
        <v>36</v>
      </c>
      <c r="I115">
        <v>0</v>
      </c>
      <c r="J115" t="str" cm="1">
        <f t="array" ref="J115">_xlfn.IFS(Question3[[#This Row],[region]]="NA","North America",Question3[[#This Row],[region]]="APAC","Asia",Question3[[#This Row],[region]]="EU","Europe")</f>
        <v>Asia</v>
      </c>
      <c r="K115" t="s">
        <v>99</v>
      </c>
      <c r="L115" t="str">
        <f>IF(Question3[[#This Row],[is_new_user_session]]=0,"Returning","New")</f>
        <v>Returning</v>
      </c>
    </row>
    <row r="116" spans="2:12" x14ac:dyDescent="0.25">
      <c r="B116" s="1">
        <v>45890</v>
      </c>
      <c r="C116" t="s">
        <v>241</v>
      </c>
      <c r="D116" t="s">
        <v>242</v>
      </c>
      <c r="E116" s="1">
        <v>45875</v>
      </c>
      <c r="F116" t="s">
        <v>48</v>
      </c>
      <c r="G116" t="s">
        <v>22</v>
      </c>
      <c r="H116" t="s">
        <v>24</v>
      </c>
      <c r="I116">
        <v>0</v>
      </c>
      <c r="J116" t="str" cm="1">
        <f t="array" ref="J116">_xlfn.IFS(Question3[[#This Row],[region]]="NA","North America",Question3[[#This Row],[region]]="APAC","Asia",Question3[[#This Row],[region]]="EU","Europe")</f>
        <v>North America</v>
      </c>
      <c r="K116" t="s">
        <v>49</v>
      </c>
      <c r="L116" t="str">
        <f>IF(Question3[[#This Row],[is_new_user_session]]=0,"Returning","New")</f>
        <v>Returning</v>
      </c>
    </row>
    <row r="117" spans="2:12" x14ac:dyDescent="0.25">
      <c r="B117" s="1">
        <v>45870</v>
      </c>
      <c r="C117" t="s">
        <v>243</v>
      </c>
      <c r="D117" t="s">
        <v>244</v>
      </c>
      <c r="E117" s="1">
        <v>45839</v>
      </c>
      <c r="F117" t="s">
        <v>28</v>
      </c>
      <c r="G117" t="s">
        <v>22</v>
      </c>
      <c r="H117" t="s">
        <v>32</v>
      </c>
      <c r="I117">
        <v>0</v>
      </c>
      <c r="J117" t="str" cm="1">
        <f t="array" ref="J117">_xlfn.IFS(Question3[[#This Row],[region]]="NA","North America",Question3[[#This Row],[region]]="APAC","Asia",Question3[[#This Row],[region]]="EU","Europe")</f>
        <v>North America</v>
      </c>
      <c r="K117" t="s">
        <v>23</v>
      </c>
      <c r="L117" t="str">
        <f>IF(Question3[[#This Row],[is_new_user_session]]=0,"Returning","New")</f>
        <v>Returning</v>
      </c>
    </row>
    <row r="118" spans="2:12" x14ac:dyDescent="0.25">
      <c r="B118" s="1">
        <v>45874</v>
      </c>
      <c r="C118" t="s">
        <v>245</v>
      </c>
      <c r="D118" t="s">
        <v>246</v>
      </c>
      <c r="E118" s="1">
        <v>45865</v>
      </c>
      <c r="F118" t="s">
        <v>21</v>
      </c>
      <c r="G118" t="s">
        <v>22</v>
      </c>
      <c r="H118" t="s">
        <v>36</v>
      </c>
      <c r="I118">
        <v>0</v>
      </c>
      <c r="J118" t="str" cm="1">
        <f t="array" ref="J118">_xlfn.IFS(Question3[[#This Row],[region]]="NA","North America",Question3[[#This Row],[region]]="APAC","Asia",Question3[[#This Row],[region]]="EU","Europe")</f>
        <v>North America</v>
      </c>
      <c r="K118" t="s">
        <v>23</v>
      </c>
      <c r="L118" t="str">
        <f>IF(Question3[[#This Row],[is_new_user_session]]=0,"Returning","New")</f>
        <v>Returning</v>
      </c>
    </row>
    <row r="119" spans="2:12" x14ac:dyDescent="0.25">
      <c r="B119" s="1">
        <v>45875</v>
      </c>
      <c r="C119" t="s">
        <v>247</v>
      </c>
      <c r="D119" t="s">
        <v>248</v>
      </c>
      <c r="E119" s="1">
        <v>45843</v>
      </c>
      <c r="F119" t="s">
        <v>28</v>
      </c>
      <c r="G119" t="s">
        <v>40</v>
      </c>
      <c r="H119" t="s">
        <v>36</v>
      </c>
      <c r="I119">
        <v>0</v>
      </c>
      <c r="J119" t="str" cm="1">
        <f t="array" ref="J119">_xlfn.IFS(Question3[[#This Row],[region]]="NA","North America",Question3[[#This Row],[region]]="APAC","Asia",Question3[[#This Row],[region]]="EU","Europe")</f>
        <v>Asia</v>
      </c>
      <c r="K119" t="s">
        <v>23</v>
      </c>
      <c r="L119" t="str">
        <f>IF(Question3[[#This Row],[is_new_user_session]]=0,"Returning","New")</f>
        <v>Returning</v>
      </c>
    </row>
    <row r="120" spans="2:12" x14ac:dyDescent="0.25">
      <c r="B120" s="1">
        <v>45896</v>
      </c>
      <c r="C120" t="s">
        <v>34</v>
      </c>
      <c r="D120" t="s">
        <v>249</v>
      </c>
      <c r="E120" s="1">
        <v>45861</v>
      </c>
      <c r="F120" t="s">
        <v>21</v>
      </c>
      <c r="G120" t="s">
        <v>22</v>
      </c>
      <c r="H120" t="s">
        <v>36</v>
      </c>
      <c r="I120">
        <v>0</v>
      </c>
      <c r="J120" t="str" cm="1">
        <f t="array" ref="J120">_xlfn.IFS(Question3[[#This Row],[region]]="NA","North America",Question3[[#This Row],[region]]="APAC","Asia",Question3[[#This Row],[region]]="EU","Europe")</f>
        <v>North America</v>
      </c>
      <c r="K120" t="s">
        <v>23</v>
      </c>
      <c r="L120" t="str">
        <f>IF(Question3[[#This Row],[is_new_user_session]]=0,"Returning","New")</f>
        <v>Returning</v>
      </c>
    </row>
    <row r="121" spans="2:12" x14ac:dyDescent="0.25">
      <c r="B121" s="1">
        <v>45881</v>
      </c>
      <c r="C121" t="s">
        <v>112</v>
      </c>
      <c r="D121" t="s">
        <v>250</v>
      </c>
      <c r="E121" s="1">
        <v>45842</v>
      </c>
      <c r="F121" t="s">
        <v>28</v>
      </c>
      <c r="G121" t="s">
        <v>22</v>
      </c>
      <c r="H121" t="s">
        <v>24</v>
      </c>
      <c r="I121">
        <v>0</v>
      </c>
      <c r="J121" t="str" cm="1">
        <f t="array" ref="J121">_xlfn.IFS(Question3[[#This Row],[region]]="NA","North America",Question3[[#This Row],[region]]="APAC","Asia",Question3[[#This Row],[region]]="EU","Europe")</f>
        <v>North America</v>
      </c>
      <c r="K121" t="s">
        <v>23</v>
      </c>
      <c r="L121" t="str">
        <f>IF(Question3[[#This Row],[is_new_user_session]]=0,"Returning","New")</f>
        <v>Returning</v>
      </c>
    </row>
    <row r="122" spans="2:12" x14ac:dyDescent="0.25">
      <c r="B122" s="1">
        <v>45861</v>
      </c>
      <c r="C122" t="s">
        <v>188</v>
      </c>
      <c r="D122" t="s">
        <v>251</v>
      </c>
      <c r="E122" s="1">
        <v>45847</v>
      </c>
      <c r="F122" t="s">
        <v>28</v>
      </c>
      <c r="G122" t="s">
        <v>22</v>
      </c>
      <c r="H122" t="s">
        <v>36</v>
      </c>
      <c r="I122">
        <v>0</v>
      </c>
      <c r="J122" t="str" cm="1">
        <f t="array" ref="J122">_xlfn.IFS(Question3[[#This Row],[region]]="NA","North America",Question3[[#This Row],[region]]="APAC","Asia",Question3[[#This Row],[region]]="EU","Europe")</f>
        <v>North America</v>
      </c>
      <c r="K122" t="s">
        <v>49</v>
      </c>
      <c r="L122" t="str">
        <f>IF(Question3[[#This Row],[is_new_user_session]]=0,"Returning","New")</f>
        <v>Returning</v>
      </c>
    </row>
    <row r="123" spans="2:12" x14ac:dyDescent="0.25">
      <c r="B123" s="1">
        <v>45899</v>
      </c>
      <c r="C123" t="s">
        <v>252</v>
      </c>
      <c r="D123" t="s">
        <v>253</v>
      </c>
      <c r="E123" s="1">
        <v>45899</v>
      </c>
      <c r="F123" t="s">
        <v>48</v>
      </c>
      <c r="G123" t="s">
        <v>22</v>
      </c>
      <c r="H123" t="s">
        <v>36</v>
      </c>
      <c r="I123">
        <v>1</v>
      </c>
      <c r="J123" t="str" cm="1">
        <f t="array" ref="J123">_xlfn.IFS(Question3[[#This Row],[region]]="NA","North America",Question3[[#This Row],[region]]="APAC","Asia",Question3[[#This Row],[region]]="EU","Europe")</f>
        <v>North America</v>
      </c>
      <c r="K123" t="s">
        <v>23</v>
      </c>
      <c r="L123" t="str">
        <f>IF(Question3[[#This Row],[is_new_user_session]]=0,"Returning","New")</f>
        <v>New</v>
      </c>
    </row>
    <row r="124" spans="2:12" x14ac:dyDescent="0.25">
      <c r="B124" s="1">
        <v>45877</v>
      </c>
      <c r="C124" t="s">
        <v>254</v>
      </c>
      <c r="D124" t="s">
        <v>255</v>
      </c>
      <c r="E124" s="1">
        <v>45861</v>
      </c>
      <c r="F124" t="s">
        <v>28</v>
      </c>
      <c r="G124" t="s">
        <v>22</v>
      </c>
      <c r="H124" t="s">
        <v>36</v>
      </c>
      <c r="I124">
        <v>0</v>
      </c>
      <c r="J124" t="str" cm="1">
        <f t="array" ref="J124">_xlfn.IFS(Question3[[#This Row],[region]]="NA","North America",Question3[[#This Row],[region]]="APAC","Asia",Question3[[#This Row],[region]]="EU","Europe")</f>
        <v>North America</v>
      </c>
      <c r="K124" t="s">
        <v>23</v>
      </c>
      <c r="L124" t="str">
        <f>IF(Question3[[#This Row],[is_new_user_session]]=0,"Returning","New")</f>
        <v>Returning</v>
      </c>
    </row>
    <row r="125" spans="2:12" x14ac:dyDescent="0.25">
      <c r="B125" s="1">
        <v>45883</v>
      </c>
      <c r="C125" t="s">
        <v>224</v>
      </c>
      <c r="D125" t="s">
        <v>256</v>
      </c>
      <c r="E125" s="1">
        <v>45873</v>
      </c>
      <c r="F125" t="s">
        <v>28</v>
      </c>
      <c r="G125" t="s">
        <v>22</v>
      </c>
      <c r="H125" t="s">
        <v>24</v>
      </c>
      <c r="I125">
        <v>0</v>
      </c>
      <c r="J125" t="str" cm="1">
        <f t="array" ref="J125">_xlfn.IFS(Question3[[#This Row],[region]]="NA","North America",Question3[[#This Row],[region]]="APAC","Asia",Question3[[#This Row],[region]]="EU","Europe")</f>
        <v>North America</v>
      </c>
      <c r="K125" t="s">
        <v>23</v>
      </c>
      <c r="L125" t="str">
        <f>IF(Question3[[#This Row],[is_new_user_session]]=0,"Returning","New")</f>
        <v>Returning</v>
      </c>
    </row>
    <row r="126" spans="2:12" x14ac:dyDescent="0.25">
      <c r="B126" s="1">
        <v>45861</v>
      </c>
      <c r="C126" t="s">
        <v>257</v>
      </c>
      <c r="D126" t="s">
        <v>258</v>
      </c>
      <c r="E126" s="1">
        <v>45855</v>
      </c>
      <c r="F126" t="s">
        <v>21</v>
      </c>
      <c r="G126" t="s">
        <v>40</v>
      </c>
      <c r="H126" t="s">
        <v>36</v>
      </c>
      <c r="I126">
        <v>0</v>
      </c>
      <c r="J126" t="str" cm="1">
        <f t="array" ref="J126">_xlfn.IFS(Question3[[#This Row],[region]]="NA","North America",Question3[[#This Row],[region]]="APAC","Asia",Question3[[#This Row],[region]]="EU","Europe")</f>
        <v>Asia</v>
      </c>
      <c r="K126" t="s">
        <v>23</v>
      </c>
      <c r="L126" t="str">
        <f>IF(Question3[[#This Row],[is_new_user_session]]=0,"Returning","New")</f>
        <v>Returning</v>
      </c>
    </row>
    <row r="127" spans="2:12" x14ac:dyDescent="0.25">
      <c r="B127" s="1">
        <v>45887</v>
      </c>
      <c r="C127" t="s">
        <v>259</v>
      </c>
      <c r="D127" t="s">
        <v>260</v>
      </c>
      <c r="E127" s="1">
        <v>45859</v>
      </c>
      <c r="F127" t="s">
        <v>48</v>
      </c>
      <c r="G127" t="s">
        <v>22</v>
      </c>
      <c r="H127" t="s">
        <v>36</v>
      </c>
      <c r="I127">
        <v>0</v>
      </c>
      <c r="J127" t="str" cm="1">
        <f t="array" ref="J127">_xlfn.IFS(Question3[[#This Row],[region]]="NA","North America",Question3[[#This Row],[region]]="APAC","Asia",Question3[[#This Row],[region]]="EU","Europe")</f>
        <v>North America</v>
      </c>
      <c r="K127" t="s">
        <v>23</v>
      </c>
      <c r="L127" t="str">
        <f>IF(Question3[[#This Row],[is_new_user_session]]=0,"Returning","New")</f>
        <v>Returning</v>
      </c>
    </row>
    <row r="128" spans="2:12" x14ac:dyDescent="0.25">
      <c r="B128" s="1">
        <v>45892</v>
      </c>
      <c r="C128" t="s">
        <v>261</v>
      </c>
      <c r="D128" t="s">
        <v>262</v>
      </c>
      <c r="E128" s="1">
        <v>45840</v>
      </c>
      <c r="F128" t="s">
        <v>21</v>
      </c>
      <c r="G128" t="s">
        <v>40</v>
      </c>
      <c r="H128" t="s">
        <v>32</v>
      </c>
      <c r="I128">
        <v>0</v>
      </c>
      <c r="J128" t="str" cm="1">
        <f t="array" ref="J128">_xlfn.IFS(Question3[[#This Row],[region]]="NA","North America",Question3[[#This Row],[region]]="APAC","Asia",Question3[[#This Row],[region]]="EU","Europe")</f>
        <v>Asia</v>
      </c>
      <c r="K128" t="s">
        <v>23</v>
      </c>
      <c r="L128" t="str">
        <f>IF(Question3[[#This Row],[is_new_user_session]]=0,"Returning","New")</f>
        <v>Returning</v>
      </c>
    </row>
    <row r="129" spans="2:12" x14ac:dyDescent="0.25">
      <c r="B129" s="1">
        <v>45900</v>
      </c>
      <c r="C129" t="s">
        <v>30</v>
      </c>
      <c r="D129" t="s">
        <v>263</v>
      </c>
      <c r="E129" s="1">
        <v>45899</v>
      </c>
      <c r="F129" t="s">
        <v>48</v>
      </c>
      <c r="G129" t="s">
        <v>43</v>
      </c>
      <c r="H129" t="s">
        <v>24</v>
      </c>
      <c r="I129">
        <v>0</v>
      </c>
      <c r="J129" t="str" cm="1">
        <f t="array" ref="J129">_xlfn.IFS(Question3[[#This Row],[region]]="NA","North America",Question3[[#This Row],[region]]="APAC","Asia",Question3[[#This Row],[region]]="EU","Europe")</f>
        <v>Europe</v>
      </c>
      <c r="K129" t="s">
        <v>23</v>
      </c>
      <c r="L129" t="str">
        <f>IF(Question3[[#This Row],[is_new_user_session]]=0,"Returning","New")</f>
        <v>Returning</v>
      </c>
    </row>
    <row r="130" spans="2:12" x14ac:dyDescent="0.25">
      <c r="B130" s="1">
        <v>45881</v>
      </c>
      <c r="C130" t="s">
        <v>228</v>
      </c>
      <c r="D130" t="s">
        <v>264</v>
      </c>
      <c r="E130" s="1">
        <v>45875</v>
      </c>
      <c r="F130" t="s">
        <v>28</v>
      </c>
      <c r="G130" t="s">
        <v>22</v>
      </c>
      <c r="H130" t="s">
        <v>32</v>
      </c>
      <c r="I130">
        <v>0</v>
      </c>
      <c r="J130" t="str" cm="1">
        <f t="array" ref="J130">_xlfn.IFS(Question3[[#This Row],[region]]="NA","North America",Question3[[#This Row],[region]]="APAC","Asia",Question3[[#This Row],[region]]="EU","Europe")</f>
        <v>North America</v>
      </c>
      <c r="K130" t="s">
        <v>23</v>
      </c>
      <c r="L130" t="str">
        <f>IF(Question3[[#This Row],[is_new_user_session]]=0,"Returning","New")</f>
        <v>Returning</v>
      </c>
    </row>
    <row r="131" spans="2:12" x14ac:dyDescent="0.25">
      <c r="B131" s="1">
        <v>45886</v>
      </c>
      <c r="C131" t="s">
        <v>261</v>
      </c>
      <c r="D131" t="s">
        <v>265</v>
      </c>
      <c r="E131" s="1">
        <v>45840</v>
      </c>
      <c r="F131" t="s">
        <v>21</v>
      </c>
      <c r="G131" t="s">
        <v>22</v>
      </c>
      <c r="H131" t="s">
        <v>36</v>
      </c>
      <c r="I131">
        <v>0</v>
      </c>
      <c r="J131" t="str" cm="1">
        <f t="array" ref="J131">_xlfn.IFS(Question3[[#This Row],[region]]="NA","North America",Question3[[#This Row],[region]]="APAC","Asia",Question3[[#This Row],[region]]="EU","Europe")</f>
        <v>North America</v>
      </c>
      <c r="K131" t="s">
        <v>23</v>
      </c>
      <c r="L131" t="str">
        <f>IF(Question3[[#This Row],[is_new_user_session]]=0,"Returning","New")</f>
        <v>Returning</v>
      </c>
    </row>
    <row r="132" spans="2:12" x14ac:dyDescent="0.25">
      <c r="B132" s="1">
        <v>45890</v>
      </c>
      <c r="C132" t="s">
        <v>266</v>
      </c>
      <c r="D132" t="s">
        <v>267</v>
      </c>
      <c r="E132" s="1">
        <v>45885</v>
      </c>
      <c r="F132" t="s">
        <v>21</v>
      </c>
      <c r="G132" t="s">
        <v>22</v>
      </c>
      <c r="H132" t="s">
        <v>36</v>
      </c>
      <c r="I132">
        <v>0</v>
      </c>
      <c r="J132" t="str" cm="1">
        <f t="array" ref="J132">_xlfn.IFS(Question3[[#This Row],[region]]="NA","North America",Question3[[#This Row],[region]]="APAC","Asia",Question3[[#This Row],[region]]="EU","Europe")</f>
        <v>North America</v>
      </c>
      <c r="K132" t="s">
        <v>23</v>
      </c>
      <c r="L132" t="str">
        <f>IF(Question3[[#This Row],[is_new_user_session]]=0,"Returning","New")</f>
        <v>Returning</v>
      </c>
    </row>
    <row r="133" spans="2:12" x14ac:dyDescent="0.25">
      <c r="B133" s="1">
        <v>45867</v>
      </c>
      <c r="C133" t="s">
        <v>148</v>
      </c>
      <c r="D133" t="s">
        <v>268</v>
      </c>
      <c r="E133" s="1">
        <v>45841</v>
      </c>
      <c r="F133" t="s">
        <v>28</v>
      </c>
      <c r="G133" t="s">
        <v>22</v>
      </c>
      <c r="H133" t="s">
        <v>24</v>
      </c>
      <c r="I133">
        <v>0</v>
      </c>
      <c r="J133" t="str" cm="1">
        <f t="array" ref="J133">_xlfn.IFS(Question3[[#This Row],[region]]="NA","North America",Question3[[#This Row],[region]]="APAC","Asia",Question3[[#This Row],[region]]="EU","Europe")</f>
        <v>North America</v>
      </c>
      <c r="K133" t="s">
        <v>23</v>
      </c>
      <c r="L133" t="str">
        <f>IF(Question3[[#This Row],[is_new_user_session]]=0,"Returning","New")</f>
        <v>Returning</v>
      </c>
    </row>
    <row r="134" spans="2:12" x14ac:dyDescent="0.25">
      <c r="B134" s="1">
        <v>45864</v>
      </c>
      <c r="C134" t="s">
        <v>269</v>
      </c>
      <c r="D134" t="s">
        <v>270</v>
      </c>
      <c r="E134" s="1">
        <v>45854</v>
      </c>
      <c r="F134" t="s">
        <v>28</v>
      </c>
      <c r="G134" t="s">
        <v>22</v>
      </c>
      <c r="H134" t="s">
        <v>24</v>
      </c>
      <c r="I134">
        <v>0</v>
      </c>
      <c r="J134" t="str" cm="1">
        <f t="array" ref="J134">_xlfn.IFS(Question3[[#This Row],[region]]="NA","North America",Question3[[#This Row],[region]]="APAC","Asia",Question3[[#This Row],[region]]="EU","Europe")</f>
        <v>North America</v>
      </c>
      <c r="K134" t="s">
        <v>99</v>
      </c>
      <c r="L134" t="str">
        <f>IF(Question3[[#This Row],[is_new_user_session]]=0,"Returning","New")</f>
        <v>Returning</v>
      </c>
    </row>
    <row r="135" spans="2:12" x14ac:dyDescent="0.25">
      <c r="B135" s="1">
        <v>45845</v>
      </c>
      <c r="C135" t="s">
        <v>56</v>
      </c>
      <c r="D135" t="s">
        <v>271</v>
      </c>
      <c r="E135" s="1">
        <v>45842</v>
      </c>
      <c r="F135" t="s">
        <v>28</v>
      </c>
      <c r="G135" t="s">
        <v>43</v>
      </c>
      <c r="H135" t="s">
        <v>36</v>
      </c>
      <c r="I135">
        <v>0</v>
      </c>
      <c r="J135" t="str" cm="1">
        <f t="array" ref="J135">_xlfn.IFS(Question3[[#This Row],[region]]="NA","North America",Question3[[#This Row],[region]]="APAC","Asia",Question3[[#This Row],[region]]="EU","Europe")</f>
        <v>Europe</v>
      </c>
      <c r="K135" t="s">
        <v>23</v>
      </c>
      <c r="L135" t="str">
        <f>IF(Question3[[#This Row],[is_new_user_session]]=0,"Returning","New")</f>
        <v>Returning</v>
      </c>
    </row>
    <row r="136" spans="2:12" x14ac:dyDescent="0.25">
      <c r="B136" s="1">
        <v>45869</v>
      </c>
      <c r="C136" t="s">
        <v>184</v>
      </c>
      <c r="D136" t="s">
        <v>272</v>
      </c>
      <c r="E136" s="1">
        <v>45857</v>
      </c>
      <c r="F136" t="s">
        <v>28</v>
      </c>
      <c r="G136" t="s">
        <v>22</v>
      </c>
      <c r="H136" t="s">
        <v>36</v>
      </c>
      <c r="I136">
        <v>0</v>
      </c>
      <c r="J136" t="str" cm="1">
        <f t="array" ref="J136">_xlfn.IFS(Question3[[#This Row],[region]]="NA","North America",Question3[[#This Row],[region]]="APAC","Asia",Question3[[#This Row],[region]]="EU","Europe")</f>
        <v>North America</v>
      </c>
      <c r="K136" t="s">
        <v>99</v>
      </c>
      <c r="L136" t="str">
        <f>IF(Question3[[#This Row],[is_new_user_session]]=0,"Returning","New")</f>
        <v>Returning</v>
      </c>
    </row>
    <row r="137" spans="2:12" x14ac:dyDescent="0.25">
      <c r="B137" s="1">
        <v>45873</v>
      </c>
      <c r="C137" t="s">
        <v>106</v>
      </c>
      <c r="D137" t="s">
        <v>273</v>
      </c>
      <c r="E137" s="1">
        <v>45870</v>
      </c>
      <c r="F137" t="s">
        <v>48</v>
      </c>
      <c r="G137" t="s">
        <v>22</v>
      </c>
      <c r="H137" t="s">
        <v>36</v>
      </c>
      <c r="I137">
        <v>0</v>
      </c>
      <c r="J137" t="str" cm="1">
        <f t="array" ref="J137">_xlfn.IFS(Question3[[#This Row],[region]]="NA","North America",Question3[[#This Row],[region]]="APAC","Asia",Question3[[#This Row],[region]]="EU","Europe")</f>
        <v>North America</v>
      </c>
      <c r="K137" t="s">
        <v>49</v>
      </c>
      <c r="L137" t="str">
        <f>IF(Question3[[#This Row],[is_new_user_session]]=0,"Returning","New")</f>
        <v>Returning</v>
      </c>
    </row>
    <row r="138" spans="2:12" x14ac:dyDescent="0.25">
      <c r="B138" s="1">
        <v>45876</v>
      </c>
      <c r="C138" t="s">
        <v>76</v>
      </c>
      <c r="D138" t="s">
        <v>274</v>
      </c>
      <c r="E138" s="1">
        <v>45876</v>
      </c>
      <c r="F138" t="s">
        <v>28</v>
      </c>
      <c r="G138" t="s">
        <v>22</v>
      </c>
      <c r="H138" t="s">
        <v>36</v>
      </c>
      <c r="I138">
        <v>1</v>
      </c>
      <c r="J138" t="str" cm="1">
        <f t="array" ref="J138">_xlfn.IFS(Question3[[#This Row],[region]]="NA","North America",Question3[[#This Row],[region]]="APAC","Asia",Question3[[#This Row],[region]]="EU","Europe")</f>
        <v>North America</v>
      </c>
      <c r="K138" t="s">
        <v>49</v>
      </c>
      <c r="L138" t="str">
        <f>IF(Question3[[#This Row],[is_new_user_session]]=0,"Returning","New")</f>
        <v>New</v>
      </c>
    </row>
    <row r="139" spans="2:12" x14ac:dyDescent="0.25">
      <c r="B139" s="1">
        <v>45869</v>
      </c>
      <c r="C139" t="s">
        <v>59</v>
      </c>
      <c r="D139" t="s">
        <v>275</v>
      </c>
      <c r="E139" s="1">
        <v>45846</v>
      </c>
      <c r="F139" t="s">
        <v>48</v>
      </c>
      <c r="G139" t="s">
        <v>22</v>
      </c>
      <c r="H139" t="s">
        <v>36</v>
      </c>
      <c r="I139">
        <v>0</v>
      </c>
      <c r="J139" t="str" cm="1">
        <f t="array" ref="J139">_xlfn.IFS(Question3[[#This Row],[region]]="NA","North America",Question3[[#This Row],[region]]="APAC","Asia",Question3[[#This Row],[region]]="EU","Europe")</f>
        <v>North America</v>
      </c>
      <c r="K139" t="s">
        <v>23</v>
      </c>
      <c r="L139" t="str">
        <f>IF(Question3[[#This Row],[is_new_user_session]]=0,"Returning","New")</f>
        <v>Returning</v>
      </c>
    </row>
    <row r="140" spans="2:12" x14ac:dyDescent="0.25">
      <c r="B140" s="1">
        <v>45868</v>
      </c>
      <c r="C140" t="s">
        <v>88</v>
      </c>
      <c r="D140" t="s">
        <v>276</v>
      </c>
      <c r="E140" s="1">
        <v>45864</v>
      </c>
      <c r="F140" t="s">
        <v>28</v>
      </c>
      <c r="G140" t="s">
        <v>22</v>
      </c>
      <c r="H140" t="s">
        <v>32</v>
      </c>
      <c r="I140">
        <v>0</v>
      </c>
      <c r="J140" t="str" cm="1">
        <f t="array" ref="J140">_xlfn.IFS(Question3[[#This Row],[region]]="NA","North America",Question3[[#This Row],[region]]="APAC","Asia",Question3[[#This Row],[region]]="EU","Europe")</f>
        <v>North America</v>
      </c>
      <c r="K140" t="s">
        <v>49</v>
      </c>
      <c r="L140" t="str">
        <f>IF(Question3[[#This Row],[is_new_user_session]]=0,"Returning","New")</f>
        <v>Returning</v>
      </c>
    </row>
    <row r="141" spans="2:12" x14ac:dyDescent="0.25">
      <c r="B141" s="1">
        <v>45880</v>
      </c>
      <c r="C141" t="s">
        <v>277</v>
      </c>
      <c r="D141" t="s">
        <v>278</v>
      </c>
      <c r="E141" s="1">
        <v>45876</v>
      </c>
      <c r="F141" t="s">
        <v>48</v>
      </c>
      <c r="G141" t="s">
        <v>22</v>
      </c>
      <c r="H141" t="s">
        <v>36</v>
      </c>
      <c r="I141">
        <v>0</v>
      </c>
      <c r="J141" t="str" cm="1">
        <f t="array" ref="J141">_xlfn.IFS(Question3[[#This Row],[region]]="NA","North America",Question3[[#This Row],[region]]="APAC","Asia",Question3[[#This Row],[region]]="EU","Europe")</f>
        <v>North America</v>
      </c>
      <c r="K141" t="s">
        <v>99</v>
      </c>
      <c r="L141" t="str">
        <f>IF(Question3[[#This Row],[is_new_user_session]]=0,"Returning","New")</f>
        <v>Returning</v>
      </c>
    </row>
    <row r="142" spans="2:12" x14ac:dyDescent="0.25">
      <c r="B142" s="1">
        <v>45888</v>
      </c>
      <c r="C142" t="s">
        <v>279</v>
      </c>
      <c r="D142" t="s">
        <v>280</v>
      </c>
      <c r="E142" s="1">
        <v>45864</v>
      </c>
      <c r="F142" t="s">
        <v>28</v>
      </c>
      <c r="G142" t="s">
        <v>43</v>
      </c>
      <c r="H142" t="s">
        <v>32</v>
      </c>
      <c r="I142">
        <v>0</v>
      </c>
      <c r="J142" t="str" cm="1">
        <f t="array" ref="J142">_xlfn.IFS(Question3[[#This Row],[region]]="NA","North America",Question3[[#This Row],[region]]="APAC","Asia",Question3[[#This Row],[region]]="EU","Europe")</f>
        <v>Europe</v>
      </c>
      <c r="K142" t="s">
        <v>49</v>
      </c>
      <c r="L142" t="str">
        <f>IF(Question3[[#This Row],[is_new_user_session]]=0,"Returning","New")</f>
        <v>Returning</v>
      </c>
    </row>
    <row r="143" spans="2:12" x14ac:dyDescent="0.25">
      <c r="B143" s="1">
        <v>45893</v>
      </c>
      <c r="C143" t="s">
        <v>281</v>
      </c>
      <c r="D143" t="s">
        <v>282</v>
      </c>
      <c r="E143" s="1">
        <v>45839</v>
      </c>
      <c r="F143" t="s">
        <v>28</v>
      </c>
      <c r="G143" t="s">
        <v>22</v>
      </c>
      <c r="H143" t="s">
        <v>24</v>
      </c>
      <c r="I143">
        <v>0</v>
      </c>
      <c r="J143" t="str" cm="1">
        <f t="array" ref="J143">_xlfn.IFS(Question3[[#This Row],[region]]="NA","North America",Question3[[#This Row],[region]]="APAC","Asia",Question3[[#This Row],[region]]="EU","Europe")</f>
        <v>North America</v>
      </c>
      <c r="K143" t="s">
        <v>49</v>
      </c>
      <c r="L143" t="str">
        <f>IF(Question3[[#This Row],[is_new_user_session]]=0,"Returning","New")</f>
        <v>Returning</v>
      </c>
    </row>
    <row r="144" spans="2:12" x14ac:dyDescent="0.25">
      <c r="B144" s="1">
        <v>45888</v>
      </c>
      <c r="C144" t="s">
        <v>283</v>
      </c>
      <c r="D144" t="s">
        <v>284</v>
      </c>
      <c r="E144" s="1">
        <v>45882</v>
      </c>
      <c r="F144" t="s">
        <v>28</v>
      </c>
      <c r="G144" t="s">
        <v>40</v>
      </c>
      <c r="H144" t="s">
        <v>36</v>
      </c>
      <c r="I144">
        <v>0</v>
      </c>
      <c r="J144" t="str" cm="1">
        <f t="array" ref="J144">_xlfn.IFS(Question3[[#This Row],[region]]="NA","North America",Question3[[#This Row],[region]]="APAC","Asia",Question3[[#This Row],[region]]="EU","Europe")</f>
        <v>Asia</v>
      </c>
      <c r="K144" t="s">
        <v>23</v>
      </c>
      <c r="L144" t="str">
        <f>IF(Question3[[#This Row],[is_new_user_session]]=0,"Returning","New")</f>
        <v>Returning</v>
      </c>
    </row>
    <row r="145" spans="2:12" x14ac:dyDescent="0.25">
      <c r="B145" s="1">
        <v>45897</v>
      </c>
      <c r="C145" t="s">
        <v>82</v>
      </c>
      <c r="D145" t="s">
        <v>285</v>
      </c>
      <c r="E145" s="1">
        <v>45874</v>
      </c>
      <c r="F145" t="s">
        <v>48</v>
      </c>
      <c r="G145" t="s">
        <v>22</v>
      </c>
      <c r="H145" t="s">
        <v>24</v>
      </c>
      <c r="I145">
        <v>0</v>
      </c>
      <c r="J145" t="str" cm="1">
        <f t="array" ref="J145">_xlfn.IFS(Question3[[#This Row],[region]]="NA","North America",Question3[[#This Row],[region]]="APAC","Asia",Question3[[#This Row],[region]]="EU","Europe")</f>
        <v>North America</v>
      </c>
      <c r="K145" t="s">
        <v>49</v>
      </c>
      <c r="L145" t="str">
        <f>IF(Question3[[#This Row],[is_new_user_session]]=0,"Returning","New")</f>
        <v>Returning</v>
      </c>
    </row>
    <row r="146" spans="2:12" x14ac:dyDescent="0.25">
      <c r="B146" s="1">
        <v>45887</v>
      </c>
      <c r="C146" t="s">
        <v>116</v>
      </c>
      <c r="D146" t="s">
        <v>286</v>
      </c>
      <c r="E146" s="1">
        <v>45845</v>
      </c>
      <c r="F146" t="s">
        <v>48</v>
      </c>
      <c r="G146" t="s">
        <v>22</v>
      </c>
      <c r="H146" t="s">
        <v>24</v>
      </c>
      <c r="I146">
        <v>0</v>
      </c>
      <c r="J146" t="str" cm="1">
        <f t="array" ref="J146">_xlfn.IFS(Question3[[#This Row],[region]]="NA","North America",Question3[[#This Row],[region]]="APAC","Asia",Question3[[#This Row],[region]]="EU","Europe")</f>
        <v>North America</v>
      </c>
      <c r="K146" t="s">
        <v>23</v>
      </c>
      <c r="L146" t="str">
        <f>IF(Question3[[#This Row],[is_new_user_session]]=0,"Returning","New")</f>
        <v>Returning</v>
      </c>
    </row>
    <row r="147" spans="2:12" x14ac:dyDescent="0.25">
      <c r="B147" s="1">
        <v>45890</v>
      </c>
      <c r="C147" t="s">
        <v>287</v>
      </c>
      <c r="D147" t="s">
        <v>288</v>
      </c>
      <c r="E147" s="1">
        <v>45881</v>
      </c>
      <c r="F147" t="s">
        <v>21</v>
      </c>
      <c r="G147" t="s">
        <v>22</v>
      </c>
      <c r="H147" t="s">
        <v>36</v>
      </c>
      <c r="I147">
        <v>0</v>
      </c>
      <c r="J147" t="str" cm="1">
        <f t="array" ref="J147">_xlfn.IFS(Question3[[#This Row],[region]]="NA","North America",Question3[[#This Row],[region]]="APAC","Asia",Question3[[#This Row],[region]]="EU","Europe")</f>
        <v>North America</v>
      </c>
      <c r="K147" t="s">
        <v>23</v>
      </c>
      <c r="L147" t="str">
        <f>IF(Question3[[#This Row],[is_new_user_session]]=0,"Returning","New")</f>
        <v>Returning</v>
      </c>
    </row>
    <row r="148" spans="2:12" x14ac:dyDescent="0.25">
      <c r="B148" s="1">
        <v>45895</v>
      </c>
      <c r="C148" t="s">
        <v>126</v>
      </c>
      <c r="D148" t="s">
        <v>289</v>
      </c>
      <c r="E148" s="1">
        <v>45887</v>
      </c>
      <c r="F148" t="s">
        <v>28</v>
      </c>
      <c r="G148" t="s">
        <v>22</v>
      </c>
      <c r="H148" t="s">
        <v>36</v>
      </c>
      <c r="I148">
        <v>0</v>
      </c>
      <c r="J148" t="str" cm="1">
        <f t="array" ref="J148">_xlfn.IFS(Question3[[#This Row],[region]]="NA","North America",Question3[[#This Row],[region]]="APAC","Asia",Question3[[#This Row],[region]]="EU","Europe")</f>
        <v>North America</v>
      </c>
      <c r="K148" t="s">
        <v>49</v>
      </c>
      <c r="L148" t="str">
        <f>IF(Question3[[#This Row],[is_new_user_session]]=0,"Returning","New")</f>
        <v>Returning</v>
      </c>
    </row>
    <row r="149" spans="2:12" x14ac:dyDescent="0.25">
      <c r="B149" s="1">
        <v>45899</v>
      </c>
      <c r="C149" t="s">
        <v>126</v>
      </c>
      <c r="D149" t="s">
        <v>290</v>
      </c>
      <c r="E149" s="1">
        <v>45887</v>
      </c>
      <c r="F149" t="s">
        <v>21</v>
      </c>
      <c r="G149" t="s">
        <v>40</v>
      </c>
      <c r="H149" t="s">
        <v>24</v>
      </c>
      <c r="I149">
        <v>0</v>
      </c>
      <c r="J149" t="str" cm="1">
        <f t="array" ref="J149">_xlfn.IFS(Question3[[#This Row],[region]]="NA","North America",Question3[[#This Row],[region]]="APAC","Asia",Question3[[#This Row],[region]]="EU","Europe")</f>
        <v>Asia</v>
      </c>
      <c r="K149" t="s">
        <v>49</v>
      </c>
      <c r="L149" t="str">
        <f>IF(Question3[[#This Row],[is_new_user_session]]=0,"Returning","New")</f>
        <v>Returning</v>
      </c>
    </row>
    <row r="150" spans="2:12" x14ac:dyDescent="0.25">
      <c r="B150" s="1">
        <v>45877</v>
      </c>
      <c r="C150" t="s">
        <v>241</v>
      </c>
      <c r="D150" t="s">
        <v>291</v>
      </c>
      <c r="E150" s="1">
        <v>45875</v>
      </c>
      <c r="F150" t="s">
        <v>28</v>
      </c>
      <c r="G150" t="s">
        <v>22</v>
      </c>
      <c r="H150" t="s">
        <v>36</v>
      </c>
      <c r="I150">
        <v>0</v>
      </c>
      <c r="J150" t="str" cm="1">
        <f t="array" ref="J150">_xlfn.IFS(Question3[[#This Row],[region]]="NA","North America",Question3[[#This Row],[region]]="APAC","Asia",Question3[[#This Row],[region]]="EU","Europe")</f>
        <v>North America</v>
      </c>
      <c r="K150" t="s">
        <v>23</v>
      </c>
      <c r="L150" t="str">
        <f>IF(Question3[[#This Row],[is_new_user_session]]=0,"Returning","New")</f>
        <v>Returning</v>
      </c>
    </row>
    <row r="151" spans="2:12" x14ac:dyDescent="0.25">
      <c r="B151" s="1">
        <v>45866</v>
      </c>
      <c r="C151" t="s">
        <v>292</v>
      </c>
      <c r="D151" t="s">
        <v>293</v>
      </c>
      <c r="E151" s="1">
        <v>45864</v>
      </c>
      <c r="F151" t="s">
        <v>28</v>
      </c>
      <c r="G151" t="s">
        <v>22</v>
      </c>
      <c r="H151" t="s">
        <v>36</v>
      </c>
      <c r="I151">
        <v>0</v>
      </c>
      <c r="J151" t="str" cm="1">
        <f t="array" ref="J151">_xlfn.IFS(Question3[[#This Row],[region]]="NA","North America",Question3[[#This Row],[region]]="APAC","Asia",Question3[[#This Row],[region]]="EU","Europe")</f>
        <v>North America</v>
      </c>
      <c r="K151" t="s">
        <v>99</v>
      </c>
      <c r="L151" t="str">
        <f>IF(Question3[[#This Row],[is_new_user_session]]=0,"Returning","New")</f>
        <v>Returning</v>
      </c>
    </row>
    <row r="152" spans="2:12" x14ac:dyDescent="0.25">
      <c r="B152" s="1">
        <v>45846</v>
      </c>
      <c r="C152" t="s">
        <v>247</v>
      </c>
      <c r="D152" t="s">
        <v>294</v>
      </c>
      <c r="E152" s="1">
        <v>45843</v>
      </c>
      <c r="F152" t="s">
        <v>48</v>
      </c>
      <c r="G152" t="s">
        <v>40</v>
      </c>
      <c r="H152" t="s">
        <v>24</v>
      </c>
      <c r="I152">
        <v>0</v>
      </c>
      <c r="J152" t="str" cm="1">
        <f t="array" ref="J152">_xlfn.IFS(Question3[[#This Row],[region]]="NA","North America",Question3[[#This Row],[region]]="APAC","Asia",Question3[[#This Row],[region]]="EU","Europe")</f>
        <v>Asia</v>
      </c>
      <c r="K152" t="s">
        <v>49</v>
      </c>
      <c r="L152" t="str">
        <f>IF(Question3[[#This Row],[is_new_user_session]]=0,"Returning","New")</f>
        <v>Returning</v>
      </c>
    </row>
    <row r="153" spans="2:12" x14ac:dyDescent="0.25">
      <c r="B153" s="1">
        <v>45894</v>
      </c>
      <c r="C153" t="s">
        <v>295</v>
      </c>
      <c r="D153" t="s">
        <v>296</v>
      </c>
      <c r="E153" s="1">
        <v>45893</v>
      </c>
      <c r="F153" t="s">
        <v>48</v>
      </c>
      <c r="G153" t="s">
        <v>43</v>
      </c>
      <c r="H153" t="s">
        <v>36</v>
      </c>
      <c r="I153">
        <v>0</v>
      </c>
      <c r="J153" t="str" cm="1">
        <f t="array" ref="J153">_xlfn.IFS(Question3[[#This Row],[region]]="NA","North America",Question3[[#This Row],[region]]="APAC","Asia",Question3[[#This Row],[region]]="EU","Europe")</f>
        <v>Europe</v>
      </c>
      <c r="K153" t="s">
        <v>49</v>
      </c>
      <c r="L153" t="str">
        <f>IF(Question3[[#This Row],[is_new_user_session]]=0,"Returning","New")</f>
        <v>Returning</v>
      </c>
    </row>
    <row r="154" spans="2:12" x14ac:dyDescent="0.25">
      <c r="B154" s="1">
        <v>45876</v>
      </c>
      <c r="C154" t="s">
        <v>152</v>
      </c>
      <c r="D154" t="s">
        <v>297</v>
      </c>
      <c r="E154" s="1">
        <v>45866</v>
      </c>
      <c r="F154" t="s">
        <v>21</v>
      </c>
      <c r="G154" t="s">
        <v>43</v>
      </c>
      <c r="H154" t="s">
        <v>24</v>
      </c>
      <c r="I154">
        <v>0</v>
      </c>
      <c r="J154" t="str" cm="1">
        <f t="array" ref="J154">_xlfn.IFS(Question3[[#This Row],[region]]="NA","North America",Question3[[#This Row],[region]]="APAC","Asia",Question3[[#This Row],[region]]="EU","Europe")</f>
        <v>Europe</v>
      </c>
      <c r="K154" t="s">
        <v>23</v>
      </c>
      <c r="L154" t="str">
        <f>IF(Question3[[#This Row],[is_new_user_session]]=0,"Returning","New")</f>
        <v>Returning</v>
      </c>
    </row>
    <row r="155" spans="2:12" x14ac:dyDescent="0.25">
      <c r="B155" s="1">
        <v>45869</v>
      </c>
      <c r="C155" t="s">
        <v>298</v>
      </c>
      <c r="D155" t="s">
        <v>299</v>
      </c>
      <c r="E155" s="1">
        <v>45853</v>
      </c>
      <c r="F155" t="s">
        <v>28</v>
      </c>
      <c r="G155" t="s">
        <v>40</v>
      </c>
      <c r="H155" t="s">
        <v>24</v>
      </c>
      <c r="I155">
        <v>0</v>
      </c>
      <c r="J155" t="str" cm="1">
        <f t="array" ref="J155">_xlfn.IFS(Question3[[#This Row],[region]]="NA","North America",Question3[[#This Row],[region]]="APAC","Asia",Question3[[#This Row],[region]]="EU","Europe")</f>
        <v>Asia</v>
      </c>
      <c r="K155" t="s">
        <v>23</v>
      </c>
      <c r="L155" t="str">
        <f>IF(Question3[[#This Row],[is_new_user_session]]=0,"Returning","New")</f>
        <v>Returning</v>
      </c>
    </row>
    <row r="156" spans="2:12" x14ac:dyDescent="0.25">
      <c r="B156" s="1">
        <v>45875</v>
      </c>
      <c r="C156" t="s">
        <v>300</v>
      </c>
      <c r="D156" t="s">
        <v>301</v>
      </c>
      <c r="E156" s="1">
        <v>45843</v>
      </c>
      <c r="F156" t="s">
        <v>48</v>
      </c>
      <c r="G156" t="s">
        <v>22</v>
      </c>
      <c r="H156" t="s">
        <v>24</v>
      </c>
      <c r="I156">
        <v>0</v>
      </c>
      <c r="J156" t="str" cm="1">
        <f t="array" ref="J156">_xlfn.IFS(Question3[[#This Row],[region]]="NA","North America",Question3[[#This Row],[region]]="APAC","Asia",Question3[[#This Row],[region]]="EU","Europe")</f>
        <v>North America</v>
      </c>
      <c r="K156" t="s">
        <v>23</v>
      </c>
      <c r="L156" t="str">
        <f>IF(Question3[[#This Row],[is_new_user_session]]=0,"Returning","New")</f>
        <v>Returning</v>
      </c>
    </row>
    <row r="157" spans="2:12" x14ac:dyDescent="0.25">
      <c r="B157" s="1">
        <v>45881</v>
      </c>
      <c r="C157" t="s">
        <v>302</v>
      </c>
      <c r="D157" t="s">
        <v>303</v>
      </c>
      <c r="E157" s="1">
        <v>45858</v>
      </c>
      <c r="F157" t="s">
        <v>28</v>
      </c>
      <c r="G157" t="s">
        <v>22</v>
      </c>
      <c r="H157" t="s">
        <v>32</v>
      </c>
      <c r="I157">
        <v>0</v>
      </c>
      <c r="J157" t="str" cm="1">
        <f t="array" ref="J157">_xlfn.IFS(Question3[[#This Row],[region]]="NA","North America",Question3[[#This Row],[region]]="APAC","Asia",Question3[[#This Row],[region]]="EU","Europe")</f>
        <v>North America</v>
      </c>
      <c r="K157" t="s">
        <v>23</v>
      </c>
      <c r="L157" t="str">
        <f>IF(Question3[[#This Row],[is_new_user_session]]=0,"Returning","New")</f>
        <v>Returning</v>
      </c>
    </row>
    <row r="158" spans="2:12" x14ac:dyDescent="0.25">
      <c r="B158" s="1">
        <v>45895</v>
      </c>
      <c r="C158" t="s">
        <v>304</v>
      </c>
      <c r="D158" t="s">
        <v>305</v>
      </c>
      <c r="E158" s="1">
        <v>45889</v>
      </c>
      <c r="F158" t="s">
        <v>28</v>
      </c>
      <c r="G158" t="s">
        <v>40</v>
      </c>
      <c r="H158" t="s">
        <v>24</v>
      </c>
      <c r="I158">
        <v>0</v>
      </c>
      <c r="J158" t="str" cm="1">
        <f t="array" ref="J158">_xlfn.IFS(Question3[[#This Row],[region]]="NA","North America",Question3[[#This Row],[region]]="APAC","Asia",Question3[[#This Row],[region]]="EU","Europe")</f>
        <v>Asia</v>
      </c>
      <c r="K158" t="s">
        <v>23</v>
      </c>
      <c r="L158" t="str">
        <f>IF(Question3[[#This Row],[is_new_user_session]]=0,"Returning","New")</f>
        <v>Returning</v>
      </c>
    </row>
    <row r="159" spans="2:12" x14ac:dyDescent="0.25">
      <c r="B159" s="1">
        <v>45898</v>
      </c>
      <c r="C159" t="s">
        <v>295</v>
      </c>
      <c r="D159" t="s">
        <v>306</v>
      </c>
      <c r="E159" s="1">
        <v>45893</v>
      </c>
      <c r="F159" t="s">
        <v>48</v>
      </c>
      <c r="G159" t="s">
        <v>22</v>
      </c>
      <c r="H159" t="s">
        <v>24</v>
      </c>
      <c r="I159">
        <v>0</v>
      </c>
      <c r="J159" t="str" cm="1">
        <f t="array" ref="J159">_xlfn.IFS(Question3[[#This Row],[region]]="NA","North America",Question3[[#This Row],[region]]="APAC","Asia",Question3[[#This Row],[region]]="EU","Europe")</f>
        <v>North America</v>
      </c>
      <c r="K159" t="s">
        <v>23</v>
      </c>
      <c r="L159" t="str">
        <f>IF(Question3[[#This Row],[is_new_user_session]]=0,"Returning","New")</f>
        <v>Returning</v>
      </c>
    </row>
    <row r="160" spans="2:12" x14ac:dyDescent="0.25">
      <c r="B160" s="1">
        <v>45896</v>
      </c>
      <c r="C160" t="s">
        <v>307</v>
      </c>
      <c r="D160" t="s">
        <v>308</v>
      </c>
      <c r="E160" s="1">
        <v>45884</v>
      </c>
      <c r="F160" t="s">
        <v>48</v>
      </c>
      <c r="G160" t="s">
        <v>22</v>
      </c>
      <c r="H160" t="s">
        <v>36</v>
      </c>
      <c r="I160">
        <v>0</v>
      </c>
      <c r="J160" t="str" cm="1">
        <f t="array" ref="J160">_xlfn.IFS(Question3[[#This Row],[region]]="NA","North America",Question3[[#This Row],[region]]="APAC","Asia",Question3[[#This Row],[region]]="EU","Europe")</f>
        <v>North America</v>
      </c>
      <c r="K160" t="s">
        <v>23</v>
      </c>
      <c r="L160" t="str">
        <f>IF(Question3[[#This Row],[is_new_user_session]]=0,"Returning","New")</f>
        <v>Returning</v>
      </c>
    </row>
    <row r="161" spans="2:12" x14ac:dyDescent="0.25">
      <c r="B161" s="1">
        <v>45880</v>
      </c>
      <c r="C161" t="s">
        <v>213</v>
      </c>
      <c r="D161" t="s">
        <v>309</v>
      </c>
      <c r="E161" s="1">
        <v>45870</v>
      </c>
      <c r="F161" t="s">
        <v>48</v>
      </c>
      <c r="G161" t="s">
        <v>22</v>
      </c>
      <c r="H161" t="s">
        <v>24</v>
      </c>
      <c r="I161">
        <v>0</v>
      </c>
      <c r="J161" t="str" cm="1">
        <f t="array" ref="J161">_xlfn.IFS(Question3[[#This Row],[region]]="NA","North America",Question3[[#This Row],[region]]="APAC","Asia",Question3[[#This Row],[region]]="EU","Europe")</f>
        <v>North America</v>
      </c>
      <c r="K161" t="s">
        <v>23</v>
      </c>
      <c r="L161" t="str">
        <f>IF(Question3[[#This Row],[is_new_user_session]]=0,"Returning","New")</f>
        <v>Returning</v>
      </c>
    </row>
    <row r="162" spans="2:12" x14ac:dyDescent="0.25">
      <c r="B162" s="1">
        <v>45892</v>
      </c>
      <c r="C162" t="s">
        <v>310</v>
      </c>
      <c r="D162" t="s">
        <v>311</v>
      </c>
      <c r="E162" s="1">
        <v>45859</v>
      </c>
      <c r="F162" t="s">
        <v>28</v>
      </c>
      <c r="G162" t="s">
        <v>43</v>
      </c>
      <c r="H162" t="s">
        <v>24</v>
      </c>
      <c r="I162">
        <v>0</v>
      </c>
      <c r="J162" t="str" cm="1">
        <f t="array" ref="J162">_xlfn.IFS(Question3[[#This Row],[region]]="NA","North America",Question3[[#This Row],[region]]="APAC","Asia",Question3[[#This Row],[region]]="EU","Europe")</f>
        <v>Europe</v>
      </c>
      <c r="K162" t="s">
        <v>99</v>
      </c>
      <c r="L162" t="str">
        <f>IF(Question3[[#This Row],[is_new_user_session]]=0,"Returning","New")</f>
        <v>Returning</v>
      </c>
    </row>
    <row r="163" spans="2:12" x14ac:dyDescent="0.25">
      <c r="B163" s="1">
        <v>45896</v>
      </c>
      <c r="C163" t="s">
        <v>74</v>
      </c>
      <c r="D163" t="s">
        <v>312</v>
      </c>
      <c r="E163" s="1">
        <v>45894</v>
      </c>
      <c r="F163" t="s">
        <v>48</v>
      </c>
      <c r="G163" t="s">
        <v>43</v>
      </c>
      <c r="H163" t="s">
        <v>36</v>
      </c>
      <c r="I163">
        <v>0</v>
      </c>
      <c r="J163" t="str" cm="1">
        <f t="array" ref="J163">_xlfn.IFS(Question3[[#This Row],[region]]="NA","North America",Question3[[#This Row],[region]]="APAC","Asia",Question3[[#This Row],[region]]="EU","Europe")</f>
        <v>Europe</v>
      </c>
      <c r="K163" t="s">
        <v>23</v>
      </c>
      <c r="L163" t="str">
        <f>IF(Question3[[#This Row],[is_new_user_session]]=0,"Returning","New")</f>
        <v>Returning</v>
      </c>
    </row>
    <row r="164" spans="2:12" x14ac:dyDescent="0.25">
      <c r="B164" s="1">
        <v>45867</v>
      </c>
      <c r="C164" t="s">
        <v>313</v>
      </c>
      <c r="D164" t="s">
        <v>314</v>
      </c>
      <c r="E164" s="1">
        <v>45841</v>
      </c>
      <c r="F164" t="s">
        <v>21</v>
      </c>
      <c r="G164" t="s">
        <v>40</v>
      </c>
      <c r="H164" t="s">
        <v>36</v>
      </c>
      <c r="I164">
        <v>0</v>
      </c>
      <c r="J164" t="str" cm="1">
        <f t="array" ref="J164">_xlfn.IFS(Question3[[#This Row],[region]]="NA","North America",Question3[[#This Row],[region]]="APAC","Asia",Question3[[#This Row],[region]]="EU","Europe")</f>
        <v>Asia</v>
      </c>
      <c r="K164" t="s">
        <v>23</v>
      </c>
      <c r="L164" t="str">
        <f>IF(Question3[[#This Row],[is_new_user_session]]=0,"Returning","New")</f>
        <v>Returning</v>
      </c>
    </row>
    <row r="165" spans="2:12" x14ac:dyDescent="0.25">
      <c r="B165" s="1">
        <v>45876</v>
      </c>
      <c r="C165" t="s">
        <v>315</v>
      </c>
      <c r="D165" t="s">
        <v>316</v>
      </c>
      <c r="E165" s="1">
        <v>45876</v>
      </c>
      <c r="F165" t="s">
        <v>28</v>
      </c>
      <c r="G165" t="s">
        <v>43</v>
      </c>
      <c r="H165" t="s">
        <v>24</v>
      </c>
      <c r="I165">
        <v>1</v>
      </c>
      <c r="J165" t="str" cm="1">
        <f t="array" ref="J165">_xlfn.IFS(Question3[[#This Row],[region]]="NA","North America",Question3[[#This Row],[region]]="APAC","Asia",Question3[[#This Row],[region]]="EU","Europe")</f>
        <v>Europe</v>
      </c>
      <c r="K165" t="s">
        <v>23</v>
      </c>
      <c r="L165" t="str">
        <f>IF(Question3[[#This Row],[is_new_user_session]]=0,"Returning","New")</f>
        <v>New</v>
      </c>
    </row>
    <row r="166" spans="2:12" x14ac:dyDescent="0.25">
      <c r="B166" s="1">
        <v>45889</v>
      </c>
      <c r="C166" t="s">
        <v>46</v>
      </c>
      <c r="D166" t="s">
        <v>317</v>
      </c>
      <c r="E166" s="1">
        <v>45876</v>
      </c>
      <c r="F166" t="s">
        <v>21</v>
      </c>
      <c r="G166" t="s">
        <v>43</v>
      </c>
      <c r="H166" t="s">
        <v>24</v>
      </c>
      <c r="I166">
        <v>0</v>
      </c>
      <c r="J166" t="str" cm="1">
        <f t="array" ref="J166">_xlfn.IFS(Question3[[#This Row],[region]]="NA","North America",Question3[[#This Row],[region]]="APAC","Asia",Question3[[#This Row],[region]]="EU","Europe")</f>
        <v>Europe</v>
      </c>
      <c r="K166" t="s">
        <v>23</v>
      </c>
      <c r="L166" t="str">
        <f>IF(Question3[[#This Row],[is_new_user_session]]=0,"Returning","New")</f>
        <v>Returning</v>
      </c>
    </row>
    <row r="167" spans="2:12" x14ac:dyDescent="0.25">
      <c r="B167" s="1">
        <v>45861</v>
      </c>
      <c r="C167" t="s">
        <v>166</v>
      </c>
      <c r="D167" t="s">
        <v>318</v>
      </c>
      <c r="E167" s="1">
        <v>45853</v>
      </c>
      <c r="F167" t="s">
        <v>28</v>
      </c>
      <c r="G167" t="s">
        <v>40</v>
      </c>
      <c r="H167" t="s">
        <v>36</v>
      </c>
      <c r="I167">
        <v>0</v>
      </c>
      <c r="J167" t="str" cm="1">
        <f t="array" ref="J167">_xlfn.IFS(Question3[[#This Row],[region]]="NA","North America",Question3[[#This Row],[region]]="APAC","Asia",Question3[[#This Row],[region]]="EU","Europe")</f>
        <v>Asia</v>
      </c>
      <c r="K167" t="s">
        <v>49</v>
      </c>
      <c r="L167" t="str">
        <f>IF(Question3[[#This Row],[is_new_user_session]]=0,"Returning","New")</f>
        <v>Returning</v>
      </c>
    </row>
    <row r="168" spans="2:12" x14ac:dyDescent="0.25">
      <c r="B168" s="1">
        <v>45890</v>
      </c>
      <c r="C168" t="s">
        <v>319</v>
      </c>
      <c r="D168" t="s">
        <v>320</v>
      </c>
      <c r="E168" s="1">
        <v>45888</v>
      </c>
      <c r="F168" t="s">
        <v>48</v>
      </c>
      <c r="G168" t="s">
        <v>40</v>
      </c>
      <c r="H168" t="s">
        <v>36</v>
      </c>
      <c r="I168">
        <v>0</v>
      </c>
      <c r="J168" t="str" cm="1">
        <f t="array" ref="J168">_xlfn.IFS(Question3[[#This Row],[region]]="NA","North America",Question3[[#This Row],[region]]="APAC","Asia",Question3[[#This Row],[region]]="EU","Europe")</f>
        <v>Asia</v>
      </c>
      <c r="K168" t="s">
        <v>23</v>
      </c>
      <c r="L168" t="str">
        <f>IF(Question3[[#This Row],[is_new_user_session]]=0,"Returning","New")</f>
        <v>Returning</v>
      </c>
    </row>
    <row r="169" spans="2:12" x14ac:dyDescent="0.25">
      <c r="B169" s="1">
        <v>45891</v>
      </c>
      <c r="C169" t="s">
        <v>209</v>
      </c>
      <c r="D169" t="s">
        <v>321</v>
      </c>
      <c r="E169" s="1">
        <v>45871</v>
      </c>
      <c r="F169" t="s">
        <v>48</v>
      </c>
      <c r="G169" t="s">
        <v>40</v>
      </c>
      <c r="H169" t="s">
        <v>24</v>
      </c>
      <c r="I169">
        <v>0</v>
      </c>
      <c r="J169" t="str" cm="1">
        <f t="array" ref="J169">_xlfn.IFS(Question3[[#This Row],[region]]="NA","North America",Question3[[#This Row],[region]]="APAC","Asia",Question3[[#This Row],[region]]="EU","Europe")</f>
        <v>Asia</v>
      </c>
      <c r="K169" t="s">
        <v>23</v>
      </c>
      <c r="L169" t="str">
        <f>IF(Question3[[#This Row],[is_new_user_session]]=0,"Returning","New")</f>
        <v>Returning</v>
      </c>
    </row>
    <row r="170" spans="2:12" x14ac:dyDescent="0.25">
      <c r="B170" s="1">
        <v>45897</v>
      </c>
      <c r="C170" t="s">
        <v>118</v>
      </c>
      <c r="D170" t="s">
        <v>322</v>
      </c>
      <c r="E170" s="1">
        <v>45864</v>
      </c>
      <c r="F170" t="s">
        <v>48</v>
      </c>
      <c r="G170" t="s">
        <v>22</v>
      </c>
      <c r="H170" t="s">
        <v>36</v>
      </c>
      <c r="I170">
        <v>0</v>
      </c>
      <c r="J170" t="str" cm="1">
        <f t="array" ref="J170">_xlfn.IFS(Question3[[#This Row],[region]]="NA","North America",Question3[[#This Row],[region]]="APAC","Asia",Question3[[#This Row],[region]]="EU","Europe")</f>
        <v>North America</v>
      </c>
      <c r="K170" t="s">
        <v>99</v>
      </c>
      <c r="L170" t="str">
        <f>IF(Question3[[#This Row],[is_new_user_session]]=0,"Returning","New")</f>
        <v>Returning</v>
      </c>
    </row>
    <row r="171" spans="2:12" x14ac:dyDescent="0.25">
      <c r="B171" s="1">
        <v>45868</v>
      </c>
      <c r="C171" t="s">
        <v>323</v>
      </c>
      <c r="D171" t="s">
        <v>324</v>
      </c>
      <c r="E171" s="1">
        <v>45843</v>
      </c>
      <c r="F171" t="s">
        <v>28</v>
      </c>
      <c r="G171" t="s">
        <v>22</v>
      </c>
      <c r="H171" t="s">
        <v>36</v>
      </c>
      <c r="I171">
        <v>0</v>
      </c>
      <c r="J171" t="str" cm="1">
        <f t="array" ref="J171">_xlfn.IFS(Question3[[#This Row],[region]]="NA","North America",Question3[[#This Row],[region]]="APAC","Asia",Question3[[#This Row],[region]]="EU","Europe")</f>
        <v>North America</v>
      </c>
      <c r="K171" t="s">
        <v>99</v>
      </c>
      <c r="L171" t="str">
        <f>IF(Question3[[#This Row],[is_new_user_session]]=0,"Returning","New")</f>
        <v>Returning</v>
      </c>
    </row>
    <row r="172" spans="2:12" x14ac:dyDescent="0.25">
      <c r="B172" s="1">
        <v>45900</v>
      </c>
      <c r="C172" t="s">
        <v>325</v>
      </c>
      <c r="D172" t="s">
        <v>326</v>
      </c>
      <c r="E172" s="1">
        <v>45858</v>
      </c>
      <c r="F172" t="s">
        <v>48</v>
      </c>
      <c r="G172" t="s">
        <v>22</v>
      </c>
      <c r="H172" t="s">
        <v>24</v>
      </c>
      <c r="I172">
        <v>0</v>
      </c>
      <c r="J172" t="str" cm="1">
        <f t="array" ref="J172">_xlfn.IFS(Question3[[#This Row],[region]]="NA","North America",Question3[[#This Row],[region]]="APAC","Asia",Question3[[#This Row],[region]]="EU","Europe")</f>
        <v>North America</v>
      </c>
      <c r="K172" t="s">
        <v>23</v>
      </c>
      <c r="L172" t="str">
        <f>IF(Question3[[#This Row],[is_new_user_session]]=0,"Returning","New")</f>
        <v>Returning</v>
      </c>
    </row>
    <row r="173" spans="2:12" x14ac:dyDescent="0.25">
      <c r="B173" s="1">
        <v>45888</v>
      </c>
      <c r="C173" t="s">
        <v>201</v>
      </c>
      <c r="D173" t="s">
        <v>327</v>
      </c>
      <c r="E173" s="1">
        <v>45847</v>
      </c>
      <c r="F173" t="s">
        <v>28</v>
      </c>
      <c r="G173" t="s">
        <v>43</v>
      </c>
      <c r="H173" t="s">
        <v>36</v>
      </c>
      <c r="I173">
        <v>0</v>
      </c>
      <c r="J173" t="str" cm="1">
        <f t="array" ref="J173">_xlfn.IFS(Question3[[#This Row],[region]]="NA","North America",Question3[[#This Row],[region]]="APAC","Asia",Question3[[#This Row],[region]]="EU","Europe")</f>
        <v>Europe</v>
      </c>
      <c r="K173" t="s">
        <v>23</v>
      </c>
      <c r="L173" t="str">
        <f>IF(Question3[[#This Row],[is_new_user_session]]=0,"Returning","New")</f>
        <v>Returning</v>
      </c>
    </row>
    <row r="174" spans="2:12" x14ac:dyDescent="0.25">
      <c r="B174" s="1">
        <v>45898</v>
      </c>
      <c r="C174" t="s">
        <v>328</v>
      </c>
      <c r="D174" t="s">
        <v>329</v>
      </c>
      <c r="E174" s="1">
        <v>45842</v>
      </c>
      <c r="F174" t="s">
        <v>48</v>
      </c>
      <c r="G174" t="s">
        <v>22</v>
      </c>
      <c r="H174" t="s">
        <v>36</v>
      </c>
      <c r="I174">
        <v>0</v>
      </c>
      <c r="J174" t="str" cm="1">
        <f t="array" ref="J174">_xlfn.IFS(Question3[[#This Row],[region]]="NA","North America",Question3[[#This Row],[region]]="APAC","Asia",Question3[[#This Row],[region]]="EU","Europe")</f>
        <v>North America</v>
      </c>
      <c r="K174" t="s">
        <v>23</v>
      </c>
      <c r="L174" t="str">
        <f>IF(Question3[[#This Row],[is_new_user_session]]=0,"Returning","New")</f>
        <v>Returning</v>
      </c>
    </row>
    <row r="175" spans="2:12" x14ac:dyDescent="0.25">
      <c r="B175" s="1">
        <v>45898</v>
      </c>
      <c r="C175" t="s">
        <v>330</v>
      </c>
      <c r="D175" t="s">
        <v>331</v>
      </c>
      <c r="E175" s="1">
        <v>45895</v>
      </c>
      <c r="F175" t="s">
        <v>28</v>
      </c>
      <c r="G175" t="s">
        <v>43</v>
      </c>
      <c r="H175" t="s">
        <v>32</v>
      </c>
      <c r="I175">
        <v>0</v>
      </c>
      <c r="J175" t="str" cm="1">
        <f t="array" ref="J175">_xlfn.IFS(Question3[[#This Row],[region]]="NA","North America",Question3[[#This Row],[region]]="APAC","Asia",Question3[[#This Row],[region]]="EU","Europe")</f>
        <v>Europe</v>
      </c>
      <c r="K175" t="s">
        <v>23</v>
      </c>
      <c r="L175" t="str">
        <f>IF(Question3[[#This Row],[is_new_user_session]]=0,"Returning","New")</f>
        <v>Returning</v>
      </c>
    </row>
    <row r="176" spans="2:12" x14ac:dyDescent="0.25">
      <c r="B176" s="1">
        <v>45899</v>
      </c>
      <c r="C176" t="s">
        <v>150</v>
      </c>
      <c r="D176" t="s">
        <v>332</v>
      </c>
      <c r="E176" s="1">
        <v>45879</v>
      </c>
      <c r="F176" t="s">
        <v>28</v>
      </c>
      <c r="G176" t="s">
        <v>22</v>
      </c>
      <c r="H176" t="s">
        <v>24</v>
      </c>
      <c r="I176">
        <v>0</v>
      </c>
      <c r="J176" t="str" cm="1">
        <f t="array" ref="J176">_xlfn.IFS(Question3[[#This Row],[region]]="NA","North America",Question3[[#This Row],[region]]="APAC","Asia",Question3[[#This Row],[region]]="EU","Europe")</f>
        <v>North America</v>
      </c>
      <c r="K176" t="s">
        <v>49</v>
      </c>
      <c r="L176" t="str">
        <f>IF(Question3[[#This Row],[is_new_user_session]]=0,"Returning","New")</f>
        <v>Returning</v>
      </c>
    </row>
    <row r="177" spans="2:12" x14ac:dyDescent="0.25">
      <c r="B177" s="1">
        <v>45869</v>
      </c>
      <c r="C177" t="s">
        <v>333</v>
      </c>
      <c r="D177" t="s">
        <v>334</v>
      </c>
      <c r="E177" s="1">
        <v>45866</v>
      </c>
      <c r="F177" t="s">
        <v>28</v>
      </c>
      <c r="G177" t="s">
        <v>43</v>
      </c>
      <c r="H177" t="s">
        <v>24</v>
      </c>
      <c r="I177">
        <v>0</v>
      </c>
      <c r="J177" t="str" cm="1">
        <f t="array" ref="J177">_xlfn.IFS(Question3[[#This Row],[region]]="NA","North America",Question3[[#This Row],[region]]="APAC","Asia",Question3[[#This Row],[region]]="EU","Europe")</f>
        <v>Europe</v>
      </c>
      <c r="K177" t="s">
        <v>23</v>
      </c>
      <c r="L177" t="str">
        <f>IF(Question3[[#This Row],[is_new_user_session]]=0,"Returning","New")</f>
        <v>Returning</v>
      </c>
    </row>
    <row r="178" spans="2:12" x14ac:dyDescent="0.25">
      <c r="B178" s="1">
        <v>45883</v>
      </c>
      <c r="C178" t="s">
        <v>100</v>
      </c>
      <c r="D178" t="s">
        <v>335</v>
      </c>
      <c r="E178" s="1">
        <v>45867</v>
      </c>
      <c r="F178" t="s">
        <v>28</v>
      </c>
      <c r="G178" t="s">
        <v>40</v>
      </c>
      <c r="H178" t="s">
        <v>36</v>
      </c>
      <c r="I178">
        <v>0</v>
      </c>
      <c r="J178" t="str" cm="1">
        <f t="array" ref="J178">_xlfn.IFS(Question3[[#This Row],[region]]="NA","North America",Question3[[#This Row],[region]]="APAC","Asia",Question3[[#This Row],[region]]="EU","Europe")</f>
        <v>Asia</v>
      </c>
      <c r="K178" t="s">
        <v>49</v>
      </c>
      <c r="L178" t="str">
        <f>IF(Question3[[#This Row],[is_new_user_session]]=0,"Returning","New")</f>
        <v>Returning</v>
      </c>
    </row>
    <row r="179" spans="2:12" x14ac:dyDescent="0.25">
      <c r="B179" s="1">
        <v>45874</v>
      </c>
      <c r="C179" t="s">
        <v>336</v>
      </c>
      <c r="D179" t="s">
        <v>337</v>
      </c>
      <c r="E179" s="1">
        <v>45864</v>
      </c>
      <c r="F179" t="s">
        <v>28</v>
      </c>
      <c r="G179" t="s">
        <v>22</v>
      </c>
      <c r="H179" t="s">
        <v>32</v>
      </c>
      <c r="I179">
        <v>0</v>
      </c>
      <c r="J179" t="str" cm="1">
        <f t="array" ref="J179">_xlfn.IFS(Question3[[#This Row],[region]]="NA","North America",Question3[[#This Row],[region]]="APAC","Asia",Question3[[#This Row],[region]]="EU","Europe")</f>
        <v>North America</v>
      </c>
      <c r="K179" t="s">
        <v>49</v>
      </c>
      <c r="L179" t="str">
        <f>IF(Question3[[#This Row],[is_new_user_session]]=0,"Returning","New")</f>
        <v>Returning</v>
      </c>
    </row>
    <row r="180" spans="2:12" x14ac:dyDescent="0.25">
      <c r="B180" s="1">
        <v>45870</v>
      </c>
      <c r="C180" t="s">
        <v>338</v>
      </c>
      <c r="D180" t="s">
        <v>339</v>
      </c>
      <c r="E180" s="1">
        <v>45846</v>
      </c>
      <c r="F180" t="s">
        <v>28</v>
      </c>
      <c r="G180" t="s">
        <v>22</v>
      </c>
      <c r="H180" t="s">
        <v>24</v>
      </c>
      <c r="I180">
        <v>0</v>
      </c>
      <c r="J180" t="str" cm="1">
        <f t="array" ref="J180">_xlfn.IFS(Question3[[#This Row],[region]]="NA","North America",Question3[[#This Row],[region]]="APAC","Asia",Question3[[#This Row],[region]]="EU","Europe")</f>
        <v>North America</v>
      </c>
      <c r="K180" t="s">
        <v>99</v>
      </c>
      <c r="L180" t="str">
        <f>IF(Question3[[#This Row],[is_new_user_session]]=0,"Returning","New")</f>
        <v>Returning</v>
      </c>
    </row>
    <row r="181" spans="2:12" x14ac:dyDescent="0.25">
      <c r="B181" s="1">
        <v>45893</v>
      </c>
      <c r="C181" t="s">
        <v>259</v>
      </c>
      <c r="D181" t="s">
        <v>340</v>
      </c>
      <c r="E181" s="1">
        <v>45859</v>
      </c>
      <c r="F181" t="s">
        <v>21</v>
      </c>
      <c r="G181" t="s">
        <v>40</v>
      </c>
      <c r="H181" t="s">
        <v>32</v>
      </c>
      <c r="I181">
        <v>0</v>
      </c>
      <c r="J181" t="str" cm="1">
        <f t="array" ref="J181">_xlfn.IFS(Question3[[#This Row],[region]]="NA","North America",Question3[[#This Row],[region]]="APAC","Asia",Question3[[#This Row],[region]]="EU","Europe")</f>
        <v>Asia</v>
      </c>
      <c r="K181" t="s">
        <v>49</v>
      </c>
      <c r="L181" t="str">
        <f>IF(Question3[[#This Row],[is_new_user_session]]=0,"Returning","New")</f>
        <v>Returning</v>
      </c>
    </row>
    <row r="182" spans="2:12" x14ac:dyDescent="0.25">
      <c r="B182" s="1">
        <v>45888</v>
      </c>
      <c r="C182" t="s">
        <v>56</v>
      </c>
      <c r="D182" t="s">
        <v>341</v>
      </c>
      <c r="E182" s="1">
        <v>45842</v>
      </c>
      <c r="F182" t="s">
        <v>28</v>
      </c>
      <c r="G182" t="s">
        <v>40</v>
      </c>
      <c r="H182" t="s">
        <v>36</v>
      </c>
      <c r="I182">
        <v>0</v>
      </c>
      <c r="J182" t="str" cm="1">
        <f t="array" ref="J182">_xlfn.IFS(Question3[[#This Row],[region]]="NA","North America",Question3[[#This Row],[region]]="APAC","Asia",Question3[[#This Row],[region]]="EU","Europe")</f>
        <v>Asia</v>
      </c>
      <c r="K182" t="s">
        <v>49</v>
      </c>
      <c r="L182" t="str">
        <f>IF(Question3[[#This Row],[is_new_user_session]]=0,"Returning","New")</f>
        <v>Returning</v>
      </c>
    </row>
    <row r="183" spans="2:12" x14ac:dyDescent="0.25">
      <c r="B183" s="1">
        <v>45875</v>
      </c>
      <c r="C183" t="s">
        <v>342</v>
      </c>
      <c r="D183" t="s">
        <v>343</v>
      </c>
      <c r="E183" s="1">
        <v>45865</v>
      </c>
      <c r="F183" t="s">
        <v>28</v>
      </c>
      <c r="G183" t="s">
        <v>22</v>
      </c>
      <c r="H183" t="s">
        <v>32</v>
      </c>
      <c r="I183">
        <v>0</v>
      </c>
      <c r="J183" t="str" cm="1">
        <f t="array" ref="J183">_xlfn.IFS(Question3[[#This Row],[region]]="NA","North America",Question3[[#This Row],[region]]="APAC","Asia",Question3[[#This Row],[region]]="EU","Europe")</f>
        <v>North America</v>
      </c>
      <c r="K183" t="s">
        <v>23</v>
      </c>
      <c r="L183" t="str">
        <f>IF(Question3[[#This Row],[is_new_user_session]]=0,"Returning","New")</f>
        <v>Returning</v>
      </c>
    </row>
    <row r="184" spans="2:12" x14ac:dyDescent="0.25">
      <c r="B184" s="1">
        <v>45897</v>
      </c>
      <c r="C184" t="s">
        <v>344</v>
      </c>
      <c r="D184" t="s">
        <v>345</v>
      </c>
      <c r="E184" s="1">
        <v>45875</v>
      </c>
      <c r="F184" t="s">
        <v>28</v>
      </c>
      <c r="G184" t="s">
        <v>22</v>
      </c>
      <c r="H184" t="s">
        <v>24</v>
      </c>
      <c r="I184">
        <v>0</v>
      </c>
      <c r="J184" t="str" cm="1">
        <f t="array" ref="J184">_xlfn.IFS(Question3[[#This Row],[region]]="NA","North America",Question3[[#This Row],[region]]="APAC","Asia",Question3[[#This Row],[region]]="EU","Europe")</f>
        <v>North America</v>
      </c>
      <c r="K184" t="s">
        <v>49</v>
      </c>
      <c r="L184" t="str">
        <f>IF(Question3[[#This Row],[is_new_user_session]]=0,"Returning","New")</f>
        <v>Returning</v>
      </c>
    </row>
    <row r="185" spans="2:12" x14ac:dyDescent="0.25">
      <c r="B185" s="1">
        <v>45863</v>
      </c>
      <c r="C185" t="s">
        <v>254</v>
      </c>
      <c r="D185" t="s">
        <v>346</v>
      </c>
      <c r="E185" s="1">
        <v>45861</v>
      </c>
      <c r="F185" t="s">
        <v>28</v>
      </c>
      <c r="G185" t="s">
        <v>43</v>
      </c>
      <c r="H185" t="s">
        <v>24</v>
      </c>
      <c r="I185">
        <v>0</v>
      </c>
      <c r="J185" t="str" cm="1">
        <f t="array" ref="J185">_xlfn.IFS(Question3[[#This Row],[region]]="NA","North America",Question3[[#This Row],[region]]="APAC","Asia",Question3[[#This Row],[region]]="EU","Europe")</f>
        <v>Europe</v>
      </c>
      <c r="K185" t="s">
        <v>23</v>
      </c>
      <c r="L185" t="str">
        <f>IF(Question3[[#This Row],[is_new_user_session]]=0,"Returning","New")</f>
        <v>Returning</v>
      </c>
    </row>
    <row r="186" spans="2:12" x14ac:dyDescent="0.25">
      <c r="B186" s="1">
        <v>45896</v>
      </c>
      <c r="C186" t="s">
        <v>347</v>
      </c>
      <c r="D186" t="s">
        <v>348</v>
      </c>
      <c r="E186" s="1">
        <v>45896</v>
      </c>
      <c r="F186" t="s">
        <v>48</v>
      </c>
      <c r="G186" t="s">
        <v>40</v>
      </c>
      <c r="H186" t="s">
        <v>36</v>
      </c>
      <c r="I186">
        <v>1</v>
      </c>
      <c r="J186" t="str" cm="1">
        <f t="array" ref="J186">_xlfn.IFS(Question3[[#This Row],[region]]="NA","North America",Question3[[#This Row],[region]]="APAC","Asia",Question3[[#This Row],[region]]="EU","Europe")</f>
        <v>Asia</v>
      </c>
      <c r="K186" t="s">
        <v>49</v>
      </c>
      <c r="L186" t="str">
        <f>IF(Question3[[#This Row],[is_new_user_session]]=0,"Returning","New")</f>
        <v>New</v>
      </c>
    </row>
    <row r="187" spans="2:12" x14ac:dyDescent="0.25">
      <c r="B187" s="1">
        <v>45880</v>
      </c>
      <c r="C187" t="s">
        <v>215</v>
      </c>
      <c r="D187" t="s">
        <v>349</v>
      </c>
      <c r="E187" s="1">
        <v>45874</v>
      </c>
      <c r="F187" t="s">
        <v>28</v>
      </c>
      <c r="G187" t="s">
        <v>22</v>
      </c>
      <c r="H187" t="s">
        <v>24</v>
      </c>
      <c r="I187">
        <v>0</v>
      </c>
      <c r="J187" t="str" cm="1">
        <f t="array" ref="J187">_xlfn.IFS(Question3[[#This Row],[region]]="NA","North America",Question3[[#This Row],[region]]="APAC","Asia",Question3[[#This Row],[region]]="EU","Europe")</f>
        <v>North America</v>
      </c>
      <c r="K187" t="s">
        <v>49</v>
      </c>
      <c r="L187" t="str">
        <f>IF(Question3[[#This Row],[is_new_user_session]]=0,"Returning","New")</f>
        <v>Returning</v>
      </c>
    </row>
    <row r="188" spans="2:12" x14ac:dyDescent="0.25">
      <c r="B188" s="1">
        <v>45896</v>
      </c>
      <c r="C188" t="s">
        <v>350</v>
      </c>
      <c r="D188" t="s">
        <v>351</v>
      </c>
      <c r="E188" s="1">
        <v>45844</v>
      </c>
      <c r="F188" t="s">
        <v>48</v>
      </c>
      <c r="G188" t="s">
        <v>43</v>
      </c>
      <c r="H188" t="s">
        <v>36</v>
      </c>
      <c r="I188">
        <v>0</v>
      </c>
      <c r="J188" t="str" cm="1">
        <f t="array" ref="J188">_xlfn.IFS(Question3[[#This Row],[region]]="NA","North America",Question3[[#This Row],[region]]="APAC","Asia",Question3[[#This Row],[region]]="EU","Europe")</f>
        <v>Europe</v>
      </c>
      <c r="K188" t="s">
        <v>23</v>
      </c>
      <c r="L188" t="str">
        <f>IF(Question3[[#This Row],[is_new_user_session]]=0,"Returning","New")</f>
        <v>Returning</v>
      </c>
    </row>
    <row r="189" spans="2:12" x14ac:dyDescent="0.25">
      <c r="B189" s="1">
        <v>45883</v>
      </c>
      <c r="C189" t="s">
        <v>215</v>
      </c>
      <c r="D189" t="s">
        <v>352</v>
      </c>
      <c r="E189" s="1">
        <v>45874</v>
      </c>
      <c r="F189" t="s">
        <v>28</v>
      </c>
      <c r="G189" t="s">
        <v>22</v>
      </c>
      <c r="H189" t="s">
        <v>36</v>
      </c>
      <c r="I189">
        <v>0</v>
      </c>
      <c r="J189" t="str" cm="1">
        <f t="array" ref="J189">_xlfn.IFS(Question3[[#This Row],[region]]="NA","North America",Question3[[#This Row],[region]]="APAC","Asia",Question3[[#This Row],[region]]="EU","Europe")</f>
        <v>North America</v>
      </c>
      <c r="K189" t="s">
        <v>23</v>
      </c>
      <c r="L189" t="str">
        <f>IF(Question3[[#This Row],[is_new_user_session]]=0,"Returning","New")</f>
        <v>Returning</v>
      </c>
    </row>
    <row r="190" spans="2:12" x14ac:dyDescent="0.25">
      <c r="B190" s="1">
        <v>45887</v>
      </c>
      <c r="C190" t="s">
        <v>328</v>
      </c>
      <c r="D190" t="s">
        <v>353</v>
      </c>
      <c r="E190" s="1">
        <v>45842</v>
      </c>
      <c r="F190" t="s">
        <v>48</v>
      </c>
      <c r="G190" t="s">
        <v>40</v>
      </c>
      <c r="H190" t="s">
        <v>24</v>
      </c>
      <c r="I190">
        <v>0</v>
      </c>
      <c r="J190" t="str" cm="1">
        <f t="array" ref="J190">_xlfn.IFS(Question3[[#This Row],[region]]="NA","North America",Question3[[#This Row],[region]]="APAC","Asia",Question3[[#This Row],[region]]="EU","Europe")</f>
        <v>Asia</v>
      </c>
      <c r="K190" t="s">
        <v>49</v>
      </c>
      <c r="L190" t="str">
        <f>IF(Question3[[#This Row],[is_new_user_session]]=0,"Returning","New")</f>
        <v>Returning</v>
      </c>
    </row>
    <row r="191" spans="2:12" x14ac:dyDescent="0.25">
      <c r="B191" s="1">
        <v>45865</v>
      </c>
      <c r="C191" t="s">
        <v>354</v>
      </c>
      <c r="D191" t="s">
        <v>355</v>
      </c>
      <c r="E191" s="1">
        <v>45847</v>
      </c>
      <c r="F191" t="s">
        <v>21</v>
      </c>
      <c r="G191" t="s">
        <v>22</v>
      </c>
      <c r="H191" t="s">
        <v>36</v>
      </c>
      <c r="I191">
        <v>0</v>
      </c>
      <c r="J191" t="str" cm="1">
        <f t="array" ref="J191">_xlfn.IFS(Question3[[#This Row],[region]]="NA","North America",Question3[[#This Row],[region]]="APAC","Asia",Question3[[#This Row],[region]]="EU","Europe")</f>
        <v>North America</v>
      </c>
      <c r="K191" t="s">
        <v>23</v>
      </c>
      <c r="L191" t="str">
        <f>IF(Question3[[#This Row],[is_new_user_session]]=0,"Returning","New")</f>
        <v>Returning</v>
      </c>
    </row>
    <row r="192" spans="2:12" x14ac:dyDescent="0.25">
      <c r="B192" s="1">
        <v>45874</v>
      </c>
      <c r="C192" t="s">
        <v>169</v>
      </c>
      <c r="D192" t="s">
        <v>356</v>
      </c>
      <c r="E192" s="1">
        <v>45844</v>
      </c>
      <c r="F192" t="s">
        <v>48</v>
      </c>
      <c r="G192" t="s">
        <v>43</v>
      </c>
      <c r="H192" t="s">
        <v>32</v>
      </c>
      <c r="I192">
        <v>0</v>
      </c>
      <c r="J192" t="str" cm="1">
        <f t="array" ref="J192">_xlfn.IFS(Question3[[#This Row],[region]]="NA","North America",Question3[[#This Row],[region]]="APAC","Asia",Question3[[#This Row],[region]]="EU","Europe")</f>
        <v>Europe</v>
      </c>
      <c r="K192" t="s">
        <v>23</v>
      </c>
      <c r="L192" t="str">
        <f>IF(Question3[[#This Row],[is_new_user_session]]=0,"Returning","New")</f>
        <v>Returning</v>
      </c>
    </row>
    <row r="193" spans="2:12" x14ac:dyDescent="0.25">
      <c r="B193" s="1">
        <v>45875</v>
      </c>
      <c r="C193" t="s">
        <v>357</v>
      </c>
      <c r="D193" t="s">
        <v>358</v>
      </c>
      <c r="E193" s="1">
        <v>45857</v>
      </c>
      <c r="F193" t="s">
        <v>28</v>
      </c>
      <c r="G193" t="s">
        <v>22</v>
      </c>
      <c r="H193" t="s">
        <v>24</v>
      </c>
      <c r="I193">
        <v>0</v>
      </c>
      <c r="J193" t="str" cm="1">
        <f t="array" ref="J193">_xlfn.IFS(Question3[[#This Row],[region]]="NA","North America",Question3[[#This Row],[region]]="APAC","Asia",Question3[[#This Row],[region]]="EU","Europe")</f>
        <v>North America</v>
      </c>
      <c r="K193" t="s">
        <v>23</v>
      </c>
      <c r="L193" t="str">
        <f>IF(Question3[[#This Row],[is_new_user_session]]=0,"Returning","New")</f>
        <v>Returning</v>
      </c>
    </row>
    <row r="194" spans="2:12" x14ac:dyDescent="0.25">
      <c r="B194" s="1">
        <v>45900</v>
      </c>
      <c r="C194" t="s">
        <v>78</v>
      </c>
      <c r="D194" t="s">
        <v>359</v>
      </c>
      <c r="E194" s="1">
        <v>45899</v>
      </c>
      <c r="F194" t="s">
        <v>21</v>
      </c>
      <c r="G194" t="s">
        <v>22</v>
      </c>
      <c r="H194" t="s">
        <v>36</v>
      </c>
      <c r="I194">
        <v>0</v>
      </c>
      <c r="J194" t="str" cm="1">
        <f t="array" ref="J194">_xlfn.IFS(Question3[[#This Row],[region]]="NA","North America",Question3[[#This Row],[region]]="APAC","Asia",Question3[[#This Row],[region]]="EU","Europe")</f>
        <v>North America</v>
      </c>
      <c r="K194" t="s">
        <v>49</v>
      </c>
      <c r="L194" t="str">
        <f>IF(Question3[[#This Row],[is_new_user_session]]=0,"Returning","New")</f>
        <v>Returning</v>
      </c>
    </row>
    <row r="195" spans="2:12" x14ac:dyDescent="0.25">
      <c r="B195" s="1">
        <v>45892</v>
      </c>
      <c r="C195" t="s">
        <v>360</v>
      </c>
      <c r="D195" t="s">
        <v>361</v>
      </c>
      <c r="E195" s="1">
        <v>45881</v>
      </c>
      <c r="F195" t="s">
        <v>48</v>
      </c>
      <c r="G195" t="s">
        <v>43</v>
      </c>
      <c r="H195" t="s">
        <v>36</v>
      </c>
      <c r="I195">
        <v>0</v>
      </c>
      <c r="J195" t="str" cm="1">
        <f t="array" ref="J195">_xlfn.IFS(Question3[[#This Row],[region]]="NA","North America",Question3[[#This Row],[region]]="APAC","Asia",Question3[[#This Row],[region]]="EU","Europe")</f>
        <v>Europe</v>
      </c>
      <c r="K195" t="s">
        <v>23</v>
      </c>
      <c r="L195" t="str">
        <f>IF(Question3[[#This Row],[is_new_user_session]]=0,"Returning","New")</f>
        <v>Returning</v>
      </c>
    </row>
    <row r="196" spans="2:12" x14ac:dyDescent="0.25">
      <c r="B196" s="1">
        <v>45889</v>
      </c>
      <c r="C196" t="s">
        <v>362</v>
      </c>
      <c r="D196" t="s">
        <v>363</v>
      </c>
      <c r="E196" s="1">
        <v>45845</v>
      </c>
      <c r="F196" t="s">
        <v>28</v>
      </c>
      <c r="G196" t="s">
        <v>22</v>
      </c>
      <c r="H196" t="s">
        <v>24</v>
      </c>
      <c r="I196">
        <v>0</v>
      </c>
      <c r="J196" t="str" cm="1">
        <f t="array" ref="J196">_xlfn.IFS(Question3[[#This Row],[region]]="NA","North America",Question3[[#This Row],[region]]="APAC","Asia",Question3[[#This Row],[region]]="EU","Europe")</f>
        <v>North America</v>
      </c>
      <c r="K196" t="s">
        <v>99</v>
      </c>
      <c r="L196" t="str">
        <f>IF(Question3[[#This Row],[is_new_user_session]]=0,"Returning","New")</f>
        <v>Returning</v>
      </c>
    </row>
    <row r="197" spans="2:12" x14ac:dyDescent="0.25">
      <c r="B197" s="1">
        <v>45883</v>
      </c>
      <c r="C197" t="s">
        <v>281</v>
      </c>
      <c r="D197" t="s">
        <v>364</v>
      </c>
      <c r="E197" s="1">
        <v>45839</v>
      </c>
      <c r="F197" t="s">
        <v>21</v>
      </c>
      <c r="G197" t="s">
        <v>22</v>
      </c>
      <c r="H197" t="s">
        <v>36</v>
      </c>
      <c r="I197">
        <v>0</v>
      </c>
      <c r="J197" t="str" cm="1">
        <f t="array" ref="J197">_xlfn.IFS(Question3[[#This Row],[region]]="NA","North America",Question3[[#This Row],[region]]="APAC","Asia",Question3[[#This Row],[region]]="EU","Europe")</f>
        <v>North America</v>
      </c>
      <c r="K197" t="s">
        <v>23</v>
      </c>
      <c r="L197" t="str">
        <f>IF(Question3[[#This Row],[is_new_user_session]]=0,"Returning","New")</f>
        <v>Returning</v>
      </c>
    </row>
    <row r="198" spans="2:12" x14ac:dyDescent="0.25">
      <c r="B198" s="1">
        <v>45896</v>
      </c>
      <c r="C198" t="s">
        <v>347</v>
      </c>
      <c r="D198" t="s">
        <v>365</v>
      </c>
      <c r="E198" s="1">
        <v>45896</v>
      </c>
      <c r="F198" t="s">
        <v>28</v>
      </c>
      <c r="G198" t="s">
        <v>43</v>
      </c>
      <c r="H198" t="s">
        <v>36</v>
      </c>
      <c r="I198">
        <v>1</v>
      </c>
      <c r="J198" t="str" cm="1">
        <f t="array" ref="J198">_xlfn.IFS(Question3[[#This Row],[region]]="NA","North America",Question3[[#This Row],[region]]="APAC","Asia",Question3[[#This Row],[region]]="EU","Europe")</f>
        <v>Europe</v>
      </c>
      <c r="K198" t="s">
        <v>23</v>
      </c>
      <c r="L198" t="str">
        <f>IF(Question3[[#This Row],[is_new_user_session]]=0,"Returning","New")</f>
        <v>New</v>
      </c>
    </row>
    <row r="199" spans="2:12" x14ac:dyDescent="0.25">
      <c r="B199" s="1">
        <v>45896</v>
      </c>
      <c r="C199" t="s">
        <v>366</v>
      </c>
      <c r="D199" t="s">
        <v>367</v>
      </c>
      <c r="E199" s="1">
        <v>45888</v>
      </c>
      <c r="F199" t="s">
        <v>21</v>
      </c>
      <c r="G199" t="s">
        <v>22</v>
      </c>
      <c r="H199" t="s">
        <v>36</v>
      </c>
      <c r="I199">
        <v>0</v>
      </c>
      <c r="J199" t="str" cm="1">
        <f t="array" ref="J199">_xlfn.IFS(Question3[[#This Row],[region]]="NA","North America",Question3[[#This Row],[region]]="APAC","Asia",Question3[[#This Row],[region]]="EU","Europe")</f>
        <v>North America</v>
      </c>
      <c r="K199" t="s">
        <v>49</v>
      </c>
      <c r="L199" t="str">
        <f>IF(Question3[[#This Row],[is_new_user_session]]=0,"Returning","New")</f>
        <v>Returning</v>
      </c>
    </row>
    <row r="200" spans="2:12" x14ac:dyDescent="0.25">
      <c r="B200" s="1">
        <v>45896</v>
      </c>
      <c r="C200" t="s">
        <v>180</v>
      </c>
      <c r="D200" t="s">
        <v>368</v>
      </c>
      <c r="E200" s="1">
        <v>45879</v>
      </c>
      <c r="F200" t="s">
        <v>21</v>
      </c>
      <c r="G200" t="s">
        <v>43</v>
      </c>
      <c r="H200" t="s">
        <v>36</v>
      </c>
      <c r="I200">
        <v>0</v>
      </c>
      <c r="J200" t="str" cm="1">
        <f t="array" ref="J200">_xlfn.IFS(Question3[[#This Row],[region]]="NA","North America",Question3[[#This Row],[region]]="APAC","Asia",Question3[[#This Row],[region]]="EU","Europe")</f>
        <v>Europe</v>
      </c>
      <c r="K200" t="s">
        <v>49</v>
      </c>
      <c r="L200" t="str">
        <f>IF(Question3[[#This Row],[is_new_user_session]]=0,"Returning","New")</f>
        <v>Returning</v>
      </c>
    </row>
    <row r="201" spans="2:12" x14ac:dyDescent="0.25">
      <c r="B201" s="1">
        <v>45897</v>
      </c>
      <c r="C201" t="s">
        <v>304</v>
      </c>
      <c r="D201" t="s">
        <v>369</v>
      </c>
      <c r="E201" s="1">
        <v>45889</v>
      </c>
      <c r="F201" t="s">
        <v>28</v>
      </c>
      <c r="G201" t="s">
        <v>40</v>
      </c>
      <c r="H201" t="s">
        <v>24</v>
      </c>
      <c r="I201">
        <v>0</v>
      </c>
      <c r="J201" t="str" cm="1">
        <f t="array" ref="J201">_xlfn.IFS(Question3[[#This Row],[region]]="NA","North America",Question3[[#This Row],[region]]="APAC","Asia",Question3[[#This Row],[region]]="EU","Europe")</f>
        <v>Asia</v>
      </c>
      <c r="K201" t="s">
        <v>49</v>
      </c>
      <c r="L201" t="str">
        <f>IF(Question3[[#This Row],[is_new_user_session]]=0,"Returning","New")</f>
        <v>Returning</v>
      </c>
    </row>
    <row r="202" spans="2:12" x14ac:dyDescent="0.25">
      <c r="B202" s="1">
        <v>45898</v>
      </c>
      <c r="C202" t="s">
        <v>158</v>
      </c>
      <c r="D202" t="s">
        <v>370</v>
      </c>
      <c r="E202" s="1">
        <v>45895</v>
      </c>
      <c r="F202" t="s">
        <v>21</v>
      </c>
      <c r="G202" t="s">
        <v>22</v>
      </c>
      <c r="H202" t="s">
        <v>36</v>
      </c>
      <c r="I202">
        <v>0</v>
      </c>
      <c r="J202" t="str" cm="1">
        <f t="array" ref="J202">_xlfn.IFS(Question3[[#This Row],[region]]="NA","North America",Question3[[#This Row],[region]]="APAC","Asia",Question3[[#This Row],[region]]="EU","Europe")</f>
        <v>North America</v>
      </c>
      <c r="K202" t="s">
        <v>23</v>
      </c>
      <c r="L202" t="str">
        <f>IF(Question3[[#This Row],[is_new_user_session]]=0,"Returning","New")</f>
        <v>Returning</v>
      </c>
    </row>
    <row r="203" spans="2:12" x14ac:dyDescent="0.25">
      <c r="B203" s="1">
        <v>45886</v>
      </c>
      <c r="C203" t="s">
        <v>371</v>
      </c>
      <c r="D203" t="s">
        <v>372</v>
      </c>
      <c r="E203" s="1">
        <v>45842</v>
      </c>
      <c r="F203" t="s">
        <v>28</v>
      </c>
      <c r="G203" t="s">
        <v>22</v>
      </c>
      <c r="H203" t="s">
        <v>24</v>
      </c>
      <c r="I203">
        <v>0</v>
      </c>
      <c r="J203" t="str" cm="1">
        <f t="array" ref="J203">_xlfn.IFS(Question3[[#This Row],[region]]="NA","North America",Question3[[#This Row],[region]]="APAC","Asia",Question3[[#This Row],[region]]="EU","Europe")</f>
        <v>North America</v>
      </c>
      <c r="K203" t="s">
        <v>23</v>
      </c>
      <c r="L203" t="str">
        <f>IF(Question3[[#This Row],[is_new_user_session]]=0,"Returning","New")</f>
        <v>Returning</v>
      </c>
    </row>
    <row r="204" spans="2:12" x14ac:dyDescent="0.25">
      <c r="B204" s="1">
        <v>45888</v>
      </c>
      <c r="C204" t="s">
        <v>373</v>
      </c>
      <c r="D204" t="s">
        <v>374</v>
      </c>
      <c r="E204" s="1">
        <v>45842</v>
      </c>
      <c r="F204" t="s">
        <v>28</v>
      </c>
      <c r="G204" t="s">
        <v>22</v>
      </c>
      <c r="H204" t="s">
        <v>24</v>
      </c>
      <c r="I204">
        <v>0</v>
      </c>
      <c r="J204" t="str" cm="1">
        <f t="array" ref="J204">_xlfn.IFS(Question3[[#This Row],[region]]="NA","North America",Question3[[#This Row],[region]]="APAC","Asia",Question3[[#This Row],[region]]="EU","Europe")</f>
        <v>North America</v>
      </c>
      <c r="K204" t="s">
        <v>23</v>
      </c>
      <c r="L204" t="str">
        <f>IF(Question3[[#This Row],[is_new_user_session]]=0,"Returning","New")</f>
        <v>Returning</v>
      </c>
    </row>
    <row r="205" spans="2:12" x14ac:dyDescent="0.25">
      <c r="B205" s="1">
        <v>45871</v>
      </c>
      <c r="C205" t="s">
        <v>375</v>
      </c>
      <c r="D205" t="s">
        <v>376</v>
      </c>
      <c r="E205" s="1">
        <v>45851</v>
      </c>
      <c r="F205" t="s">
        <v>48</v>
      </c>
      <c r="G205" t="s">
        <v>22</v>
      </c>
      <c r="H205" t="s">
        <v>32</v>
      </c>
      <c r="I205">
        <v>0</v>
      </c>
      <c r="J205" t="str" cm="1">
        <f t="array" ref="J205">_xlfn.IFS(Question3[[#This Row],[region]]="NA","North America",Question3[[#This Row],[region]]="APAC","Asia",Question3[[#This Row],[region]]="EU","Europe")</f>
        <v>North America</v>
      </c>
      <c r="K205" t="s">
        <v>99</v>
      </c>
      <c r="L205" t="str">
        <f>IF(Question3[[#This Row],[is_new_user_session]]=0,"Returning","New")</f>
        <v>Returning</v>
      </c>
    </row>
  </sheetData>
  <pageMargins left="0.7" right="0.7" top="0.75" bottom="0.75" header="0.3" footer="0.3"/>
  <drawing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Collected Data</vt:lpstr>
      <vt:lpstr>Dashboard</vt:lpstr>
      <vt:lpstr>Cleaning</vt:lpstr>
      <vt:lpstr>Seg 1</vt:lpstr>
      <vt:lpstr>Seg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Uy</dc:creator>
  <cp:lastModifiedBy>Dennis Uy</cp:lastModifiedBy>
  <dcterms:created xsi:type="dcterms:W3CDTF">2025-09-27T18:22:36Z</dcterms:created>
  <dcterms:modified xsi:type="dcterms:W3CDTF">2025-09-29T22:42:14Z</dcterms:modified>
</cp:coreProperties>
</file>