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4BA98164-E9AD-40FA-B976-59F2BB5B3ED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1" sheetId="3" r:id="rId1"/>
    <sheet name="2" sheetId="6" r:id="rId2"/>
    <sheet name="3" sheetId="5" r:id="rId3"/>
    <sheet name="4" sheetId="4" r:id="rId4"/>
    <sheet name="5" sheetId="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'1'!$A$5:$E$5</definedName>
    <definedName name="_xlnm._FilterDatabase" localSheetId="1" hidden="1">'2'!$D$5:$D$19</definedName>
    <definedName name="_xlnm._FilterDatabase" localSheetId="4" hidden="1">'5'!$D$5:$D$20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>[2]Sheet13!$B$2:$B$6</definedName>
    <definedName name="data3">[2]Sheet13!$C$2:$C$6</definedName>
    <definedName name="date">[4]Sheet2!$A$2:$A$366</definedName>
    <definedName name="DateAN">'[3]978 (an)'!$A$9:$A$2007</definedName>
    <definedName name="Festival">[4]Sheet9!$L$2:$L$16</definedName>
    <definedName name="h" localSheetId="2">#REF!</definedName>
    <definedName name="h">#REF!</definedName>
    <definedName name="Holiday">'[5]Calender-CALENDER'!$L$2:$L$27</definedName>
    <definedName name="Index_Sheet_Kutools" localSheetId="0">#REF!</definedName>
    <definedName name="Index_Sheet_Kutools" localSheetId="2">#REF!</definedName>
    <definedName name="Index_Sheet_Kutools" localSheetId="4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[4]Sheet2!$B$2:$B$366</definedName>
    <definedName name="Year">[2]Sheet24!$C$2:$C$29</definedName>
  </definedNames>
  <calcPr calcId="191029"/>
</workbook>
</file>

<file path=xl/calcChain.xml><?xml version="1.0" encoding="utf-8"?>
<calcChain xmlns="http://schemas.openxmlformats.org/spreadsheetml/2006/main">
  <c r="K7" i="2" l="1"/>
  <c r="B7" i="4"/>
  <c r="B8" i="4"/>
  <c r="B9" i="4"/>
  <c r="B10" i="4"/>
  <c r="B6" i="4"/>
  <c r="B7" i="5"/>
  <c r="B8" i="5"/>
  <c r="B9" i="5"/>
  <c r="B10" i="5"/>
  <c r="B11" i="5"/>
  <c r="B12" i="5"/>
  <c r="B6" i="5"/>
  <c r="I10" i="6"/>
  <c r="J10" i="6"/>
  <c r="K10" i="6"/>
  <c r="L10" i="6"/>
  <c r="M10" i="6"/>
  <c r="I11" i="6"/>
  <c r="J11" i="6"/>
  <c r="K11" i="6"/>
  <c r="L11" i="6"/>
  <c r="M11" i="6"/>
  <c r="I12" i="6"/>
  <c r="J12" i="6"/>
  <c r="K12" i="6"/>
  <c r="L12" i="6"/>
  <c r="M12" i="6"/>
  <c r="I13" i="6"/>
  <c r="J13" i="6"/>
  <c r="K13" i="6"/>
  <c r="L13" i="6"/>
  <c r="M13" i="6"/>
  <c r="I14" i="6"/>
  <c r="J14" i="6"/>
  <c r="K14" i="6"/>
  <c r="L14" i="6"/>
  <c r="M14" i="6"/>
  <c r="F7" i="3"/>
  <c r="F8" i="3"/>
  <c r="F9" i="3"/>
  <c r="F10" i="3"/>
  <c r="F11" i="3"/>
  <c r="F12" i="3"/>
  <c r="F13" i="3"/>
  <c r="F14" i="3"/>
  <c r="F15" i="3"/>
  <c r="F16" i="3"/>
  <c r="F17" i="3"/>
  <c r="F18" i="3"/>
  <c r="F6" i="3"/>
  <c r="X9" i="6" l="1"/>
  <c r="W9" i="6"/>
  <c r="V9" i="6"/>
  <c r="Z9" i="2"/>
  <c r="Y9" i="2"/>
  <c r="X9" i="2"/>
  <c r="I7" i="2"/>
  <c r="J7" i="2" l="1"/>
  <c r="I8" i="2" s="1"/>
  <c r="J8" i="2" l="1"/>
  <c r="I9" i="2" s="1"/>
  <c r="K8" i="2"/>
  <c r="J9" i="2" l="1"/>
  <c r="I10" i="2" s="1"/>
  <c r="K9" i="2"/>
  <c r="J10" i="2" l="1"/>
  <c r="K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FUNCTION(15-Feb)-QUI(3)_x000D_
</t>
        </r>
      </text>
    </comment>
  </commentList>
</comments>
</file>

<file path=xl/sharedStrings.xml><?xml version="1.0" encoding="utf-8"?>
<sst xmlns="http://schemas.openxmlformats.org/spreadsheetml/2006/main" count="271" uniqueCount="91">
  <si>
    <t>Date</t>
  </si>
  <si>
    <t>Region</t>
  </si>
  <si>
    <t>SalesRep</t>
  </si>
  <si>
    <t>Customer</t>
  </si>
  <si>
    <t>Product</t>
  </si>
  <si>
    <t>COGS</t>
  </si>
  <si>
    <t>Sales</t>
  </si>
  <si>
    <t>Sum Between Two Dates Inclusive.</t>
  </si>
  <si>
    <t>SouthEast</t>
  </si>
  <si>
    <t>Tina</t>
  </si>
  <si>
    <t>Amazon</t>
  </si>
  <si>
    <t>COL Item</t>
  </si>
  <si>
    <t>Lower</t>
  </si>
  <si>
    <t>Upper</t>
  </si>
  <si>
    <t>Total</t>
  </si>
  <si>
    <t>West</t>
  </si>
  <si>
    <t>Chin</t>
  </si>
  <si>
    <t>HD</t>
  </si>
  <si>
    <t>AIM Item</t>
  </si>
  <si>
    <t>North</t>
  </si>
  <si>
    <t>OD</t>
  </si>
  <si>
    <t>MidWest</t>
  </si>
  <si>
    <t>Sue</t>
  </si>
  <si>
    <t>RAD Item</t>
  </si>
  <si>
    <t>Fran</t>
  </si>
  <si>
    <t>Economist</t>
  </si>
  <si>
    <t>Batt</t>
  </si>
  <si>
    <t>Bill</t>
  </si>
  <si>
    <t>Costco</t>
  </si>
  <si>
    <t>NorthEast</t>
  </si>
  <si>
    <t>DAB Item</t>
  </si>
  <si>
    <t>HM</t>
  </si>
  <si>
    <t>Fred Myer</t>
  </si>
  <si>
    <t>Gigi</t>
  </si>
  <si>
    <t>Google</t>
  </si>
  <si>
    <t>Pham</t>
  </si>
  <si>
    <t>Yahoo</t>
  </si>
  <si>
    <t>Shelia</t>
  </si>
  <si>
    <t>McLendon's</t>
  </si>
  <si>
    <t>Sioux</t>
  </si>
  <si>
    <t>CIN Item</t>
  </si>
  <si>
    <t>XOL Item</t>
  </si>
  <si>
    <t>Peet's</t>
  </si>
  <si>
    <t>QFC</t>
  </si>
  <si>
    <t>Particulars</t>
  </si>
  <si>
    <t>Specification if any, Mark</t>
  </si>
  <si>
    <t>Location</t>
  </si>
  <si>
    <t>Purchase Date</t>
  </si>
  <si>
    <t>Returned date</t>
  </si>
  <si>
    <t>Aging</t>
  </si>
  <si>
    <t>CG Card</t>
  </si>
  <si>
    <t>CG 6565 Card</t>
  </si>
  <si>
    <t>Delhi</t>
  </si>
  <si>
    <t>RAM</t>
  </si>
  <si>
    <t>1 GB RAM</t>
  </si>
  <si>
    <t>Mumbai</t>
  </si>
  <si>
    <t>Septal Card</t>
  </si>
  <si>
    <t>Donjin-Chassis</t>
  </si>
  <si>
    <t>3U CHASSIS</t>
  </si>
  <si>
    <t>IBM 1GB RAM</t>
  </si>
  <si>
    <t>HDD</t>
  </si>
  <si>
    <t>300 GB HDD for 3400 Server</t>
  </si>
  <si>
    <t>1 GB RAM FOR X3400 SERVER</t>
  </si>
  <si>
    <t>146GB HDD for IBM x-226 Server</t>
  </si>
  <si>
    <t>CG 6565E Card</t>
  </si>
  <si>
    <t>Chennai</t>
  </si>
  <si>
    <t>Days in Month</t>
  </si>
  <si>
    <t>COLOR</t>
  </si>
  <si>
    <t>COUNT</t>
  </si>
  <si>
    <t>COUNT(Desired output)</t>
  </si>
  <si>
    <t>BLUE</t>
  </si>
  <si>
    <t>RED</t>
  </si>
  <si>
    <t/>
  </si>
  <si>
    <t>GREEN</t>
  </si>
  <si>
    <t>Add Sales</t>
  </si>
  <si>
    <t>SalesRep/Region</t>
  </si>
  <si>
    <t>Q.Find out the Product Aging</t>
  </si>
  <si>
    <t>Q. Find the occurance of Blue Color</t>
  </si>
  <si>
    <t>Q. How many days in below mentioned month</t>
  </si>
  <si>
    <t>shreya</t>
  </si>
  <si>
    <t>anika</t>
  </si>
  <si>
    <t>arti</t>
  </si>
  <si>
    <t>gagan</t>
  </si>
  <si>
    <t>mehar</t>
  </si>
  <si>
    <t>tina</t>
  </si>
  <si>
    <t>Q. Find out the sum of sales amount based on below mentioned criteria using SUMIFS functtion.</t>
  </si>
  <si>
    <t>Q. Find out the total sales based on the Dates between lower and upper mentioned below.</t>
  </si>
  <si>
    <t>kanika</t>
  </si>
  <si>
    <t>suhail</t>
  </si>
  <si>
    <t>karishma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</si>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</sst>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"/>
    <numFmt numFmtId="165" formatCode="#,###"/>
    <numFmt numFmtId="166" formatCode="##,##0"/>
    <numFmt numFmtId="167" formatCode="[$-409]d\-mmm\-yy;@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/>
    <xf numFmtId="0" fontId="3" fillId="4" borderId="1" xfId="0" applyFont="1" applyFill="1" applyBorder="1"/>
    <xf numFmtId="0" fontId="3" fillId="2" borderId="1" xfId="0" applyFont="1" applyFill="1" applyBorder="1"/>
    <xf numFmtId="165" fontId="0" fillId="5" borderId="1" xfId="0" applyNumberFormat="1" applyFill="1" applyBorder="1"/>
    <xf numFmtId="166" fontId="0" fillId="0" borderId="0" xfId="0" applyNumberFormat="1"/>
    <xf numFmtId="167" fontId="5" fillId="4" borderId="2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left" vertical="center" wrapText="1"/>
    </xf>
    <xf numFmtId="167" fontId="5" fillId="4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/>
    <xf numFmtId="168" fontId="6" fillId="0" borderId="1" xfId="1" applyNumberFormat="1" applyFont="1" applyBorder="1" applyAlignment="1">
      <alignment horizontal="left"/>
    </xf>
    <xf numFmtId="15" fontId="6" fillId="0" borderId="1" xfId="0" applyNumberFormat="1" applyFont="1" applyBorder="1"/>
    <xf numFmtId="0" fontId="0" fillId="0" borderId="0" xfId="0" applyAlignment="1">
      <alignment horizontal="left"/>
    </xf>
    <xf numFmtId="0" fontId="0" fillId="6" borderId="1" xfId="0" applyFill="1" applyBorder="1"/>
    <xf numFmtId="14" fontId="0" fillId="0" borderId="1" xfId="0" applyNumberFormat="1" applyBorder="1"/>
    <xf numFmtId="0" fontId="0" fillId="7" borderId="1" xfId="0" applyFill="1" applyBorder="1"/>
    <xf numFmtId="0" fontId="0" fillId="3" borderId="5" xfId="0" applyFill="1" applyBorder="1"/>
    <xf numFmtId="0" fontId="0" fillId="3" borderId="6" xfId="0" applyFill="1" applyBorder="1"/>
    <xf numFmtId="0" fontId="3" fillId="2" borderId="7" xfId="0" applyFont="1" applyFill="1" applyBorder="1"/>
    <xf numFmtId="166" fontId="0" fillId="5" borderId="1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8" xfId="0" applyBorder="1"/>
    <xf numFmtId="166" fontId="0" fillId="5" borderId="8" xfId="0" applyNumberFormat="1" applyFill="1" applyBorder="1"/>
    <xf numFmtId="0" fontId="2" fillId="3" borderId="4" xfId="0" applyFont="1" applyFill="1" applyBorder="1"/>
    <xf numFmtId="15" fontId="0" fillId="0" borderId="1" xfId="0" applyNumberFormat="1" applyBorder="1"/>
  </cellXfs>
  <cellStyles count="2">
    <cellStyle name="Comma 2" xfId="1" xr:uid="{00000000-0005-0000-0000-000000000000}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3:F18"/>
  <sheetViews>
    <sheetView zoomScale="90" zoomScaleNormal="90" workbookViewId="0">
      <selection activeCell="F6" sqref="F6"/>
    </sheetView>
  </sheetViews>
  <sheetFormatPr defaultRowHeight="14.5" x14ac:dyDescent="0.35"/>
  <cols>
    <col min="1" max="1" width="13.7265625" bestFit="1" customWidth="1"/>
    <col min="2" max="2" width="33.7265625" style="15" customWidth="1"/>
    <col min="3" max="3" width="11.54296875" customWidth="1"/>
    <col min="4" max="5" width="14" bestFit="1" customWidth="1"/>
    <col min="6" max="6" width="13.7265625" customWidth="1"/>
  </cols>
  <sheetData>
    <row r="3" spans="1:6" x14ac:dyDescent="0.35">
      <c r="A3" s="23" t="s">
        <v>76</v>
      </c>
    </row>
    <row r="5" spans="1:6" ht="36.75" customHeight="1" x14ac:dyDescent="0.35">
      <c r="A5" s="9" t="s">
        <v>44</v>
      </c>
      <c r="B5" s="10" t="s">
        <v>45</v>
      </c>
      <c r="C5" s="9" t="s">
        <v>46</v>
      </c>
      <c r="D5" s="9" t="s">
        <v>47</v>
      </c>
      <c r="E5" s="9" t="s">
        <v>48</v>
      </c>
      <c r="F5" s="11" t="s">
        <v>49</v>
      </c>
    </row>
    <row r="6" spans="1:6" x14ac:dyDescent="0.35">
      <c r="A6" s="12" t="s">
        <v>50</v>
      </c>
      <c r="B6" s="13" t="s">
        <v>51</v>
      </c>
      <c r="C6" s="14" t="s">
        <v>52</v>
      </c>
      <c r="D6" s="28">
        <v>39302</v>
      </c>
      <c r="E6" s="28">
        <v>42537</v>
      </c>
      <c r="F6" s="4">
        <f ca="1">IF(E6&lt;&gt;"",TODAY()-E6,TODAY()-D6)</f>
        <v>2899</v>
      </c>
    </row>
    <row r="7" spans="1:6" x14ac:dyDescent="0.35">
      <c r="A7" s="12" t="s">
        <v>50</v>
      </c>
      <c r="B7" s="13" t="s">
        <v>51</v>
      </c>
      <c r="C7" s="14" t="s">
        <v>52</v>
      </c>
      <c r="D7" s="28">
        <v>39722</v>
      </c>
      <c r="E7" s="28">
        <v>42991</v>
      </c>
      <c r="F7" s="4">
        <f t="shared" ref="F7:F18" ca="1" si="0">IF(E7&lt;&gt;"",TODAY()-E7,TODAY()-D7)</f>
        <v>2445</v>
      </c>
    </row>
    <row r="8" spans="1:6" x14ac:dyDescent="0.35">
      <c r="A8" s="12" t="s">
        <v>53</v>
      </c>
      <c r="B8" s="13" t="s">
        <v>54</v>
      </c>
      <c r="C8" s="14" t="s">
        <v>55</v>
      </c>
      <c r="D8" s="28">
        <v>39918</v>
      </c>
      <c r="E8" s="28">
        <v>41753</v>
      </c>
      <c r="F8" s="4">
        <f t="shared" ca="1" si="0"/>
        <v>3683</v>
      </c>
    </row>
    <row r="9" spans="1:6" x14ac:dyDescent="0.35">
      <c r="A9" s="12" t="s">
        <v>56</v>
      </c>
      <c r="B9" s="13" t="s">
        <v>56</v>
      </c>
      <c r="C9" s="14" t="s">
        <v>52</v>
      </c>
      <c r="D9" s="28">
        <v>39931</v>
      </c>
      <c r="E9" s="28"/>
      <c r="F9" s="4">
        <f t="shared" ca="1" si="0"/>
        <v>5505</v>
      </c>
    </row>
    <row r="10" spans="1:6" x14ac:dyDescent="0.35">
      <c r="A10" s="12" t="s">
        <v>57</v>
      </c>
      <c r="B10" s="13" t="s">
        <v>58</v>
      </c>
      <c r="C10" s="14" t="s">
        <v>52</v>
      </c>
      <c r="D10" s="28">
        <v>39941</v>
      </c>
      <c r="E10" s="28">
        <v>41970</v>
      </c>
      <c r="F10" s="4">
        <f t="shared" ca="1" si="0"/>
        <v>3466</v>
      </c>
    </row>
    <row r="11" spans="1:6" x14ac:dyDescent="0.35">
      <c r="A11" s="12" t="s">
        <v>50</v>
      </c>
      <c r="B11" s="13" t="s">
        <v>51</v>
      </c>
      <c r="C11" s="14" t="s">
        <v>52</v>
      </c>
      <c r="D11" s="28">
        <v>40042</v>
      </c>
      <c r="E11" s="28">
        <v>41072</v>
      </c>
      <c r="F11" s="4">
        <f t="shared" ca="1" si="0"/>
        <v>4364</v>
      </c>
    </row>
    <row r="12" spans="1:6" x14ac:dyDescent="0.35">
      <c r="A12" s="12" t="s">
        <v>53</v>
      </c>
      <c r="B12" s="13" t="s">
        <v>59</v>
      </c>
      <c r="C12" s="14" t="s">
        <v>52</v>
      </c>
      <c r="D12" s="28">
        <v>40052</v>
      </c>
      <c r="E12" s="28">
        <v>43510</v>
      </c>
      <c r="F12" s="4">
        <f t="shared" ca="1" si="0"/>
        <v>1926</v>
      </c>
    </row>
    <row r="13" spans="1:6" x14ac:dyDescent="0.35">
      <c r="A13" s="12" t="s">
        <v>60</v>
      </c>
      <c r="B13" s="13" t="s">
        <v>61</v>
      </c>
      <c r="C13" s="14" t="s">
        <v>52</v>
      </c>
      <c r="D13" s="28">
        <v>40060</v>
      </c>
      <c r="E13" s="28"/>
      <c r="F13" s="4">
        <f t="shared" ca="1" si="0"/>
        <v>5376</v>
      </c>
    </row>
    <row r="14" spans="1:6" x14ac:dyDescent="0.35">
      <c r="A14" s="12" t="s">
        <v>53</v>
      </c>
      <c r="B14" s="13" t="s">
        <v>62</v>
      </c>
      <c r="C14" s="14" t="s">
        <v>52</v>
      </c>
      <c r="D14" s="28">
        <v>40205</v>
      </c>
      <c r="E14" s="28">
        <v>42898</v>
      </c>
      <c r="F14" s="4">
        <f t="shared" ca="1" si="0"/>
        <v>2538</v>
      </c>
    </row>
    <row r="15" spans="1:6" x14ac:dyDescent="0.35">
      <c r="A15" s="12" t="s">
        <v>60</v>
      </c>
      <c r="B15" s="13" t="s">
        <v>63</v>
      </c>
      <c r="C15" s="14" t="s">
        <v>52</v>
      </c>
      <c r="D15" s="28">
        <v>40318</v>
      </c>
      <c r="E15" s="28"/>
      <c r="F15" s="4">
        <f t="shared" ca="1" si="0"/>
        <v>5118</v>
      </c>
    </row>
    <row r="16" spans="1:6" x14ac:dyDescent="0.35">
      <c r="A16" s="12" t="s">
        <v>50</v>
      </c>
      <c r="B16" s="13" t="s">
        <v>51</v>
      </c>
      <c r="C16" s="14" t="s">
        <v>52</v>
      </c>
      <c r="D16" s="28">
        <v>39184</v>
      </c>
      <c r="E16" s="28">
        <v>43100</v>
      </c>
      <c r="F16" s="4">
        <f t="shared" ca="1" si="0"/>
        <v>2336</v>
      </c>
    </row>
    <row r="17" spans="1:6" x14ac:dyDescent="0.35">
      <c r="A17" s="12" t="s">
        <v>50</v>
      </c>
      <c r="B17" s="13" t="s">
        <v>64</v>
      </c>
      <c r="C17" s="14" t="s">
        <v>65</v>
      </c>
      <c r="D17" s="28">
        <v>40908</v>
      </c>
      <c r="E17" s="28"/>
      <c r="F17" s="4">
        <f t="shared" ca="1" si="0"/>
        <v>4528</v>
      </c>
    </row>
    <row r="18" spans="1:6" x14ac:dyDescent="0.35">
      <c r="A18" s="12" t="s">
        <v>50</v>
      </c>
      <c r="B18" s="13" t="s">
        <v>64</v>
      </c>
      <c r="C18" s="14" t="s">
        <v>55</v>
      </c>
      <c r="D18" s="28">
        <v>41088</v>
      </c>
      <c r="E18" s="28"/>
      <c r="F18" s="4">
        <f t="shared" ca="1" si="0"/>
        <v>4348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3:X19"/>
  <sheetViews>
    <sheetView tabSelected="1" zoomScaleNormal="100" workbookViewId="0">
      <selection activeCell="D16" sqref="D16"/>
    </sheetView>
  </sheetViews>
  <sheetFormatPr defaultRowHeight="14.5" x14ac:dyDescent="0.35"/>
  <cols>
    <col min="1" max="1" width="8.81640625" customWidth="1"/>
    <col min="2" max="2" width="9.7265625" bestFit="1" customWidth="1"/>
    <col min="3" max="3" width="9" bestFit="1" customWidth="1"/>
    <col min="4" max="4" width="11.453125" bestFit="1" customWidth="1"/>
    <col min="5" max="5" width="9.26953125" bestFit="1" customWidth="1"/>
    <col min="6" max="6" width="5.7265625" bestFit="1" customWidth="1"/>
    <col min="7" max="7" width="0.7265625" customWidth="1"/>
    <col min="8" max="8" width="21.453125" customWidth="1"/>
    <col min="9" max="9" width="13.54296875" bestFit="1" customWidth="1"/>
    <col min="10" max="10" width="10.81640625" customWidth="1"/>
    <col min="11" max="11" width="9.81640625" bestFit="1" customWidth="1"/>
    <col min="12" max="12" width="9.453125" customWidth="1"/>
    <col min="13" max="13" width="7.453125" customWidth="1"/>
    <col min="24" max="24" width="11.453125" bestFit="1" customWidth="1"/>
  </cols>
  <sheetData>
    <row r="3" spans="1:24" x14ac:dyDescent="0.35">
      <c r="A3" s="27" t="s">
        <v>85</v>
      </c>
    </row>
    <row r="5" spans="1:24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6</v>
      </c>
      <c r="I5" s="19"/>
      <c r="J5" s="19"/>
      <c r="K5" s="19"/>
      <c r="L5" s="20"/>
      <c r="M5" s="20"/>
    </row>
    <row r="6" spans="1:24" x14ac:dyDescent="0.35">
      <c r="A6" s="3">
        <v>43983</v>
      </c>
      <c r="B6" s="4" t="s">
        <v>8</v>
      </c>
      <c r="C6" s="4" t="s">
        <v>9</v>
      </c>
      <c r="D6" s="4" t="s">
        <v>10</v>
      </c>
      <c r="E6" s="4" t="s">
        <v>11</v>
      </c>
      <c r="F6" s="4">
        <v>6279</v>
      </c>
      <c r="H6" s="21" t="s">
        <v>74</v>
      </c>
    </row>
    <row r="7" spans="1:24" x14ac:dyDescent="0.35">
      <c r="A7" s="3">
        <v>43984</v>
      </c>
      <c r="B7" s="4" t="s">
        <v>15</v>
      </c>
      <c r="C7" s="4" t="s">
        <v>79</v>
      </c>
      <c r="D7" s="4" t="s">
        <v>90</v>
      </c>
      <c r="E7" s="4" t="s">
        <v>18</v>
      </c>
      <c r="F7" s="4">
        <v>7416</v>
      </c>
      <c r="H7" s="5" t="s">
        <v>3</v>
      </c>
    </row>
    <row r="8" spans="1:24" x14ac:dyDescent="0.35">
      <c r="A8" s="3">
        <v>43985</v>
      </c>
      <c r="B8" s="4" t="s">
        <v>19</v>
      </c>
      <c r="C8" s="4" t="s">
        <v>79</v>
      </c>
      <c r="D8" s="4" t="s">
        <v>90</v>
      </c>
      <c r="E8" s="4" t="s">
        <v>18</v>
      </c>
      <c r="F8" s="4">
        <v>6269</v>
      </c>
      <c r="H8" s="4" t="s">
        <v>34</v>
      </c>
      <c r="V8" s="1" t="s">
        <v>1</v>
      </c>
      <c r="W8" s="1" t="s">
        <v>2</v>
      </c>
      <c r="X8" s="1" t="s">
        <v>3</v>
      </c>
    </row>
    <row r="9" spans="1:24" x14ac:dyDescent="0.35">
      <c r="A9" s="3">
        <v>43986</v>
      </c>
      <c r="B9" s="4" t="s">
        <v>21</v>
      </c>
      <c r="C9" s="4" t="s">
        <v>9</v>
      </c>
      <c r="D9" s="4" t="s">
        <v>17</v>
      </c>
      <c r="E9" s="4" t="s">
        <v>23</v>
      </c>
      <c r="F9" s="4">
        <v>5423</v>
      </c>
      <c r="H9" s="5" t="s">
        <v>75</v>
      </c>
      <c r="I9" s="4" t="s">
        <v>21</v>
      </c>
      <c r="J9" s="4" t="s">
        <v>19</v>
      </c>
      <c r="K9" s="4" t="s">
        <v>29</v>
      </c>
      <c r="L9" s="4" t="s">
        <v>8</v>
      </c>
      <c r="M9" s="4" t="s">
        <v>15</v>
      </c>
      <c r="V9" s="4" t="str">
        <f>"?*"</f>
        <v>?*</v>
      </c>
      <c r="W9" s="4" t="str">
        <f t="shared" ref="W9:X9" si="0">"?*"</f>
        <v>?*</v>
      </c>
      <c r="X9" s="4" t="str">
        <f t="shared" si="0"/>
        <v>?*</v>
      </c>
    </row>
    <row r="10" spans="1:24" x14ac:dyDescent="0.35">
      <c r="A10" s="3">
        <v>43987</v>
      </c>
      <c r="B10" s="4" t="s">
        <v>21</v>
      </c>
      <c r="C10" s="4" t="s">
        <v>80</v>
      </c>
      <c r="D10" s="4" t="s">
        <v>90</v>
      </c>
      <c r="E10" s="4" t="s">
        <v>18</v>
      </c>
      <c r="F10" s="4">
        <v>6830</v>
      </c>
      <c r="H10" s="4" t="s">
        <v>84</v>
      </c>
      <c r="I10" s="22">
        <f t="shared" ref="I10:M14" si="1">SUMIFS($F$6:$F$19,$D$6:$D$19,$H$8,$C$6:$C$19,$H10,$B$6:$B$19,I$9)</f>
        <v>0</v>
      </c>
      <c r="J10" s="22">
        <f t="shared" si="1"/>
        <v>0</v>
      </c>
      <c r="K10" s="22">
        <f t="shared" si="1"/>
        <v>272</v>
      </c>
      <c r="L10" s="22">
        <f t="shared" si="1"/>
        <v>0</v>
      </c>
      <c r="M10" s="22">
        <f t="shared" si="1"/>
        <v>0</v>
      </c>
      <c r="V10" s="4" t="s">
        <v>21</v>
      </c>
      <c r="W10" s="4" t="s">
        <v>26</v>
      </c>
      <c r="X10" s="4" t="s">
        <v>10</v>
      </c>
    </row>
    <row r="11" spans="1:24" x14ac:dyDescent="0.35">
      <c r="A11" s="3">
        <v>43988</v>
      </c>
      <c r="B11" s="4" t="s">
        <v>15</v>
      </c>
      <c r="C11" s="4" t="s">
        <v>81</v>
      </c>
      <c r="D11" s="4" t="s">
        <v>90</v>
      </c>
      <c r="E11" s="4" t="s">
        <v>23</v>
      </c>
      <c r="F11" s="4">
        <v>2611</v>
      </c>
      <c r="H11" s="4" t="s">
        <v>79</v>
      </c>
      <c r="I11" s="22">
        <f t="shared" si="1"/>
        <v>0</v>
      </c>
      <c r="J11" s="22">
        <f t="shared" si="1"/>
        <v>6269</v>
      </c>
      <c r="K11" s="22">
        <f t="shared" si="1"/>
        <v>4811</v>
      </c>
      <c r="L11" s="22">
        <f t="shared" si="1"/>
        <v>6112</v>
      </c>
      <c r="M11" s="22">
        <f t="shared" si="1"/>
        <v>7416</v>
      </c>
      <c r="V11" s="4" t="s">
        <v>19</v>
      </c>
      <c r="W11" s="4" t="s">
        <v>27</v>
      </c>
      <c r="X11" s="4" t="s">
        <v>28</v>
      </c>
    </row>
    <row r="12" spans="1:24" x14ac:dyDescent="0.35">
      <c r="A12" s="3">
        <v>43989</v>
      </c>
      <c r="B12" s="4" t="s">
        <v>29</v>
      </c>
      <c r="C12" s="4" t="s">
        <v>79</v>
      </c>
      <c r="D12" s="4" t="s">
        <v>90</v>
      </c>
      <c r="E12" s="4" t="s">
        <v>30</v>
      </c>
      <c r="F12" s="4">
        <v>4811</v>
      </c>
      <c r="H12" s="4" t="s">
        <v>80</v>
      </c>
      <c r="I12" s="22">
        <f t="shared" si="1"/>
        <v>6830</v>
      </c>
      <c r="J12" s="22">
        <f t="shared" si="1"/>
        <v>0</v>
      </c>
      <c r="K12" s="22">
        <f t="shared" si="1"/>
        <v>0</v>
      </c>
      <c r="L12" s="22">
        <f t="shared" si="1"/>
        <v>0</v>
      </c>
      <c r="M12" s="22">
        <f t="shared" si="1"/>
        <v>0</v>
      </c>
      <c r="V12" s="4" t="s">
        <v>29</v>
      </c>
      <c r="W12" s="4" t="s">
        <v>16</v>
      </c>
      <c r="X12" s="4" t="s">
        <v>25</v>
      </c>
    </row>
    <row r="13" spans="1:24" x14ac:dyDescent="0.35">
      <c r="A13" s="3">
        <v>43990</v>
      </c>
      <c r="B13" s="4" t="s">
        <v>8</v>
      </c>
      <c r="C13" s="4" t="s">
        <v>82</v>
      </c>
      <c r="D13" s="4" t="s">
        <v>31</v>
      </c>
      <c r="E13" s="4" t="s">
        <v>23</v>
      </c>
      <c r="F13" s="4">
        <v>22</v>
      </c>
      <c r="H13" s="25" t="s">
        <v>81</v>
      </c>
      <c r="I13" s="26">
        <f t="shared" si="1"/>
        <v>0</v>
      </c>
      <c r="J13" s="26">
        <f t="shared" si="1"/>
        <v>0</v>
      </c>
      <c r="K13" s="26">
        <f t="shared" si="1"/>
        <v>0</v>
      </c>
      <c r="L13" s="26">
        <f t="shared" si="1"/>
        <v>0</v>
      </c>
      <c r="M13" s="26">
        <f t="shared" si="1"/>
        <v>2611</v>
      </c>
      <c r="V13" s="4" t="s">
        <v>8</v>
      </c>
      <c r="W13" s="4" t="s">
        <v>24</v>
      </c>
      <c r="X13" s="4" t="s">
        <v>32</v>
      </c>
    </row>
    <row r="14" spans="1:24" x14ac:dyDescent="0.35">
      <c r="A14" s="3">
        <v>43991</v>
      </c>
      <c r="B14" s="4" t="s">
        <v>21</v>
      </c>
      <c r="C14" s="4" t="s">
        <v>82</v>
      </c>
      <c r="D14" s="4" t="s">
        <v>90</v>
      </c>
      <c r="E14" s="4" t="s">
        <v>18</v>
      </c>
      <c r="F14" s="4">
        <v>8206</v>
      </c>
      <c r="H14" s="4" t="s">
        <v>82</v>
      </c>
      <c r="I14" s="22">
        <f t="shared" si="1"/>
        <v>8206</v>
      </c>
      <c r="J14" s="22">
        <f t="shared" si="1"/>
        <v>0</v>
      </c>
      <c r="K14" s="22">
        <f t="shared" si="1"/>
        <v>0</v>
      </c>
      <c r="L14" s="22">
        <f t="shared" si="1"/>
        <v>0</v>
      </c>
      <c r="M14" s="22">
        <f t="shared" si="1"/>
        <v>0</v>
      </c>
      <c r="V14" s="4" t="s">
        <v>15</v>
      </c>
      <c r="W14" s="4" t="s">
        <v>33</v>
      </c>
      <c r="X14" s="4" t="s">
        <v>34</v>
      </c>
    </row>
    <row r="15" spans="1:24" x14ac:dyDescent="0.35">
      <c r="A15" s="3">
        <v>43992</v>
      </c>
      <c r="B15" s="4" t="s">
        <v>29</v>
      </c>
      <c r="C15" s="4" t="s">
        <v>83</v>
      </c>
      <c r="D15" s="4" t="s">
        <v>90</v>
      </c>
      <c r="E15" s="4" t="s">
        <v>18</v>
      </c>
      <c r="F15" s="4">
        <v>8450</v>
      </c>
      <c r="I15" s="8"/>
      <c r="J15" s="8"/>
      <c r="K15" s="8"/>
      <c r="L15" s="8"/>
      <c r="M15" s="8"/>
      <c r="W15" s="4" t="s">
        <v>35</v>
      </c>
      <c r="X15" s="4" t="s">
        <v>17</v>
      </c>
    </row>
    <row r="16" spans="1:24" x14ac:dyDescent="0.35">
      <c r="A16" s="3">
        <v>43993</v>
      </c>
      <c r="B16" s="4" t="s">
        <v>29</v>
      </c>
      <c r="C16" s="4" t="s">
        <v>9</v>
      </c>
      <c r="D16" s="4" t="s">
        <v>36</v>
      </c>
      <c r="E16" s="4" t="s">
        <v>23</v>
      </c>
      <c r="F16" s="4">
        <v>2143</v>
      </c>
      <c r="I16" s="8"/>
      <c r="J16" s="8"/>
      <c r="K16" s="8"/>
      <c r="L16" s="8"/>
      <c r="M16" s="8"/>
      <c r="W16" s="4" t="s">
        <v>37</v>
      </c>
      <c r="X16" s="4" t="s">
        <v>31</v>
      </c>
    </row>
    <row r="17" spans="1:24" x14ac:dyDescent="0.35">
      <c r="A17" s="3">
        <v>43994</v>
      </c>
      <c r="B17" s="4" t="s">
        <v>8</v>
      </c>
      <c r="C17" s="4" t="s">
        <v>79</v>
      </c>
      <c r="D17" s="4" t="s">
        <v>90</v>
      </c>
      <c r="E17" s="4" t="s">
        <v>23</v>
      </c>
      <c r="F17" s="4">
        <v>6112</v>
      </c>
      <c r="I17" s="8"/>
      <c r="J17" s="8"/>
      <c r="K17" s="8"/>
      <c r="L17" s="8"/>
      <c r="M17" s="8"/>
      <c r="W17" s="4" t="s">
        <v>39</v>
      </c>
      <c r="X17" s="4" t="s">
        <v>38</v>
      </c>
    </row>
    <row r="18" spans="1:24" x14ac:dyDescent="0.35">
      <c r="A18" s="3">
        <v>43995</v>
      </c>
      <c r="B18" s="4" t="s">
        <v>29</v>
      </c>
      <c r="C18" s="4" t="s">
        <v>9</v>
      </c>
      <c r="D18" s="4" t="s">
        <v>90</v>
      </c>
      <c r="E18" s="4" t="s">
        <v>40</v>
      </c>
      <c r="F18" s="4">
        <v>272</v>
      </c>
      <c r="I18" s="8"/>
      <c r="J18" s="8"/>
      <c r="K18" s="8"/>
      <c r="L18" s="8"/>
      <c r="M18" s="8"/>
      <c r="W18" s="4" t="s">
        <v>22</v>
      </c>
      <c r="X18" s="4" t="s">
        <v>20</v>
      </c>
    </row>
    <row r="19" spans="1:24" x14ac:dyDescent="0.35">
      <c r="A19" s="3">
        <v>43996</v>
      </c>
      <c r="B19" s="4" t="s">
        <v>21</v>
      </c>
      <c r="C19" s="4" t="s">
        <v>80</v>
      </c>
      <c r="D19" s="4" t="s">
        <v>17</v>
      </c>
      <c r="E19" s="4" t="s">
        <v>41</v>
      </c>
      <c r="F19" s="4">
        <v>2552</v>
      </c>
      <c r="I19" s="8"/>
      <c r="J19" s="8"/>
      <c r="K19" s="8"/>
      <c r="L19" s="8"/>
      <c r="M19" s="8"/>
      <c r="W19" s="4" t="s">
        <v>9</v>
      </c>
      <c r="X19" s="4" t="s">
        <v>42</v>
      </c>
    </row>
  </sheetData>
  <conditionalFormatting sqref="A6:F19">
    <cfRule type="expression" dxfId="1" priority="3">
      <formula>AND($C6=#REF!,$D6=#REF!)</formula>
    </cfRule>
  </conditionalFormatting>
  <dataValidations count="1">
    <dataValidation type="list" allowBlank="1" showInputMessage="1" showErrorMessage="1" sqref="H8" xr:uid="{00000000-0002-0000-0100-000000000000}">
      <formula1>$X$9:$X$19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3:D12"/>
  <sheetViews>
    <sheetView workbookViewId="0">
      <selection activeCell="B6" sqref="B6"/>
    </sheetView>
  </sheetViews>
  <sheetFormatPr defaultRowHeight="14.5" x14ac:dyDescent="0.35"/>
  <cols>
    <col min="1" max="1" width="9.54296875" bestFit="1" customWidth="1"/>
    <col min="2" max="2" width="12.7265625" bestFit="1" customWidth="1"/>
    <col min="4" max="4" width="20.453125" bestFit="1" customWidth="1"/>
  </cols>
  <sheetData>
    <row r="3" spans="1:4" x14ac:dyDescent="0.35">
      <c r="A3" s="24" t="s">
        <v>77</v>
      </c>
    </row>
    <row r="5" spans="1:4" x14ac:dyDescent="0.35">
      <c r="A5" s="18" t="s">
        <v>67</v>
      </c>
      <c r="B5" s="18" t="s">
        <v>68</v>
      </c>
      <c r="D5" s="18" t="s">
        <v>69</v>
      </c>
    </row>
    <row r="6" spans="1:4" x14ac:dyDescent="0.35">
      <c r="A6" s="4" t="s">
        <v>70</v>
      </c>
      <c r="B6" s="4">
        <f>IF(A6="blue",COUNTIF($A$6:A6,A6),"")</f>
        <v>1</v>
      </c>
      <c r="D6" s="4">
        <v>1</v>
      </c>
    </row>
    <row r="7" spans="1:4" x14ac:dyDescent="0.35">
      <c r="A7" s="4" t="s">
        <v>71</v>
      </c>
      <c r="B7" s="4" t="str">
        <f>IF(A7="blue",COUNTIF($A$6:A7,A7),"")</f>
        <v/>
      </c>
      <c r="D7" s="4" t="s">
        <v>72</v>
      </c>
    </row>
    <row r="8" spans="1:4" x14ac:dyDescent="0.35">
      <c r="A8" s="4" t="s">
        <v>73</v>
      </c>
      <c r="B8" s="4" t="str">
        <f>IF(A8="blue",COUNTIF($A$6:A8,A8),"")</f>
        <v/>
      </c>
      <c r="D8" s="4" t="s">
        <v>72</v>
      </c>
    </row>
    <row r="9" spans="1:4" x14ac:dyDescent="0.35">
      <c r="A9" s="4" t="s">
        <v>71</v>
      </c>
      <c r="B9" s="4" t="str">
        <f>IF(A9="blue",COUNTIF($A$6:A9,A9),"")</f>
        <v/>
      </c>
      <c r="D9" s="4" t="s">
        <v>72</v>
      </c>
    </row>
    <row r="10" spans="1:4" x14ac:dyDescent="0.35">
      <c r="A10" s="4" t="s">
        <v>70</v>
      </c>
      <c r="B10" s="4">
        <f>IF(A10="blue",COUNTIF($A$6:A10,A10),"")</f>
        <v>2</v>
      </c>
      <c r="D10" s="4">
        <v>2</v>
      </c>
    </row>
    <row r="11" spans="1:4" x14ac:dyDescent="0.35">
      <c r="A11" s="4" t="s">
        <v>70</v>
      </c>
      <c r="B11" s="4">
        <f>IF(A11="blue",COUNTIF($A$6:A11,A11),"")</f>
        <v>3</v>
      </c>
      <c r="D11" s="4">
        <v>3</v>
      </c>
    </row>
    <row r="12" spans="1:4" x14ac:dyDescent="0.35">
      <c r="A12" s="4" t="s">
        <v>73</v>
      </c>
      <c r="B12" s="4" t="str">
        <f>IF(A12="blue",COUNTIF($A$6:A12,A12),"")</f>
        <v/>
      </c>
      <c r="D12" s="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3:D10"/>
  <sheetViews>
    <sheetView workbookViewId="0">
      <selection activeCell="B8" sqref="B8"/>
    </sheetView>
  </sheetViews>
  <sheetFormatPr defaultRowHeight="14.5" x14ac:dyDescent="0.35"/>
  <cols>
    <col min="1" max="1" width="11.453125" customWidth="1"/>
    <col min="2" max="2" width="12.7265625" bestFit="1" customWidth="1"/>
    <col min="4" max="4" width="12.7265625" bestFit="1" customWidth="1"/>
  </cols>
  <sheetData>
    <row r="3" spans="1:4" x14ac:dyDescent="0.35">
      <c r="A3" s="24" t="s">
        <v>78</v>
      </c>
    </row>
    <row r="5" spans="1:4" x14ac:dyDescent="0.35">
      <c r="A5" s="16" t="s">
        <v>0</v>
      </c>
      <c r="B5" s="16" t="s">
        <v>66</v>
      </c>
      <c r="D5" s="16" t="s">
        <v>66</v>
      </c>
    </row>
    <row r="6" spans="1:4" x14ac:dyDescent="0.35">
      <c r="A6" s="17">
        <v>42309</v>
      </c>
      <c r="B6" s="4">
        <f>DAY(EOMONTH(A6,0))</f>
        <v>30</v>
      </c>
      <c r="D6" s="4">
        <v>30</v>
      </c>
    </row>
    <row r="7" spans="1:4" x14ac:dyDescent="0.35">
      <c r="A7" s="17">
        <v>42059</v>
      </c>
      <c r="B7" s="4">
        <f t="shared" ref="B7:B10" si="0">DAY(EOMONTH(A7,0))</f>
        <v>28</v>
      </c>
      <c r="D7" s="4">
        <v>28</v>
      </c>
    </row>
    <row r="8" spans="1:4" x14ac:dyDescent="0.35">
      <c r="A8" s="17">
        <v>42082</v>
      </c>
      <c r="B8" s="4">
        <f t="shared" si="0"/>
        <v>31</v>
      </c>
      <c r="D8" s="4">
        <v>31</v>
      </c>
    </row>
    <row r="9" spans="1:4" x14ac:dyDescent="0.35">
      <c r="A9" s="17">
        <v>42119</v>
      </c>
      <c r="B9" s="4">
        <f t="shared" si="0"/>
        <v>30</v>
      </c>
      <c r="D9" s="4">
        <v>30</v>
      </c>
    </row>
    <row r="10" spans="1:4" x14ac:dyDescent="0.35">
      <c r="A10" s="17">
        <v>42009</v>
      </c>
      <c r="B10" s="4">
        <f t="shared" si="0"/>
        <v>31</v>
      </c>
      <c r="D10" s="4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Z20"/>
  <sheetViews>
    <sheetView zoomScale="130" zoomScaleNormal="130" workbookViewId="0">
      <selection activeCell="K8" sqref="K8"/>
    </sheetView>
  </sheetViews>
  <sheetFormatPr defaultRowHeight="14.5" x14ac:dyDescent="0.35"/>
  <cols>
    <col min="1" max="1" width="8.81640625" customWidth="1"/>
    <col min="2" max="2" width="9.7265625" bestFit="1" customWidth="1"/>
    <col min="3" max="3" width="9" bestFit="1" customWidth="1"/>
    <col min="4" max="4" width="11.453125" bestFit="1" customWidth="1"/>
    <col min="5" max="5" width="9.26953125" bestFit="1" customWidth="1"/>
    <col min="6" max="6" width="6.453125" bestFit="1" customWidth="1"/>
    <col min="7" max="7" width="5.7265625" bestFit="1" customWidth="1"/>
    <col min="8" max="8" width="0.7265625" customWidth="1"/>
    <col min="9" max="9" width="21.453125" customWidth="1"/>
    <col min="10" max="10" width="13.54296875" bestFit="1" customWidth="1"/>
    <col min="11" max="11" width="10.81640625" customWidth="1"/>
    <col min="12" max="12" width="9.81640625" bestFit="1" customWidth="1"/>
    <col min="13" max="13" width="9.453125" customWidth="1"/>
    <col min="14" max="14" width="7.453125" customWidth="1"/>
    <col min="26" max="26" width="11.453125" bestFit="1" customWidth="1"/>
  </cols>
  <sheetData>
    <row r="3" spans="1:26" x14ac:dyDescent="0.35">
      <c r="A3" t="s">
        <v>86</v>
      </c>
    </row>
    <row r="5" spans="1:26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2" t="s">
        <v>7</v>
      </c>
      <c r="J5" s="2"/>
      <c r="K5" s="2"/>
    </row>
    <row r="6" spans="1:26" x14ac:dyDescent="0.35">
      <c r="A6" s="3">
        <v>44111</v>
      </c>
      <c r="B6" s="4" t="s">
        <v>8</v>
      </c>
      <c r="C6" s="4" t="s">
        <v>9</v>
      </c>
      <c r="D6" s="4" t="s">
        <v>10</v>
      </c>
      <c r="E6" s="4" t="s">
        <v>11</v>
      </c>
      <c r="F6" s="4">
        <v>3642</v>
      </c>
      <c r="G6" s="4">
        <v>6279</v>
      </c>
      <c r="I6" s="5" t="s">
        <v>12</v>
      </c>
      <c r="J6" s="5" t="s">
        <v>13</v>
      </c>
      <c r="K6" s="6" t="s">
        <v>14</v>
      </c>
    </row>
    <row r="7" spans="1:26" x14ac:dyDescent="0.35">
      <c r="A7" s="3">
        <v>44130</v>
      </c>
      <c r="B7" s="4" t="s">
        <v>15</v>
      </c>
      <c r="C7" s="4" t="s">
        <v>87</v>
      </c>
      <c r="D7" s="4" t="s">
        <v>17</v>
      </c>
      <c r="E7" s="4" t="s">
        <v>18</v>
      </c>
      <c r="F7" s="4">
        <v>3189</v>
      </c>
      <c r="G7" s="4">
        <v>7416</v>
      </c>
      <c r="I7" s="3">
        <f>MIN(A6:A20)</f>
        <v>43844</v>
      </c>
      <c r="J7" s="3">
        <f>EOMONTH(I7,0)</f>
        <v>43861</v>
      </c>
      <c r="K7" s="7">
        <f>SUMIFS($G$6:$G$20,$A$6:$A$20,"&gt;="&amp;I7,$A$6:$A$20,"&lt;="&amp;J7)</f>
        <v>11641</v>
      </c>
    </row>
    <row r="8" spans="1:26" x14ac:dyDescent="0.35">
      <c r="A8" s="3">
        <v>43971</v>
      </c>
      <c r="B8" s="4" t="s">
        <v>19</v>
      </c>
      <c r="C8" s="4" t="s">
        <v>81</v>
      </c>
      <c r="D8" s="4" t="s">
        <v>20</v>
      </c>
      <c r="E8" s="4" t="s">
        <v>18</v>
      </c>
      <c r="F8" s="4">
        <v>3636</v>
      </c>
      <c r="G8" s="4">
        <v>6269</v>
      </c>
      <c r="I8" s="3">
        <f>J7+1</f>
        <v>43862</v>
      </c>
      <c r="J8" s="3">
        <f>EOMONTH(I8,0)</f>
        <v>43890</v>
      </c>
      <c r="K8" s="7">
        <f t="shared" ref="K8:K10" si="0">SUMIFS($G$6:$G$20,$A$6:$A$20,"&gt;="&amp;I8,$A$6:$A$20,"&lt;="&amp;J8)</f>
        <v>22</v>
      </c>
      <c r="X8" s="1" t="s">
        <v>1</v>
      </c>
      <c r="Y8" s="1" t="s">
        <v>2</v>
      </c>
      <c r="Z8" s="1" t="s">
        <v>3</v>
      </c>
    </row>
    <row r="9" spans="1:26" x14ac:dyDescent="0.35">
      <c r="A9" s="3">
        <v>44098</v>
      </c>
      <c r="B9" s="4" t="s">
        <v>21</v>
      </c>
      <c r="C9" s="4" t="s">
        <v>9</v>
      </c>
      <c r="D9" s="4" t="s">
        <v>17</v>
      </c>
      <c r="E9" s="4" t="s">
        <v>23</v>
      </c>
      <c r="F9" s="4">
        <v>2983</v>
      </c>
      <c r="G9" s="4">
        <v>5423</v>
      </c>
      <c r="I9" s="3">
        <f t="shared" ref="I9:I10" si="1">J8+1</f>
        <v>43891</v>
      </c>
      <c r="J9" s="3">
        <f t="shared" ref="J9:J10" si="2">EOMONTH(I9,0)</f>
        <v>43921</v>
      </c>
      <c r="K9" s="7">
        <f t="shared" si="0"/>
        <v>2552</v>
      </c>
      <c r="X9" s="4" t="str">
        <f>"?*"</f>
        <v>?*</v>
      </c>
      <c r="Y9" s="4" t="str">
        <f t="shared" ref="Y9:Z9" si="3">"?*"</f>
        <v>?*</v>
      </c>
      <c r="Z9" s="4" t="str">
        <f t="shared" si="3"/>
        <v>?*</v>
      </c>
    </row>
    <row r="10" spans="1:26" x14ac:dyDescent="0.35">
      <c r="A10" s="3">
        <v>43844</v>
      </c>
      <c r="B10" s="4" t="s">
        <v>21</v>
      </c>
      <c r="C10" s="4" t="s">
        <v>9</v>
      </c>
      <c r="D10" s="4" t="s">
        <v>25</v>
      </c>
      <c r="E10" s="4" t="s">
        <v>18</v>
      </c>
      <c r="F10" s="4">
        <v>6386</v>
      </c>
      <c r="G10" s="4">
        <v>6830</v>
      </c>
      <c r="I10" s="3">
        <f t="shared" si="1"/>
        <v>43922</v>
      </c>
      <c r="J10" s="3">
        <f t="shared" si="2"/>
        <v>43951</v>
      </c>
      <c r="K10" s="7">
        <f t="shared" si="0"/>
        <v>11061</v>
      </c>
      <c r="L10" s="8"/>
      <c r="M10" s="8"/>
      <c r="N10" s="8"/>
      <c r="X10" s="4" t="s">
        <v>21</v>
      </c>
      <c r="Y10" s="4" t="s">
        <v>26</v>
      </c>
      <c r="Z10" s="4" t="s">
        <v>10</v>
      </c>
    </row>
    <row r="11" spans="1:26" x14ac:dyDescent="0.35">
      <c r="A11" s="3">
        <v>43924</v>
      </c>
      <c r="B11" s="4" t="s">
        <v>15</v>
      </c>
      <c r="C11" s="4" t="s">
        <v>9</v>
      </c>
      <c r="D11" s="4" t="s">
        <v>17</v>
      </c>
      <c r="E11" s="4" t="s">
        <v>23</v>
      </c>
      <c r="F11" s="4">
        <v>1175</v>
      </c>
      <c r="G11" s="4">
        <v>2611</v>
      </c>
      <c r="J11" s="8"/>
      <c r="K11" s="8"/>
      <c r="L11" s="8"/>
      <c r="M11" s="8"/>
      <c r="N11" s="8"/>
      <c r="X11" s="4" t="s">
        <v>19</v>
      </c>
      <c r="Y11" s="4" t="s">
        <v>27</v>
      </c>
      <c r="Z11" s="4" t="s">
        <v>28</v>
      </c>
    </row>
    <row r="12" spans="1:26" x14ac:dyDescent="0.35">
      <c r="A12" s="3">
        <v>43850</v>
      </c>
      <c r="B12" s="4" t="s">
        <v>29</v>
      </c>
      <c r="C12" s="4" t="s">
        <v>88</v>
      </c>
      <c r="D12" s="4" t="s">
        <v>25</v>
      </c>
      <c r="E12" s="4" t="s">
        <v>30</v>
      </c>
      <c r="F12" s="4">
        <v>2791</v>
      </c>
      <c r="G12" s="4">
        <v>4811</v>
      </c>
      <c r="J12" s="8"/>
      <c r="K12" s="8"/>
      <c r="L12" s="8"/>
      <c r="M12" s="8"/>
      <c r="N12" s="8"/>
      <c r="X12" s="4" t="s">
        <v>29</v>
      </c>
      <c r="Y12" s="4" t="s">
        <v>16</v>
      </c>
      <c r="Z12" s="4" t="s">
        <v>25</v>
      </c>
    </row>
    <row r="13" spans="1:26" x14ac:dyDescent="0.35">
      <c r="A13" s="3">
        <v>43887</v>
      </c>
      <c r="B13" s="4" t="s">
        <v>8</v>
      </c>
      <c r="C13" s="4" t="s">
        <v>81</v>
      </c>
      <c r="D13" s="4" t="s">
        <v>31</v>
      </c>
      <c r="E13" s="4" t="s">
        <v>23</v>
      </c>
      <c r="F13" s="4">
        <v>15</v>
      </c>
      <c r="G13" s="4">
        <v>22</v>
      </c>
      <c r="J13" s="8"/>
      <c r="K13" s="8"/>
      <c r="L13" s="8"/>
      <c r="M13" s="8"/>
      <c r="N13" s="8"/>
      <c r="X13" s="4" t="s">
        <v>8</v>
      </c>
      <c r="Y13" s="4" t="s">
        <v>24</v>
      </c>
      <c r="Z13" s="4" t="s">
        <v>32</v>
      </c>
    </row>
    <row r="14" spans="1:26" x14ac:dyDescent="0.35">
      <c r="A14" s="3">
        <v>44181</v>
      </c>
      <c r="B14" s="4" t="s">
        <v>21</v>
      </c>
      <c r="C14" s="4" t="s">
        <v>81</v>
      </c>
      <c r="D14" s="4" t="s">
        <v>20</v>
      </c>
      <c r="E14" s="4" t="s">
        <v>18</v>
      </c>
      <c r="F14" s="4">
        <v>7222</v>
      </c>
      <c r="G14" s="4">
        <v>8206</v>
      </c>
      <c r="J14" s="8"/>
      <c r="K14" s="8"/>
      <c r="L14" s="8"/>
      <c r="M14" s="8"/>
      <c r="N14" s="8"/>
      <c r="X14" s="4" t="s">
        <v>15</v>
      </c>
      <c r="Y14" s="4" t="s">
        <v>33</v>
      </c>
      <c r="Z14" s="4" t="s">
        <v>34</v>
      </c>
    </row>
    <row r="15" spans="1:26" x14ac:dyDescent="0.35">
      <c r="A15" s="3">
        <v>43926</v>
      </c>
      <c r="B15" s="4" t="s">
        <v>29</v>
      </c>
      <c r="C15" s="4" t="s">
        <v>81</v>
      </c>
      <c r="D15" s="4" t="s">
        <v>10</v>
      </c>
      <c r="E15" s="4" t="s">
        <v>18</v>
      </c>
      <c r="F15" s="4">
        <v>4647</v>
      </c>
      <c r="G15" s="4">
        <v>8450</v>
      </c>
      <c r="J15" s="8"/>
      <c r="K15" s="8"/>
      <c r="L15" s="8"/>
      <c r="M15" s="8"/>
      <c r="N15" s="8"/>
      <c r="Y15" s="4" t="s">
        <v>35</v>
      </c>
      <c r="Z15" s="4" t="s">
        <v>17</v>
      </c>
    </row>
    <row r="16" spans="1:26" x14ac:dyDescent="0.35">
      <c r="A16" s="3">
        <v>44006</v>
      </c>
      <c r="B16" s="4" t="s">
        <v>29</v>
      </c>
      <c r="C16" s="4" t="s">
        <v>9</v>
      </c>
      <c r="D16" s="4" t="s">
        <v>36</v>
      </c>
      <c r="E16" s="4" t="s">
        <v>23</v>
      </c>
      <c r="F16" s="4">
        <v>1264</v>
      </c>
      <c r="G16" s="4">
        <v>2143</v>
      </c>
      <c r="J16" s="8"/>
      <c r="K16" s="8"/>
      <c r="L16" s="8"/>
      <c r="M16" s="8"/>
      <c r="N16" s="8"/>
      <c r="Y16" s="4" t="s">
        <v>37</v>
      </c>
      <c r="Z16" s="4" t="s">
        <v>31</v>
      </c>
    </row>
    <row r="17" spans="1:26" x14ac:dyDescent="0.35">
      <c r="A17" s="3">
        <v>44065</v>
      </c>
      <c r="B17" s="4" t="s">
        <v>8</v>
      </c>
      <c r="C17" s="4" t="s">
        <v>88</v>
      </c>
      <c r="D17" s="4" t="s">
        <v>38</v>
      </c>
      <c r="E17" s="4" t="s">
        <v>23</v>
      </c>
      <c r="F17" s="4">
        <v>3606</v>
      </c>
      <c r="G17" s="4">
        <v>6112</v>
      </c>
      <c r="J17" s="8"/>
      <c r="K17" s="8"/>
      <c r="L17" s="8"/>
      <c r="M17" s="8"/>
      <c r="N17" s="8"/>
      <c r="Y17" s="4" t="s">
        <v>39</v>
      </c>
      <c r="Z17" s="4" t="s">
        <v>38</v>
      </c>
    </row>
    <row r="18" spans="1:26" x14ac:dyDescent="0.35">
      <c r="A18" s="3">
        <v>44144</v>
      </c>
      <c r="B18" s="4" t="s">
        <v>29</v>
      </c>
      <c r="C18" s="4" t="s">
        <v>88</v>
      </c>
      <c r="D18" s="4" t="s">
        <v>28</v>
      </c>
      <c r="E18" s="4" t="s">
        <v>40</v>
      </c>
      <c r="F18" s="4">
        <v>204</v>
      </c>
      <c r="G18" s="4">
        <v>272</v>
      </c>
      <c r="J18" s="8"/>
      <c r="K18" s="8"/>
      <c r="L18" s="8"/>
      <c r="M18" s="8"/>
      <c r="N18" s="8"/>
      <c r="Y18" s="4" t="s">
        <v>22</v>
      </c>
      <c r="Z18" s="4" t="s">
        <v>20</v>
      </c>
    </row>
    <row r="19" spans="1:26" x14ac:dyDescent="0.35">
      <c r="A19" s="3">
        <v>43913</v>
      </c>
      <c r="B19" s="4" t="s">
        <v>21</v>
      </c>
      <c r="C19" s="4" t="s">
        <v>89</v>
      </c>
      <c r="D19" s="4" t="s">
        <v>17</v>
      </c>
      <c r="E19" s="4" t="s">
        <v>41</v>
      </c>
      <c r="F19" s="4">
        <v>944</v>
      </c>
      <c r="G19" s="4">
        <v>2552</v>
      </c>
      <c r="J19" s="8"/>
      <c r="K19" s="8"/>
      <c r="L19" s="8"/>
      <c r="M19" s="8"/>
      <c r="N19" s="8"/>
      <c r="Y19" s="4" t="s">
        <v>9</v>
      </c>
      <c r="Z19" s="4" t="s">
        <v>42</v>
      </c>
    </row>
    <row r="20" spans="1:26" x14ac:dyDescent="0.35">
      <c r="A20" s="3">
        <v>44107</v>
      </c>
      <c r="B20" s="4" t="s">
        <v>21</v>
      </c>
      <c r="C20" s="4" t="s">
        <v>89</v>
      </c>
      <c r="D20" s="4" t="s">
        <v>42</v>
      </c>
      <c r="E20" s="4" t="s">
        <v>23</v>
      </c>
      <c r="F20" s="4">
        <v>9190</v>
      </c>
      <c r="G20" s="4">
        <v>9829</v>
      </c>
      <c r="Z20" s="4" t="s">
        <v>43</v>
      </c>
    </row>
  </sheetData>
  <conditionalFormatting sqref="A6:G20">
    <cfRule type="expression" dxfId="0" priority="3">
      <formula>AND($C6=#REF!,$D6=#REF!)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2024-05-24T07:26:32Z</dcterms:modified>
</cp:coreProperties>
</file>