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 projects\Mis 50 Q&amp;A\"/>
    </mc:Choice>
  </mc:AlternateContent>
  <xr:revisionPtr revIDLastSave="0" documentId="13_ncr:1_{BBE29EE3-F078-4988-B687-F0E5850CFE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" sheetId="1" r:id="rId1"/>
    <sheet name="Q2" sheetId="2" r:id="rId2"/>
    <sheet name="Q3" sheetId="5" r:id="rId3"/>
    <sheet name="Q4" sheetId="4" r:id="rId4"/>
    <sheet name="Q5" sheetId="3" r:id="rId5"/>
  </sheets>
  <definedNames>
    <definedName name="_xlnm._FilterDatabase" localSheetId="3" hidden="1">'Q4'!$A$4:$B$4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J7" i="3" l="1"/>
  <c r="K7" i="3"/>
  <c r="L7" i="3"/>
  <c r="G6" i="4" l="1"/>
  <c r="G7" i="4"/>
  <c r="G8" i="4"/>
  <c r="G9" i="4"/>
  <c r="G5" i="4"/>
  <c r="H6" i="5"/>
  <c r="H7" i="5"/>
  <c r="H8" i="5"/>
  <c r="H9" i="5"/>
  <c r="H5" i="5"/>
  <c r="M6" i="5"/>
  <c r="M7" i="5"/>
  <c r="M8" i="5"/>
  <c r="M9" i="5"/>
  <c r="M5" i="5"/>
  <c r="L6" i="5"/>
  <c r="N6" i="5" s="1"/>
  <c r="L7" i="5"/>
  <c r="N7" i="5" s="1"/>
  <c r="L8" i="5"/>
  <c r="L9" i="5"/>
  <c r="N9" i="5" s="1"/>
  <c r="L5" i="5"/>
  <c r="N5" i="5" s="1"/>
  <c r="K6" i="5"/>
  <c r="K7" i="5"/>
  <c r="K8" i="5"/>
  <c r="K9" i="5"/>
  <c r="K5" i="5"/>
  <c r="F9" i="3"/>
  <c r="F8" i="3"/>
  <c r="F7" i="3"/>
  <c r="F6" i="3"/>
  <c r="F5" i="3"/>
  <c r="N8" i="5" l="1"/>
  <c r="D14" i="2"/>
  <c r="D13" i="2"/>
  <c r="D12" i="2"/>
  <c r="D11" i="2"/>
  <c r="D10" i="2"/>
  <c r="D9" i="2"/>
  <c r="D8" i="2"/>
  <c r="D7" i="2"/>
  <c r="D6" i="2"/>
  <c r="D5" i="2"/>
  <c r="G6" i="1" l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<sst xmlns="http://schemas.openxmlformats.org/spreadsheetml/2006/main" count="142" uniqueCount="67">
  <si>
    <t>Email Address</t>
  </si>
  <si>
    <t>First Name</t>
  </si>
  <si>
    <t>Last Name</t>
  </si>
  <si>
    <t>Weeks</t>
  </si>
  <si>
    <t>Name</t>
  </si>
  <si>
    <t>Amount</t>
  </si>
  <si>
    <t>Week 1</t>
  </si>
  <si>
    <t>Week 2</t>
  </si>
  <si>
    <t>Week 3</t>
  </si>
  <si>
    <t>Week 4</t>
  </si>
  <si>
    <t>Item-ID</t>
  </si>
  <si>
    <t>Item</t>
  </si>
  <si>
    <t>Cost</t>
  </si>
  <si>
    <t>Total</t>
  </si>
  <si>
    <t>ST-340</t>
  </si>
  <si>
    <t>BI-567</t>
  </si>
  <si>
    <t>DI-328</t>
  </si>
  <si>
    <t>Ans</t>
  </si>
  <si>
    <t>WI-989</t>
  </si>
  <si>
    <t>AS-469</t>
  </si>
  <si>
    <t>Score</t>
  </si>
  <si>
    <t>Total Score</t>
  </si>
  <si>
    <t>Robert</t>
  </si>
  <si>
    <t>Amanda</t>
  </si>
  <si>
    <t>William</t>
  </si>
  <si>
    <t>Neil</t>
  </si>
  <si>
    <t>Simon</t>
  </si>
  <si>
    <t>Yunus</t>
  </si>
  <si>
    <t>Jackie</t>
  </si>
  <si>
    <t>Marshal</t>
  </si>
  <si>
    <t>Julie</t>
  </si>
  <si>
    <t>Nichola</t>
  </si>
  <si>
    <t>Kaylin</t>
  </si>
  <si>
    <t>Attendance</t>
  </si>
  <si>
    <t>P</t>
  </si>
  <si>
    <t>A</t>
  </si>
  <si>
    <t>L</t>
  </si>
  <si>
    <t>Find First and Last Name from Email Address</t>
  </si>
  <si>
    <t>sachin.kumar@innozant.com</t>
  </si>
  <si>
    <t>arti.ahuja@innozant.com</t>
  </si>
  <si>
    <t>ekanshika.kalra@innozant.com</t>
  </si>
  <si>
    <t>vikram.kumar@innozant.com</t>
  </si>
  <si>
    <t>swati.p@innozant.com</t>
  </si>
  <si>
    <t>neeraj.sharma@innozant.com</t>
  </si>
  <si>
    <t>anumeet.kaur@innozant.com</t>
  </si>
  <si>
    <t>aishwarya.ambasta@innozant.com</t>
  </si>
  <si>
    <t>Rajni Mathur</t>
  </si>
  <si>
    <t>Tarajeet Singh</t>
  </si>
  <si>
    <t>Rupesh Thakur</t>
  </si>
  <si>
    <t>Manish Sharma</t>
  </si>
  <si>
    <t>Shreya Singh</t>
  </si>
  <si>
    <t>Swati Sharma</t>
  </si>
  <si>
    <t>Sumit Jha</t>
  </si>
  <si>
    <t>Anup Singh</t>
  </si>
  <si>
    <t>Jyoti Chaudhary</t>
  </si>
  <si>
    <t>Komal Singh</t>
  </si>
  <si>
    <t>Find Corresponding amount of Name from source data list based on Week number</t>
  </si>
  <si>
    <t>Find Score of Agents only if Present (P) using index formula</t>
  </si>
  <si>
    <t>Find total Score of these Agents using Sumif?</t>
  </si>
  <si>
    <t>Samsung</t>
  </si>
  <si>
    <t>Nokia</t>
  </si>
  <si>
    <t>Sony</t>
  </si>
  <si>
    <t>Moto</t>
  </si>
  <si>
    <t>Lava</t>
  </si>
  <si>
    <t>Contribution</t>
  </si>
  <si>
    <t>By using vlookup calculate the retail price of Sony by adding the contribution percentage to the cost?</t>
  </si>
  <si>
    <t>Using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</si>
</sst>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sto MT"/>
      <family val="1"/>
    </font>
    <font>
      <b/>
      <sz val="11"/>
      <color theme="1"/>
      <name val="Calisto MT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2" borderId="0" xfId="0" applyFont="1" applyFill="1" applyAlignment="1">
      <alignment horizontal="left" wrapText="1"/>
    </xf>
    <xf numFmtId="0" fontId="0" fillId="3" borderId="0" xfId="0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 wrapText="1"/>
    </xf>
    <xf numFmtId="2" fontId="0" fillId="0" borderId="0" xfId="0" applyNumberForma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4" xfId="1" applyFont="1" applyBorder="1"/>
    <xf numFmtId="9" fontId="0" fillId="0" borderId="0" xfId="1" applyFont="1"/>
    <xf numFmtId="0" fontId="3" fillId="0" borderId="0" xfId="0" applyFont="1"/>
    <xf numFmtId="0" fontId="7" fillId="6" borderId="5" xfId="0" applyFont="1" applyFill="1" applyBorder="1"/>
    <xf numFmtId="0" fontId="7" fillId="6" borderId="3" xfId="0" applyFont="1" applyFill="1" applyBorder="1"/>
    <xf numFmtId="0" fontId="7" fillId="6" borderId="1" xfId="0" applyFont="1" applyFill="1" applyBorder="1"/>
    <xf numFmtId="0" fontId="7" fillId="6" borderId="3" xfId="0" applyFont="1" applyFill="1" applyBorder="1" applyAlignment="1">
      <alignment horizontal="right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right"/>
    </xf>
    <xf numFmtId="0" fontId="7" fillId="6" borderId="4" xfId="0" applyFont="1" applyFill="1" applyBorder="1"/>
    <xf numFmtId="0" fontId="8" fillId="0" borderId="0" xfId="0" applyFont="1"/>
    <xf numFmtId="0" fontId="9" fillId="0" borderId="0" xfId="0" applyFont="1"/>
    <xf numFmtId="0" fontId="4" fillId="6" borderId="14" xfId="0" applyFont="1" applyFill="1" applyBorder="1"/>
    <xf numFmtId="0" fontId="4" fillId="6" borderId="1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showGridLines="0" tabSelected="1" zoomScale="145" zoomScaleNormal="145" workbookViewId="0">
      <selection activeCell="C8" sqref="C8"/>
    </sheetView>
  </sheetViews>
  <sheetFormatPr defaultRowHeight="14.5" x14ac:dyDescent="0.35"/>
  <cols>
    <col min="1" max="1" width="1.81640625" customWidth="1"/>
    <col min="2" max="2" width="41" bestFit="1" customWidth="1"/>
    <col min="3" max="3" width="8.81640625" customWidth="1"/>
    <col min="4" max="4" width="4.1796875" customWidth="1"/>
    <col min="5" max="5" width="13.7265625" customWidth="1"/>
    <col min="6" max="6" width="14.7265625" customWidth="1"/>
    <col min="7" max="7" width="19.81640625" customWidth="1"/>
    <col min="8" max="8" width="22.1796875" customWidth="1"/>
  </cols>
  <sheetData>
    <row r="2" spans="2:7" x14ac:dyDescent="0.35">
      <c r="B2" s="22" t="s">
        <v>37</v>
      </c>
    </row>
    <row r="3" spans="2:7" ht="15" thickBot="1" x14ac:dyDescent="0.4">
      <c r="B3" s="22"/>
    </row>
    <row r="4" spans="2:7" ht="15" thickBot="1" x14ac:dyDescent="0.4">
      <c r="B4" s="29" t="s">
        <v>0</v>
      </c>
      <c r="C4" t="s">
        <v>66</v>
      </c>
      <c r="E4" s="23" t="s">
        <v>1</v>
      </c>
      <c r="F4" s="23" t="s">
        <v>2</v>
      </c>
    </row>
    <row r="5" spans="2:7" ht="15" thickBot="1" x14ac:dyDescent="0.4">
      <c r="B5" s="1" t="s">
        <v>38</v>
      </c>
      <c r="C5" t="str">
        <f>MID(B5,FIND(".",B5)+1,FIND("@",B5)-FIND(".",B5)-1)</f>
        <v>kumar</v>
      </c>
      <c r="E5" s="2" t="str">
        <f>LEFT(B5,FIND(".",B5)-1)</f>
        <v>sachin</v>
      </c>
      <c r="F5" s="3" t="str">
        <f>RIGHT(B5,LEN(B5)-FIND(".",B5))</f>
        <v>kumar@innozant.com</v>
      </c>
      <c r="G5" t="str">
        <f>LEFT(RIGHT(B5,LEN(B5)-FIND(".",B5)),FIND("@",RIGHT(B5,LEN(B5)-FIND(".",B5)))-1)</f>
        <v>kumar</v>
      </c>
    </row>
    <row r="6" spans="2:7" ht="15" thickBot="1" x14ac:dyDescent="0.4">
      <c r="B6" s="1" t="s">
        <v>39</v>
      </c>
      <c r="C6" t="str">
        <f t="shared" ref="C6:C12" si="0">MID(B6,FIND(".",B6)+1,FIND("@",B6)-FIND(".",B6)-1)</f>
        <v>ahuja</v>
      </c>
      <c r="E6" s="2" t="str">
        <f t="shared" ref="E6:E12" si="1">LEFT(B6,FIND(".",B6)-1)</f>
        <v>arti</v>
      </c>
      <c r="F6" s="3" t="str">
        <f t="shared" ref="F6:F12" si="2">RIGHT(B6,LEN(B6)-FIND(".",B6))</f>
        <v>ahuja@innozant.com</v>
      </c>
      <c r="G6" t="str">
        <f t="shared" ref="G6:G12" si="3">LEFT(RIGHT(B6,LEN(B6)-FIND(".",B6)),FIND("@",RIGHT(B6,LEN(B6)-FIND(".",B6)))-1)</f>
        <v>ahuja</v>
      </c>
    </row>
    <row r="7" spans="2:7" ht="15" thickBot="1" x14ac:dyDescent="0.4">
      <c r="B7" s="1" t="s">
        <v>40</v>
      </c>
      <c r="C7" t="str">
        <f t="shared" si="0"/>
        <v>kalra</v>
      </c>
      <c r="E7" s="2" t="str">
        <f t="shared" si="1"/>
        <v>ekanshika</v>
      </c>
      <c r="F7" s="3" t="str">
        <f t="shared" si="2"/>
        <v>kalra@innozant.com</v>
      </c>
      <c r="G7" t="str">
        <f t="shared" si="3"/>
        <v>kalra</v>
      </c>
    </row>
    <row r="8" spans="2:7" ht="15" thickBot="1" x14ac:dyDescent="0.4">
      <c r="B8" s="1" t="s">
        <v>41</v>
      </c>
      <c r="C8" t="str">
        <f t="shared" si="0"/>
        <v>kumar</v>
      </c>
      <c r="E8" s="2" t="str">
        <f t="shared" si="1"/>
        <v>vikram</v>
      </c>
      <c r="F8" s="3" t="str">
        <f t="shared" si="2"/>
        <v>kumar@innozant.com</v>
      </c>
      <c r="G8" t="str">
        <f t="shared" si="3"/>
        <v>kumar</v>
      </c>
    </row>
    <row r="9" spans="2:7" ht="15" thickBot="1" x14ac:dyDescent="0.4">
      <c r="B9" s="1" t="s">
        <v>42</v>
      </c>
      <c r="C9" t="str">
        <f t="shared" si="0"/>
        <v>p</v>
      </c>
      <c r="E9" s="2" t="str">
        <f t="shared" si="1"/>
        <v>swati</v>
      </c>
      <c r="F9" s="3" t="str">
        <f t="shared" si="2"/>
        <v>p@innozant.com</v>
      </c>
      <c r="G9" t="str">
        <f t="shared" si="3"/>
        <v>p</v>
      </c>
    </row>
    <row r="10" spans="2:7" ht="15" thickBot="1" x14ac:dyDescent="0.4">
      <c r="B10" s="1" t="s">
        <v>43</v>
      </c>
      <c r="C10" t="str">
        <f t="shared" si="0"/>
        <v>sharma</v>
      </c>
      <c r="E10" s="2" t="str">
        <f t="shared" si="1"/>
        <v>neeraj</v>
      </c>
      <c r="F10" s="3" t="str">
        <f t="shared" si="2"/>
        <v>sharma@innozant.com</v>
      </c>
      <c r="G10" t="str">
        <f t="shared" si="3"/>
        <v>sharma</v>
      </c>
    </row>
    <row r="11" spans="2:7" ht="15" thickBot="1" x14ac:dyDescent="0.4">
      <c r="B11" s="1" t="s">
        <v>44</v>
      </c>
      <c r="C11" t="str">
        <f t="shared" si="0"/>
        <v>kaur</v>
      </c>
      <c r="E11" s="2" t="str">
        <f t="shared" si="1"/>
        <v>anumeet</v>
      </c>
      <c r="F11" s="3" t="str">
        <f t="shared" si="2"/>
        <v>kaur@innozant.com</v>
      </c>
      <c r="G11" t="str">
        <f t="shared" si="3"/>
        <v>kaur</v>
      </c>
    </row>
    <row r="12" spans="2:7" x14ac:dyDescent="0.35">
      <c r="B12" s="1" t="s">
        <v>45</v>
      </c>
      <c r="C12" t="str">
        <f t="shared" si="0"/>
        <v>ambasta</v>
      </c>
      <c r="E12" s="2" t="str">
        <f t="shared" si="1"/>
        <v>aishwarya</v>
      </c>
      <c r="F12" s="3" t="str">
        <f t="shared" si="2"/>
        <v>ambasta@innozant.com</v>
      </c>
      <c r="G12" t="str">
        <f t="shared" si="3"/>
        <v>ambasta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showGridLines="0" zoomScale="140" zoomScaleNormal="140" workbookViewId="0">
      <selection activeCell="D9" sqref="D9"/>
    </sheetView>
  </sheetViews>
  <sheetFormatPr defaultColWidth="8.81640625" defaultRowHeight="14" x14ac:dyDescent="0.3"/>
  <cols>
    <col min="1" max="1" width="1.453125" style="4" customWidth="1"/>
    <col min="2" max="2" width="16.81640625" style="4" customWidth="1"/>
    <col min="3" max="3" width="16.26953125" style="4" bestFit="1" customWidth="1"/>
    <col min="4" max="4" width="14.54296875" style="4" customWidth="1"/>
    <col min="5" max="5" width="13.54296875" style="4" customWidth="1"/>
    <col min="6" max="6" width="15.453125" style="4" customWidth="1"/>
    <col min="7" max="7" width="14" style="4" customWidth="1"/>
    <col min="8" max="8" width="13.26953125" style="4" customWidth="1"/>
    <col min="9" max="9" width="9.7265625" style="4" customWidth="1"/>
    <col min="10" max="16384" width="8.81640625" style="4"/>
  </cols>
  <sheetData>
    <row r="2" spans="2:4" x14ac:dyDescent="0.3">
      <c r="B2" s="30" t="s">
        <v>56</v>
      </c>
    </row>
    <row r="3" spans="2:4" ht="14.5" thickBot="1" x14ac:dyDescent="0.35"/>
    <row r="4" spans="2:4" ht="14.5" thickBot="1" x14ac:dyDescent="0.35">
      <c r="B4" s="23" t="s">
        <v>3</v>
      </c>
      <c r="C4" s="23" t="s">
        <v>4</v>
      </c>
      <c r="D4" s="24" t="s">
        <v>5</v>
      </c>
    </row>
    <row r="5" spans="2:4" x14ac:dyDescent="0.3">
      <c r="B5" s="1" t="s">
        <v>6</v>
      </c>
      <c r="C5" s="1" t="s">
        <v>46</v>
      </c>
      <c r="D5" s="1">
        <f t="shared" ref="D5:D14" si="0">IF($B5=$B$17,VLOOKUP($C5,$B$18:$C$20,2,0),IF($B5=$D$17,VLOOKUP($C5,$D$18:$E$20,2,0),IF($B5=$F$17,VLOOKUP($C5,$F$18:$G$20,2,0),IF($B5=$H$17,VLOOKUP($C5,$H$18:$I$20,2,0)))))</f>
        <v>751</v>
      </c>
    </row>
    <row r="6" spans="2:4" x14ac:dyDescent="0.3">
      <c r="B6" s="5" t="s">
        <v>7</v>
      </c>
      <c r="C6" s="5" t="s">
        <v>47</v>
      </c>
      <c r="D6" s="5">
        <f t="shared" si="0"/>
        <v>691</v>
      </c>
    </row>
    <row r="7" spans="2:4" x14ac:dyDescent="0.3">
      <c r="B7" s="5" t="s">
        <v>8</v>
      </c>
      <c r="C7" s="5" t="s">
        <v>48</v>
      </c>
      <c r="D7" s="5">
        <f t="shared" si="0"/>
        <v>189</v>
      </c>
    </row>
    <row r="8" spans="2:4" x14ac:dyDescent="0.3">
      <c r="B8" s="5" t="s">
        <v>9</v>
      </c>
      <c r="C8" s="5" t="s">
        <v>49</v>
      </c>
      <c r="D8" s="5">
        <f t="shared" si="0"/>
        <v>471</v>
      </c>
    </row>
    <row r="9" spans="2:4" x14ac:dyDescent="0.3">
      <c r="B9" s="5" t="s">
        <v>6</v>
      </c>
      <c r="C9" s="5" t="s">
        <v>50</v>
      </c>
      <c r="D9" s="5">
        <f t="shared" si="0"/>
        <v>285</v>
      </c>
    </row>
    <row r="10" spans="2:4" x14ac:dyDescent="0.3">
      <c r="B10" s="5" t="s">
        <v>7</v>
      </c>
      <c r="C10" s="5" t="s">
        <v>51</v>
      </c>
      <c r="D10" s="5">
        <f t="shared" si="0"/>
        <v>243</v>
      </c>
    </row>
    <row r="11" spans="2:4" x14ac:dyDescent="0.3">
      <c r="B11" s="5" t="s">
        <v>8</v>
      </c>
      <c r="C11" s="5" t="s">
        <v>52</v>
      </c>
      <c r="D11" s="5">
        <f t="shared" si="0"/>
        <v>920</v>
      </c>
    </row>
    <row r="12" spans="2:4" x14ac:dyDescent="0.3">
      <c r="B12" s="5" t="s">
        <v>6</v>
      </c>
      <c r="C12" s="5" t="s">
        <v>53</v>
      </c>
      <c r="D12" s="5">
        <f t="shared" si="0"/>
        <v>304</v>
      </c>
    </row>
    <row r="13" spans="2:4" x14ac:dyDescent="0.3">
      <c r="B13" s="5" t="s">
        <v>8</v>
      </c>
      <c r="C13" s="5" t="s">
        <v>54</v>
      </c>
      <c r="D13" s="5">
        <f t="shared" si="0"/>
        <v>740</v>
      </c>
    </row>
    <row r="14" spans="2:4" ht="14.5" thickBot="1" x14ac:dyDescent="0.35">
      <c r="B14" s="6" t="s">
        <v>9</v>
      </c>
      <c r="C14" s="6" t="s">
        <v>55</v>
      </c>
      <c r="D14" s="6">
        <f t="shared" si="0"/>
        <v>990</v>
      </c>
    </row>
    <row r="16" spans="2:4" ht="14.5" thickBot="1" x14ac:dyDescent="0.35"/>
    <row r="17" spans="2:9" ht="14.5" thickBot="1" x14ac:dyDescent="0.35">
      <c r="B17" s="25" t="s">
        <v>6</v>
      </c>
      <c r="C17" s="26" t="s">
        <v>5</v>
      </c>
      <c r="D17" s="25" t="s">
        <v>7</v>
      </c>
      <c r="E17" s="26" t="s">
        <v>5</v>
      </c>
      <c r="F17" s="27" t="s">
        <v>8</v>
      </c>
      <c r="G17" s="28" t="s">
        <v>5</v>
      </c>
      <c r="H17" s="25" t="s">
        <v>9</v>
      </c>
      <c r="I17" s="26" t="s">
        <v>5</v>
      </c>
    </row>
    <row r="18" spans="2:9" ht="14.5" thickBot="1" x14ac:dyDescent="0.35">
      <c r="B18" s="1" t="s">
        <v>46</v>
      </c>
      <c r="C18" s="7">
        <v>751</v>
      </c>
      <c r="D18" s="5" t="s">
        <v>47</v>
      </c>
      <c r="E18" s="7">
        <v>691</v>
      </c>
      <c r="F18" s="5" t="s">
        <v>52</v>
      </c>
      <c r="G18" s="7">
        <v>920</v>
      </c>
      <c r="H18" s="6" t="s">
        <v>55</v>
      </c>
      <c r="I18" s="7">
        <v>990</v>
      </c>
    </row>
    <row r="19" spans="2:9" x14ac:dyDescent="0.3">
      <c r="B19" s="5" t="s">
        <v>53</v>
      </c>
      <c r="C19" s="8">
        <v>304</v>
      </c>
      <c r="D19" s="5" t="s">
        <v>51</v>
      </c>
      <c r="E19" s="8">
        <v>243</v>
      </c>
      <c r="F19" s="5" t="s">
        <v>54</v>
      </c>
      <c r="G19" s="8">
        <v>740</v>
      </c>
      <c r="H19" s="5" t="s">
        <v>49</v>
      </c>
      <c r="I19" s="8">
        <v>471</v>
      </c>
    </row>
    <row r="20" spans="2:9" ht="14.5" thickBot="1" x14ac:dyDescent="0.35">
      <c r="B20" s="5" t="s">
        <v>50</v>
      </c>
      <c r="C20" s="10">
        <v>285</v>
      </c>
      <c r="D20" s="9"/>
      <c r="E20" s="10"/>
      <c r="F20" s="5" t="s">
        <v>48</v>
      </c>
      <c r="G20" s="10">
        <v>189</v>
      </c>
      <c r="H20" s="9"/>
      <c r="I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5"/>
  <sheetViews>
    <sheetView showGridLines="0" workbookViewId="0">
      <selection activeCell="N5" sqref="N5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5.81640625" bestFit="1" customWidth="1"/>
    <col min="7" max="7" width="8.26953125" customWidth="1"/>
    <col min="8" max="8" width="11.26953125" bestFit="1" customWidth="1"/>
  </cols>
  <sheetData>
    <row r="2" spans="1:14" ht="21" x14ac:dyDescent="0.5">
      <c r="A2" s="31" t="s">
        <v>57</v>
      </c>
    </row>
    <row r="4" spans="1:14" x14ac:dyDescent="0.35">
      <c r="A4" s="17" t="s">
        <v>33</v>
      </c>
      <c r="B4" s="17" t="s">
        <v>4</v>
      </c>
      <c r="C4" s="18" t="s">
        <v>20</v>
      </c>
      <c r="G4" s="17" t="s">
        <v>4</v>
      </c>
      <c r="H4" s="17" t="s">
        <v>20</v>
      </c>
    </row>
    <row r="5" spans="1:14" x14ac:dyDescent="0.35">
      <c r="A5" s="16" t="s">
        <v>34</v>
      </c>
      <c r="B5" s="15" t="s">
        <v>22</v>
      </c>
      <c r="C5" s="19">
        <v>0.15</v>
      </c>
      <c r="G5" s="15" t="s">
        <v>30</v>
      </c>
      <c r="H5" s="20">
        <f>IF(INDEX($A$5:$A$15,MATCH(G5,$B$5:$B$15,0))="P",INDEX($C$5:$C$15,MATCH(G5,$B$5:$B$15,0)),"")</f>
        <v>0.65</v>
      </c>
      <c r="I5" s="21"/>
      <c r="K5">
        <f>INDEX($C$5:$C$15,MATCH(G5,$B$5:$B$15,0))</f>
        <v>0.65</v>
      </c>
      <c r="L5" t="str">
        <f>INDEX($A$5:$A$15,MATCH(G5,$B$5:$B$15,0))</f>
        <v>P</v>
      </c>
      <c r="M5">
        <f>IF(INDEX($A$5:$A$15,MATCH(G5,$B$5:$B$15,0))="P",INDEX($C$5:$C$15,MATCH(G5,$B$5:$B$15,0)),"")</f>
        <v>0.65</v>
      </c>
      <c r="N5">
        <f>IF(L5="p",K5,"")</f>
        <v>0.65</v>
      </c>
    </row>
    <row r="6" spans="1:14" x14ac:dyDescent="0.35">
      <c r="A6" s="16" t="s">
        <v>34</v>
      </c>
      <c r="B6" s="15" t="s">
        <v>23</v>
      </c>
      <c r="C6" s="19">
        <v>0.45</v>
      </c>
      <c r="G6" s="15" t="s">
        <v>23</v>
      </c>
      <c r="H6" s="20">
        <f t="shared" ref="H6:H9" si="0">IF(INDEX($A$5:$A$15,MATCH(G6,$B$5:$B$15,0))="P",INDEX($C$5:$C$15,MATCH(G6,$B$5:$B$15,0)),"")</f>
        <v>0.45</v>
      </c>
      <c r="I6" s="21"/>
      <c r="K6">
        <f>INDEX($C$5:$C$15,MATCH(G6,$B$5:$B$15,0))</f>
        <v>0.45</v>
      </c>
      <c r="L6" t="str">
        <f t="shared" ref="L6:L9" si="1">INDEX($A$5:$A$15,MATCH(G6,$B$5:$B$15,0))</f>
        <v>P</v>
      </c>
      <c r="M6">
        <f t="shared" ref="M6:M9" si="2">IF(INDEX($A$5:$A$15,MATCH(G6,$B$5:$B$15,0))="P",INDEX($C$5:$C$15,MATCH(G6,$B$5:$B$15,0)),"")</f>
        <v>0.45</v>
      </c>
      <c r="N6">
        <f t="shared" ref="N6:N9" si="3">IF(L6="p",K6,"")</f>
        <v>0.45</v>
      </c>
    </row>
    <row r="7" spans="1:14" x14ac:dyDescent="0.35">
      <c r="A7" s="16" t="s">
        <v>35</v>
      </c>
      <c r="B7" s="15" t="s">
        <v>24</v>
      </c>
      <c r="C7" s="19">
        <v>0.67</v>
      </c>
      <c r="G7" s="15" t="s">
        <v>26</v>
      </c>
      <c r="H7" s="20" t="str">
        <f t="shared" si="0"/>
        <v/>
      </c>
      <c r="I7" s="21"/>
      <c r="K7">
        <f>INDEX($C$5:$C$15,MATCH(G7,$B$5:$B$15,0))</f>
        <v>0.76</v>
      </c>
      <c r="L7" t="str">
        <f t="shared" si="1"/>
        <v>A</v>
      </c>
      <c r="M7" t="str">
        <f t="shared" si="2"/>
        <v/>
      </c>
      <c r="N7" t="str">
        <f t="shared" si="3"/>
        <v/>
      </c>
    </row>
    <row r="8" spans="1:14" x14ac:dyDescent="0.35">
      <c r="A8" s="16" t="s">
        <v>34</v>
      </c>
      <c r="B8" s="15" t="s">
        <v>25</v>
      </c>
      <c r="C8" s="19">
        <v>0.87</v>
      </c>
      <c r="G8" s="15" t="s">
        <v>25</v>
      </c>
      <c r="H8" s="20">
        <f t="shared" si="0"/>
        <v>0.87</v>
      </c>
      <c r="I8" s="21"/>
      <c r="K8">
        <f>INDEX($C$5:$C$15,MATCH(G8,$B$5:$B$15,0))</f>
        <v>0.87</v>
      </c>
      <c r="L8" t="str">
        <f t="shared" si="1"/>
        <v>P</v>
      </c>
      <c r="M8">
        <f t="shared" si="2"/>
        <v>0.87</v>
      </c>
      <c r="N8">
        <f t="shared" si="3"/>
        <v>0.87</v>
      </c>
    </row>
    <row r="9" spans="1:14" x14ac:dyDescent="0.35">
      <c r="A9" s="16" t="s">
        <v>35</v>
      </c>
      <c r="B9" s="15" t="s">
        <v>26</v>
      </c>
      <c r="C9" s="19">
        <v>0.76</v>
      </c>
      <c r="G9" s="15" t="s">
        <v>32</v>
      </c>
      <c r="H9" s="20" t="str">
        <f t="shared" si="0"/>
        <v/>
      </c>
      <c r="I9" s="21"/>
      <c r="K9">
        <f>INDEX($C$5:$C$15,MATCH(G9,$B$5:$B$15,0))</f>
        <v>0.78</v>
      </c>
      <c r="L9" t="str">
        <f t="shared" si="1"/>
        <v>L</v>
      </c>
      <c r="M9" t="str">
        <f t="shared" si="2"/>
        <v/>
      </c>
      <c r="N9" t="str">
        <f t="shared" si="3"/>
        <v/>
      </c>
    </row>
    <row r="10" spans="1:14" x14ac:dyDescent="0.35">
      <c r="A10" s="16" t="s">
        <v>35</v>
      </c>
      <c r="B10" s="15" t="s">
        <v>28</v>
      </c>
      <c r="C10" s="19">
        <v>0.96</v>
      </c>
    </row>
    <row r="11" spans="1:14" x14ac:dyDescent="0.35">
      <c r="A11" s="16" t="s">
        <v>36</v>
      </c>
      <c r="B11" s="15" t="s">
        <v>29</v>
      </c>
      <c r="C11" s="19">
        <v>0.36</v>
      </c>
      <c r="H11" s="21"/>
    </row>
    <row r="12" spans="1:14" x14ac:dyDescent="0.35">
      <c r="A12" s="16" t="s">
        <v>34</v>
      </c>
      <c r="B12" s="15" t="s">
        <v>30</v>
      </c>
      <c r="C12" s="19">
        <v>0.65</v>
      </c>
      <c r="H12" s="21"/>
    </row>
    <row r="13" spans="1:14" x14ac:dyDescent="0.35">
      <c r="A13" s="16" t="s">
        <v>36</v>
      </c>
      <c r="B13" s="15" t="s">
        <v>31</v>
      </c>
      <c r="C13" s="19">
        <v>0.54</v>
      </c>
    </row>
    <row r="14" spans="1:14" x14ac:dyDescent="0.35">
      <c r="A14" s="16" t="s">
        <v>36</v>
      </c>
      <c r="B14" s="15" t="s">
        <v>32</v>
      </c>
      <c r="C14" s="19">
        <v>0.78</v>
      </c>
    </row>
    <row r="15" spans="1:14" x14ac:dyDescent="0.35">
      <c r="A15" s="16" t="s">
        <v>34</v>
      </c>
      <c r="B15" s="15" t="s">
        <v>27</v>
      </c>
      <c r="C15" s="19">
        <v>0.75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1"/>
  <sheetViews>
    <sheetView showGridLines="0" workbookViewId="0">
      <selection activeCell="G5" sqref="G5"/>
    </sheetView>
  </sheetViews>
  <sheetFormatPr defaultRowHeight="14.5" x14ac:dyDescent="0.35"/>
  <cols>
    <col min="6" max="6" width="8.26953125" customWidth="1"/>
    <col min="7" max="7" width="10.7265625" bestFit="1" customWidth="1"/>
    <col min="11" max="11" width="0" hidden="1" customWidth="1"/>
  </cols>
  <sheetData>
    <row r="2" spans="1:9" ht="21" x14ac:dyDescent="0.5">
      <c r="A2" s="31" t="s">
        <v>58</v>
      </c>
    </row>
    <row r="4" spans="1:9" x14ac:dyDescent="0.35">
      <c r="A4" s="32" t="s">
        <v>4</v>
      </c>
      <c r="B4" s="33" t="s">
        <v>20</v>
      </c>
      <c r="F4" s="32" t="s">
        <v>4</v>
      </c>
      <c r="G4" s="33" t="s">
        <v>21</v>
      </c>
    </row>
    <row r="5" spans="1:9" x14ac:dyDescent="0.35">
      <c r="A5" s="15" t="s">
        <v>22</v>
      </c>
      <c r="B5" s="16">
        <v>15</v>
      </c>
      <c r="F5" s="15" t="s">
        <v>22</v>
      </c>
      <c r="G5" s="15">
        <f>SUMIF($A$5:$A$31,F5,$B$5:$B$31)</f>
        <v>93</v>
      </c>
    </row>
    <row r="6" spans="1:9" x14ac:dyDescent="0.35">
      <c r="A6" s="15" t="s">
        <v>23</v>
      </c>
      <c r="B6" s="16">
        <v>95</v>
      </c>
      <c r="F6" s="15" t="s">
        <v>23</v>
      </c>
      <c r="G6" s="15">
        <f t="shared" ref="G6:G9" si="0">SUMIF($A$5:$A$31,F6,$B$5:$B$31)</f>
        <v>215</v>
      </c>
    </row>
    <row r="7" spans="1:9" x14ac:dyDescent="0.35">
      <c r="A7" s="15" t="s">
        <v>24</v>
      </c>
      <c r="B7" s="16">
        <v>56</v>
      </c>
      <c r="F7" s="15" t="s">
        <v>24</v>
      </c>
      <c r="G7" s="15">
        <f t="shared" si="0"/>
        <v>104</v>
      </c>
    </row>
    <row r="8" spans="1:9" x14ac:dyDescent="0.35">
      <c r="A8" s="15" t="s">
        <v>25</v>
      </c>
      <c r="B8" s="16">
        <v>52</v>
      </c>
      <c r="F8" s="15" t="s">
        <v>25</v>
      </c>
      <c r="G8" s="15">
        <f t="shared" si="0"/>
        <v>103</v>
      </c>
    </row>
    <row r="9" spans="1:9" x14ac:dyDescent="0.35">
      <c r="A9" s="15" t="s">
        <v>26</v>
      </c>
      <c r="B9" s="16">
        <v>36</v>
      </c>
      <c r="F9" s="15" t="s">
        <v>27</v>
      </c>
      <c r="G9" s="15">
        <f t="shared" si="0"/>
        <v>167</v>
      </c>
    </row>
    <row r="10" spans="1:9" x14ac:dyDescent="0.35">
      <c r="A10" s="15" t="s">
        <v>28</v>
      </c>
      <c r="B10" s="16">
        <v>85</v>
      </c>
    </row>
    <row r="11" spans="1:9" x14ac:dyDescent="0.35">
      <c r="A11" s="15" t="s">
        <v>29</v>
      </c>
      <c r="B11" s="16">
        <v>96</v>
      </c>
    </row>
    <row r="12" spans="1:9" x14ac:dyDescent="0.35">
      <c r="A12" s="15" t="s">
        <v>30</v>
      </c>
      <c r="B12" s="16">
        <v>45</v>
      </c>
    </row>
    <row r="13" spans="1:9" x14ac:dyDescent="0.35">
      <c r="A13" s="15" t="s">
        <v>31</v>
      </c>
      <c r="B13" s="16">
        <v>52</v>
      </c>
    </row>
    <row r="14" spans="1:9" x14ac:dyDescent="0.35">
      <c r="A14" s="15" t="s">
        <v>32</v>
      </c>
      <c r="B14" s="16">
        <v>62</v>
      </c>
    </row>
    <row r="15" spans="1:9" x14ac:dyDescent="0.35">
      <c r="A15" s="15" t="s">
        <v>27</v>
      </c>
      <c r="B15" s="16">
        <v>53</v>
      </c>
      <c r="E15" s="34"/>
      <c r="F15" s="34"/>
      <c r="G15" s="34"/>
      <c r="H15" s="34"/>
      <c r="I15" s="34"/>
    </row>
    <row r="16" spans="1:9" x14ac:dyDescent="0.35">
      <c r="A16" s="15" t="s">
        <v>22</v>
      </c>
      <c r="B16" s="16">
        <v>78</v>
      </c>
    </row>
    <row r="17" spans="1:2" x14ac:dyDescent="0.35">
      <c r="A17" s="15" t="s">
        <v>23</v>
      </c>
      <c r="B17" s="16">
        <v>120</v>
      </c>
    </row>
    <row r="18" spans="1:2" x14ac:dyDescent="0.35">
      <c r="A18" s="15" t="s">
        <v>24</v>
      </c>
      <c r="B18" s="16">
        <v>48</v>
      </c>
    </row>
    <row r="19" spans="1:2" x14ac:dyDescent="0.35">
      <c r="A19" s="15" t="s">
        <v>25</v>
      </c>
      <c r="B19" s="16">
        <v>51</v>
      </c>
    </row>
    <row r="20" spans="1:2" x14ac:dyDescent="0.35">
      <c r="A20" s="15" t="s">
        <v>26</v>
      </c>
      <c r="B20" s="16">
        <v>52</v>
      </c>
    </row>
    <row r="21" spans="1:2" x14ac:dyDescent="0.35">
      <c r="A21" s="15" t="s">
        <v>28</v>
      </c>
      <c r="B21" s="16">
        <v>54</v>
      </c>
    </row>
    <row r="22" spans="1:2" x14ac:dyDescent="0.35">
      <c r="A22" s="15" t="s">
        <v>29</v>
      </c>
      <c r="B22" s="16">
        <v>34</v>
      </c>
    </row>
    <row r="23" spans="1:2" x14ac:dyDescent="0.35">
      <c r="A23" s="15" t="s">
        <v>30</v>
      </c>
      <c r="B23" s="16">
        <v>56</v>
      </c>
    </row>
    <row r="24" spans="1:2" x14ac:dyDescent="0.35">
      <c r="A24" s="15" t="s">
        <v>31</v>
      </c>
      <c r="B24" s="16">
        <v>67</v>
      </c>
    </row>
    <row r="25" spans="1:2" x14ac:dyDescent="0.35">
      <c r="A25" s="15" t="s">
        <v>32</v>
      </c>
      <c r="B25" s="16">
        <v>78</v>
      </c>
    </row>
    <row r="26" spans="1:2" x14ac:dyDescent="0.35">
      <c r="A26" s="15" t="s">
        <v>27</v>
      </c>
      <c r="B26" s="16">
        <v>89</v>
      </c>
    </row>
    <row r="27" spans="1:2" x14ac:dyDescent="0.35">
      <c r="A27" s="15" t="s">
        <v>29</v>
      </c>
      <c r="B27" s="16">
        <v>88</v>
      </c>
    </row>
    <row r="28" spans="1:2" x14ac:dyDescent="0.35">
      <c r="A28" s="15" t="s">
        <v>30</v>
      </c>
      <c r="B28" s="16">
        <v>77</v>
      </c>
    </row>
    <row r="29" spans="1:2" x14ac:dyDescent="0.35">
      <c r="A29" s="15" t="s">
        <v>31</v>
      </c>
      <c r="B29" s="16">
        <v>55</v>
      </c>
    </row>
    <row r="30" spans="1:2" x14ac:dyDescent="0.35">
      <c r="A30" s="15" t="s">
        <v>32</v>
      </c>
      <c r="B30" s="16">
        <v>66</v>
      </c>
    </row>
    <row r="31" spans="1:2" x14ac:dyDescent="0.35">
      <c r="A31" s="15" t="s">
        <v>27</v>
      </c>
      <c r="B31" s="16">
        <v>25</v>
      </c>
    </row>
  </sheetData>
  <mergeCells count="1">
    <mergeCell ref="E15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9"/>
  <sheetViews>
    <sheetView showGridLines="0" workbookViewId="0">
      <selection activeCell="J7" sqref="J7"/>
    </sheetView>
  </sheetViews>
  <sheetFormatPr defaultRowHeight="14.5" x14ac:dyDescent="0.35"/>
  <cols>
    <col min="1" max="1" width="2" bestFit="1" customWidth="1"/>
    <col min="2" max="2" width="8.453125" bestFit="1" customWidth="1"/>
    <col min="4" max="4" width="8" bestFit="1" customWidth="1"/>
    <col min="5" max="5" width="13.7265625" customWidth="1"/>
  </cols>
  <sheetData>
    <row r="2" spans="1:19" ht="21" x14ac:dyDescent="0.5">
      <c r="B2" s="31" t="s">
        <v>65</v>
      </c>
    </row>
    <row r="4" spans="1:19" x14ac:dyDescent="0.35">
      <c r="A4" s="11">
        <v>1</v>
      </c>
      <c r="B4" s="11" t="s">
        <v>10</v>
      </c>
      <c r="C4" s="11" t="s">
        <v>11</v>
      </c>
      <c r="D4" s="11" t="s">
        <v>12</v>
      </c>
      <c r="E4" s="11" t="s">
        <v>64</v>
      </c>
      <c r="F4" s="11" t="s">
        <v>13</v>
      </c>
    </row>
    <row r="5" spans="1:19" x14ac:dyDescent="0.35">
      <c r="A5" s="11">
        <v>2</v>
      </c>
      <c r="B5" s="12" t="s">
        <v>14</v>
      </c>
      <c r="C5" s="12" t="s">
        <v>59</v>
      </c>
      <c r="D5" s="12">
        <v>10223</v>
      </c>
      <c r="E5" s="13">
        <v>0.3</v>
      </c>
      <c r="F5">
        <f>D5*E5</f>
        <v>3066.9</v>
      </c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x14ac:dyDescent="0.35">
      <c r="A6" s="11">
        <v>3</v>
      </c>
      <c r="B6" s="12" t="s">
        <v>15</v>
      </c>
      <c r="C6" s="12" t="s">
        <v>60</v>
      </c>
      <c r="D6" s="12">
        <v>12998</v>
      </c>
      <c r="E6" s="13">
        <v>0.4</v>
      </c>
      <c r="F6">
        <f t="shared" ref="F6:F9" si="0">D6*E6</f>
        <v>5199.2000000000007</v>
      </c>
    </row>
    <row r="7" spans="1:19" x14ac:dyDescent="0.35">
      <c r="A7" s="11">
        <v>4</v>
      </c>
      <c r="B7" s="12" t="s">
        <v>16</v>
      </c>
      <c r="C7" s="12" t="s">
        <v>61</v>
      </c>
      <c r="D7" s="12">
        <v>15989</v>
      </c>
      <c r="E7" s="13">
        <v>0.35</v>
      </c>
      <c r="F7">
        <f t="shared" si="0"/>
        <v>5596.15</v>
      </c>
      <c r="I7" t="s">
        <v>17</v>
      </c>
      <c r="J7" s="14">
        <f>VLOOKUP(C7,$C$5:$D$9,2,0)</f>
        <v>15989</v>
      </c>
      <c r="K7">
        <f>D7*E7</f>
        <v>5596.15</v>
      </c>
      <c r="L7" s="14">
        <f>VLOOKUP(C7,$C$5:$D$9,2,0)+D7*E7</f>
        <v>21585.15</v>
      </c>
    </row>
    <row r="8" spans="1:19" x14ac:dyDescent="0.35">
      <c r="A8" s="11">
        <v>5</v>
      </c>
      <c r="B8" s="12" t="s">
        <v>18</v>
      </c>
      <c r="C8" s="12" t="s">
        <v>62</v>
      </c>
      <c r="D8" s="12">
        <v>11223</v>
      </c>
      <c r="E8" s="13">
        <v>0.4</v>
      </c>
      <c r="F8">
        <f t="shared" si="0"/>
        <v>4489.2</v>
      </c>
    </row>
    <row r="9" spans="1:19" x14ac:dyDescent="0.35">
      <c r="A9" s="11">
        <v>6</v>
      </c>
      <c r="B9" s="12" t="s">
        <v>19</v>
      </c>
      <c r="C9" s="12" t="s">
        <v>63</v>
      </c>
      <c r="D9" s="12">
        <v>8787</v>
      </c>
      <c r="E9" s="13">
        <v>0.45</v>
      </c>
      <c r="F9">
        <f t="shared" si="0"/>
        <v>3954.15</v>
      </c>
    </row>
  </sheetData>
  <mergeCells count="1">
    <mergeCell ref="J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Uzair Wahab Choudhary</cp:lastModifiedBy>
  <dcterms:created xsi:type="dcterms:W3CDTF">2019-06-30T18:31:09Z</dcterms:created>
  <dcterms:modified xsi:type="dcterms:W3CDTF">2024-05-24T07:26:23Z</dcterms:modified>
</cp:coreProperties>
</file>