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820" sheetId="1" r:id="rId4"/>
    <sheet state="visible" name="40720" sheetId="2" r:id="rId5"/>
    <sheet state="visible" name="40620" sheetId="3" r:id="rId6"/>
    <sheet state="visible" name="40520" sheetId="4" r:id="rId7"/>
    <sheet state="visible" name="40420" sheetId="5" r:id="rId8"/>
    <sheet state="visible" name="40320" sheetId="6" r:id="rId9"/>
    <sheet state="visible" name="40220" sheetId="7" r:id="rId10"/>
    <sheet state="visible" name="40120" sheetId="8" r:id="rId11"/>
    <sheet state="visible" name="33120" sheetId="9" r:id="rId12"/>
    <sheet state="visible" name="33020" sheetId="10" r:id="rId13"/>
    <sheet state="visible" name="MICHIGAN" sheetId="11" r:id="rId14"/>
  </sheets>
  <definedNames>
    <definedName hidden="1" localSheetId="0" name="_xlnm._FilterDatabase">'40820'!$B$5:$Y$62</definedName>
    <definedName hidden="1" localSheetId="1" name="_xlnm._FilterDatabase">'40720'!$B$5:$Y$61</definedName>
    <definedName hidden="1" localSheetId="2" name="_xlnm._FilterDatabase">'40620'!$B$5:$Y$61</definedName>
    <definedName hidden="1" localSheetId="5" name="_xlnm._FilterDatabase">'40320'!$B$4:$Y$60</definedName>
    <definedName hidden="1" localSheetId="3" name="_xlnm._FilterDatabase">'40520'!$B$5:$Y$61</definedName>
    <definedName hidden="1" localSheetId="4" name="_xlnm._FilterDatabase">'40420'!$B$4:$Y$60</definedName>
    <definedName hidden="1" localSheetId="8" name="_xlnm._FilterDatabase">'33120'!$B$4:$U$60</definedName>
    <definedName hidden="1" localSheetId="7" name="_xlnm._FilterDatabase">'40120'!$B$4:$Y$60</definedName>
    <definedName hidden="1" localSheetId="6" name="_xlnm._FilterDatabase">'40220'!$B$4:$Y$60</definedName>
    <definedName hidden="1" localSheetId="10" name="_xlnm._FilterDatabase">MICHIGAN!$B$3:$K$86</definedName>
    <definedName hidden="1" localSheetId="9" name="_xlnm._FilterDatabase">'33020'!$B$4:$S$60</definedName>
  </definedNames>
  <calcPr/>
</workbook>
</file>

<file path=xl/sharedStrings.xml><?xml version="1.0" encoding="utf-8"?>
<sst xmlns="http://schemas.openxmlformats.org/spreadsheetml/2006/main" count="2710" uniqueCount="322">
  <si>
    <t>Confirmed U.S. COVID-19 Cases &amp; Deaths per capita by state/territory</t>
  </si>
  <si>
    <t>April 8th, 2020</t>
  </si>
  <si>
    <t>April 6th, 2020</t>
  </si>
  <si>
    <t>April 7th, 2020</t>
  </si>
  <si>
    <t>Tests</t>
  </si>
  <si>
    <t>Confirmed Cases</t>
  </si>
  <si>
    <t>Confirmed Deaths</t>
  </si>
  <si>
    <t>Confirmed Cases
3-day % increase</t>
  </si>
  <si>
    <t>Confirmed Deaths
3-day % increase</t>
  </si>
  <si>
    <t>U.S. Total</t>
  </si>
  <si>
    <t>ST</t>
  </si>
  <si>
    <t>State/Territory</t>
  </si>
  <si>
    <t xml:space="preserve"> Lean</t>
  </si>
  <si>
    <t>Gov</t>
  </si>
  <si>
    <t>Pop</t>
  </si>
  <si>
    <t>Total</t>
  </si>
  <si>
    <t>Per
1,000</t>
  </si>
  <si>
    <t>Was</t>
  </si>
  <si>
    <t>New</t>
  </si>
  <si>
    <t>Mortality</t>
  </si>
  <si>
    <t>Deaths
 /1,000</t>
  </si>
  <si>
    <t>4/05
Cases</t>
  </si>
  <si>
    <t>4/04
Cases</t>
  </si>
  <si>
    <t># 3-day
Increase</t>
  </si>
  <si>
    <t>% 3-day
Increase</t>
  </si>
  <si>
    <t>4/03
Cases</t>
  </si>
  <si>
    <t>4/05
 Deaths</t>
  </si>
  <si>
    <t>4/04
 Deaths</t>
  </si>
  <si>
    <t>Avg/3 days
2017</t>
  </si>
  <si>
    <t>4/03
 Deaths</t>
  </si>
  <si>
    <t>Increase
over avg.</t>
  </si>
  <si>
    <t>AS</t>
  </si>
  <si>
    <r>
      <rPr>
        <color rgb="FFFFF2CC"/>
      </rPr>
      <t>z</t>
    </r>
    <r>
      <t>American Samoa</t>
    </r>
  </si>
  <si>
    <t>AL</t>
  </si>
  <si>
    <t>--</t>
  </si>
  <si>
    <t>Alabama</t>
  </si>
  <si>
    <t>D</t>
  </si>
  <si>
    <t>R</t>
  </si>
  <si>
    <t>WY</t>
  </si>
  <si>
    <t>AK</t>
  </si>
  <si>
    <t>Wyoming</t>
  </si>
  <si>
    <t>Alaska</t>
  </si>
  <si>
    <t>PA</t>
  </si>
  <si>
    <t>Pennsylvania</t>
  </si>
  <si>
    <t>Swing</t>
  </si>
  <si>
    <t>AZ</t>
  </si>
  <si>
    <t>Arizona</t>
  </si>
  <si>
    <t>AR</t>
  </si>
  <si>
    <t>Arkansas</t>
  </si>
  <si>
    <t>MP</t>
  </si>
  <si>
    <r>
      <rPr>
        <color rgb="FFFFF2CC"/>
      </rPr>
      <t>z</t>
    </r>
    <r>
      <t>N. Mariana Islands</t>
    </r>
  </si>
  <si>
    <t>CA</t>
  </si>
  <si>
    <t>California</t>
  </si>
  <si>
    <t>CO</t>
  </si>
  <si>
    <t>Colorado</t>
  </si>
  <si>
    <t>NH</t>
  </si>
  <si>
    <t>New Hampshire</t>
  </si>
  <si>
    <t>CT</t>
  </si>
  <si>
    <t>Connecticut</t>
  </si>
  <si>
    <t>MA</t>
  </si>
  <si>
    <t>Massachusetts</t>
  </si>
  <si>
    <t>DE</t>
  </si>
  <si>
    <t>Delaware</t>
  </si>
  <si>
    <t>MD</t>
  </si>
  <si>
    <t>Maryland</t>
  </si>
  <si>
    <t>DC</t>
  </si>
  <si>
    <t>District of Columbia</t>
  </si>
  <si>
    <t>D mayor</t>
  </si>
  <si>
    <t>ID</t>
  </si>
  <si>
    <t>Idaho</t>
  </si>
  <si>
    <t>FL</t>
  </si>
  <si>
    <t>TN</t>
  </si>
  <si>
    <t>Florida</t>
  </si>
  <si>
    <t>Tennessee</t>
  </si>
  <si>
    <t>GA</t>
  </si>
  <si>
    <t>Georgia</t>
  </si>
  <si>
    <t>MO</t>
  </si>
  <si>
    <t>Missouri</t>
  </si>
  <si>
    <t>KS</t>
  </si>
  <si>
    <t>Kansas</t>
  </si>
  <si>
    <t>HI</t>
  </si>
  <si>
    <t>Hawaii</t>
  </si>
  <si>
    <t>OK</t>
  </si>
  <si>
    <t>Oklahoma</t>
  </si>
  <si>
    <t>IL</t>
  </si>
  <si>
    <t>Illinois</t>
  </si>
  <si>
    <t>NC</t>
  </si>
  <si>
    <t>North Carolina</t>
  </si>
  <si>
    <t>NJ</t>
  </si>
  <si>
    <t>New Jersey</t>
  </si>
  <si>
    <t>IN</t>
  </si>
  <si>
    <t>UT</t>
  </si>
  <si>
    <t>Utah</t>
  </si>
  <si>
    <t>Indiana</t>
  </si>
  <si>
    <t>KY</t>
  </si>
  <si>
    <t>Kentucky</t>
  </si>
  <si>
    <t>IA</t>
  </si>
  <si>
    <t>Iowa</t>
  </si>
  <si>
    <t>OH</t>
  </si>
  <si>
    <t>Ohio</t>
  </si>
  <si>
    <t>MS</t>
  </si>
  <si>
    <t>Mississippi</t>
  </si>
  <si>
    <t>MI</t>
  </si>
  <si>
    <t>Michigan</t>
  </si>
  <si>
    <t>LA</t>
  </si>
  <si>
    <t>Louisiana</t>
  </si>
  <si>
    <t>NV</t>
  </si>
  <si>
    <t>Nevada</t>
  </si>
  <si>
    <t>ME</t>
  </si>
  <si>
    <t>Maine</t>
  </si>
  <si>
    <t>WI</t>
  </si>
  <si>
    <t>Wisconsin</t>
  </si>
  <si>
    <t>NY</t>
  </si>
  <si>
    <t>New York</t>
  </si>
  <si>
    <t>SD</t>
  </si>
  <si>
    <t>South Dakota</t>
  </si>
  <si>
    <t>NE</t>
  </si>
  <si>
    <t>Nebraska</t>
  </si>
  <si>
    <t>MN</t>
  </si>
  <si>
    <t>Minnesota</t>
  </si>
  <si>
    <t>TX</t>
  </si>
  <si>
    <t>Texas</t>
  </si>
  <si>
    <t>MT</t>
  </si>
  <si>
    <t>Montana</t>
  </si>
  <si>
    <t>VA</t>
  </si>
  <si>
    <t>Virginia</t>
  </si>
  <si>
    <t>SC</t>
  </si>
  <si>
    <t>South Carolina</t>
  </si>
  <si>
    <t>OR</t>
  </si>
  <si>
    <t>Oregon</t>
  </si>
  <si>
    <t>RI</t>
  </si>
  <si>
    <t>Rhode Island</t>
  </si>
  <si>
    <t>NM</t>
  </si>
  <si>
    <t>New Mexico</t>
  </si>
  <si>
    <t>WV</t>
  </si>
  <si>
    <t>West Virginia</t>
  </si>
  <si>
    <t>ND</t>
  </si>
  <si>
    <t>North Dakota</t>
  </si>
  <si>
    <t>WA</t>
  </si>
  <si>
    <t>Washington</t>
  </si>
  <si>
    <t>PR</t>
  </si>
  <si>
    <r>
      <rPr>
        <color rgb="FFFFF2CC"/>
      </rPr>
      <t>z</t>
    </r>
    <r>
      <t>Puerto Rico</t>
    </r>
  </si>
  <si>
    <t>PNP/R</t>
  </si>
  <si>
    <t>VT</t>
  </si>
  <si>
    <t>Vermont</t>
  </si>
  <si>
    <t>GU</t>
  </si>
  <si>
    <r>
      <rPr>
        <color rgb="FFFFF2CC"/>
      </rPr>
      <t>z</t>
    </r>
    <r>
      <t>Guam</t>
    </r>
  </si>
  <si>
    <t>VI</t>
  </si>
  <si>
    <r>
      <rPr>
        <color rgb="FFFFF2CC"/>
      </rPr>
      <t>z</t>
    </r>
    <r>
      <t>U.S. Virgin Islands</t>
    </r>
  </si>
  <si>
    <t>USM</t>
  </si>
  <si>
    <r>
      <rPr>
        <color rgb="FFFFF2CC"/>
      </rPr>
      <t>zz</t>
    </r>
    <r>
      <t>U.S. Military</t>
    </r>
  </si>
  <si>
    <r>
      <rPr>
        <color rgb="FFFFFFFF"/>
      </rPr>
      <t>z</t>
    </r>
    <r>
      <t>--</t>
    </r>
  </si>
  <si>
    <r>
      <rPr>
        <color rgb="FFFFFFFF"/>
      </rPr>
      <t>z</t>
    </r>
    <r>
      <t>--</t>
    </r>
  </si>
  <si>
    <r>
      <rPr>
        <color rgb="FFFFFFFF"/>
      </rPr>
      <t>z</t>
    </r>
    <r>
      <t>--</t>
    </r>
  </si>
  <si>
    <t>Diamond Princess</t>
  </si>
  <si>
    <t>Wuhan Repatriated</t>
  </si>
  <si>
    <r>
      <rPr>
        <color rgb="FFFFF2CC"/>
      </rPr>
      <t>z</t>
    </r>
    <r>
      <t>American Samoa</t>
    </r>
  </si>
  <si>
    <r>
      <rPr>
        <color rgb="FFFFF2CC"/>
      </rPr>
      <t>z</t>
    </r>
    <r>
      <t>Guam</t>
    </r>
  </si>
  <si>
    <r>
      <rPr>
        <color rgb="FFFFF2CC"/>
      </rPr>
      <t>z</t>
    </r>
    <r>
      <t>N. Mariana Islands</t>
    </r>
  </si>
  <si>
    <t>*Delaware stopped reporting negative test results on 3/13. Michigan stopped reporting negative test results on 3/20.</t>
  </si>
  <si>
    <r>
      <rPr>
        <color rgb="FFFFF2CC"/>
      </rPr>
      <t>z</t>
    </r>
    <r>
      <t>Puerto Rico</t>
    </r>
  </si>
  <si>
    <r>
      <rPr>
        <color rgb="FFFFF2CC"/>
      </rPr>
      <t>z</t>
    </r>
    <r>
      <t>American Samoa</t>
    </r>
  </si>
  <si>
    <r>
      <rPr>
        <color rgb="FFFFF2CC"/>
      </rPr>
      <t>z</t>
    </r>
    <r>
      <t>U.S. Virgin Islands</t>
    </r>
  </si>
  <si>
    <t>April 5th, 2020</t>
  </si>
  <si>
    <r>
      <rPr>
        <color rgb="FFFFF2CC"/>
      </rPr>
      <t>z</t>
    </r>
    <r>
      <t>Guam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</si>
  <si>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</si>
  <si>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</si>
  <si>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U.S. Virgin Islands</t>
    </r>
  </si>
  <si>
    <t>4/02
Cases</t>
  </si>
  <si>
    <t>4/02
 Deaths</t>
  </si>
  <si>
    <t>April 4th, 2020</t>
  </si>
  <si>
    <t>4/01
Cases</t>
  </si>
  <si>
    <t>4/01
 Deaths</t>
  </si>
  <si>
    <t>April 3rd, 2020</t>
  </si>
  <si>
    <t>3/31
Cases</t>
  </si>
  <si>
    <t>3/31
 Deaths</t>
  </si>
  <si>
    <r>
      <rPr>
        <color rgb="FFFFF2CC"/>
      </rPr>
      <t>z</t>
    </r>
    <r>
      <t>American Samoa</t>
    </r>
  </si>
  <si>
    <r>
      <rPr>
        <color rgb="FFFFF2CC"/>
      </rPr>
      <t>z</t>
    </r>
    <r>
      <t>Guam</t>
    </r>
  </si>
  <si>
    <r>
      <rPr>
        <color rgb="FFFFF2CC"/>
      </rPr>
      <t>z</t>
    </r>
    <r>
      <t>American Samoa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</si>
  <si>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</si>
  <si>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American Samoa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</si>
  <si>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</si>
  <si>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Guam</t>
    </r>
  </si>
  <si>
    <r>
      <rPr>
        <color rgb="FFFFF2CC"/>
      </rPr>
      <t>z</t>
    </r>
    <r>
      <t>Guam</t>
    </r>
  </si>
  <si>
    <r>
      <rPr>
        <color rgb="FFFFF2CC"/>
      </rPr>
      <t>z</t>
    </r>
    <r>
      <t>U.S. Virgin Islands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</si>
  <si>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</si>
  <si>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</si>
  <si>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</si>
  <si>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</si>
  <si>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U.S. Virgin Islands</t>
    </r>
  </si>
  <si>
    <r>
      <rPr>
        <color rgb="FFFFF2CC"/>
      </rPr>
      <t>z</t>
    </r>
    <r>
      <t>U.S. Virgin Islands</t>
    </r>
  </si>
  <si>
    <t>April 2nd, 2020</t>
  </si>
  <si>
    <t>April 1st, 2020</t>
  </si>
  <si>
    <t>March 31st, 2020</t>
  </si>
  <si>
    <t>Confirmed Deaths
(per 1,000 = default sort)</t>
  </si>
  <si>
    <t>Yellow = Highest number as of today</t>
  </si>
  <si>
    <t>Green = Increased by at least 25% vs. previous day
(3 days in a row of 25% increases = doubling)</t>
  </si>
  <si>
    <t>3/30
Cases</t>
  </si>
  <si>
    <t>3/30
 Deaths</t>
  </si>
  <si>
    <t xml:space="preserve"> Tested</t>
  </si>
  <si>
    <t>Tested
 /1,000</t>
  </si>
  <si>
    <t>Cases</t>
  </si>
  <si>
    <t>Cases
 /1,000</t>
  </si>
  <si>
    <t>Deaths</t>
  </si>
  <si>
    <t>3/29
Cases</t>
  </si>
  <si>
    <t>3/29
 Deaths</t>
  </si>
  <si>
    <t>increase
d/d #</t>
  </si>
  <si>
    <t>Increase
d/d %</t>
  </si>
  <si>
    <t>Avg/Day
2017</t>
  </si>
  <si>
    <t>*</t>
  </si>
  <si>
    <r>
      <rPr>
        <color rgb="FFFFF2CC"/>
      </rPr>
      <t>z</t>
    </r>
    <r>
      <t>American Samoa</t>
    </r>
  </si>
  <si>
    <r>
      <rPr>
        <color rgb="FFFFF2CC"/>
      </rPr>
      <t>z</t>
    </r>
    <r>
      <t>American Samoa</t>
    </r>
  </si>
  <si>
    <r>
      <rPr>
        <color rgb="FFFFF2CC"/>
      </rPr>
      <t>z</t>
    </r>
    <r>
      <t>Guam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</si>
  <si>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</si>
  <si>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Guam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</si>
  <si>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</si>
  <si>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</si>
  <si>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American Samoa</t>
    </r>
  </si>
  <si>
    <r>
      <rPr>
        <color rgb="FFFFF2CC"/>
      </rPr>
      <t>z</t>
    </r>
    <r>
      <t>U.S. Virgin Islands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</si>
  <si>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</si>
  <si>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Guam</t>
    </r>
  </si>
  <si>
    <r>
      <rPr>
        <color rgb="FFFFF2CC"/>
      </rPr>
      <t>z</t>
    </r>
    <r>
      <t>U.S. Virgin Islands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</si>
  <si>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</si>
  <si>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</si>
  <si>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U.S. Virgin Islands</t>
    </r>
  </si>
  <si>
    <t>Yellow = Highest number as of today;
default sort = Confirmed Cases/1,000 pop</t>
  </si>
  <si>
    <t>MICHIGAN BY COUNTY</t>
  </si>
  <si>
    <t>Michigan
County</t>
  </si>
  <si>
    <t>2016
Trump</t>
  </si>
  <si>
    <t>2016
Clinton</t>
  </si>
  <si>
    <t>/1,000</t>
  </si>
  <si>
    <t>Wayne County</t>
  </si>
  <si>
    <t>Oakland County</t>
  </si>
  <si>
    <t>Macomb County</t>
  </si>
  <si>
    <t>Genesee County</t>
  </si>
  <si>
    <t>Washtenaw County</t>
  </si>
  <si>
    <t>Hillsdale County</t>
  </si>
  <si>
    <t>Otsego County</t>
  </si>
  <si>
    <t>Clinton County</t>
  </si>
  <si>
    <t>Monroe County</t>
  </si>
  <si>
    <t>Saginaw County</t>
  </si>
  <si>
    <t>Livingston County</t>
  </si>
  <si>
    <t>St. Clair County</t>
  </si>
  <si>
    <t>Jackson County</t>
  </si>
  <si>
    <t>Lapeer County</t>
  </si>
  <si>
    <t>Ingham County</t>
  </si>
  <si>
    <t>Eaton County</t>
  </si>
  <si>
    <t>Kalkaska County</t>
  </si>
  <si>
    <t>Sanilac County</t>
  </si>
  <si>
    <t>Tuscola County</t>
  </si>
  <si>
    <t>Berrien County</t>
  </si>
  <si>
    <t>Emmet County</t>
  </si>
  <si>
    <t>Branch County</t>
  </si>
  <si>
    <t>Shiawassee County</t>
  </si>
  <si>
    <t>Cheboygan County</t>
  </si>
  <si>
    <t>Calhoun County</t>
  </si>
  <si>
    <t>Bay County</t>
  </si>
  <si>
    <t>Manistee County</t>
  </si>
  <si>
    <t>Lenawee County</t>
  </si>
  <si>
    <t>Crawford County</t>
  </si>
  <si>
    <t>Kent County</t>
  </si>
  <si>
    <t>Isabella County</t>
  </si>
  <si>
    <t>Charlevoix County</t>
  </si>
  <si>
    <t>Midland County</t>
  </si>
  <si>
    <t>Montcalm County</t>
  </si>
  <si>
    <t>Mackinac County</t>
  </si>
  <si>
    <t>Marquette County</t>
  </si>
  <si>
    <t>Arenac County</t>
  </si>
  <si>
    <t>St. Joseph County</t>
  </si>
  <si>
    <t>Antrim County</t>
  </si>
  <si>
    <t>Kalamazoo County</t>
  </si>
  <si>
    <t>Roscommon County</t>
  </si>
  <si>
    <t>Muskegon County</t>
  </si>
  <si>
    <t>Oscoda County</t>
  </si>
  <si>
    <t>Van Buren County</t>
  </si>
  <si>
    <t>Delta County</t>
  </si>
  <si>
    <t>Wexford County</t>
  </si>
  <si>
    <t>Gogebic County</t>
  </si>
  <si>
    <t>Ottawa County</t>
  </si>
  <si>
    <t>Mecosta County</t>
  </si>
  <si>
    <t>Leelanau County</t>
  </si>
  <si>
    <t>Cass County</t>
  </si>
  <si>
    <t>Ionia County</t>
  </si>
  <si>
    <t>Grand Traverse County</t>
  </si>
  <si>
    <t>Iosco County</t>
  </si>
  <si>
    <t>Gladwin County</t>
  </si>
  <si>
    <t>Luce County</t>
  </si>
  <si>
    <t>Allegan County</t>
  </si>
  <si>
    <t>Ogemaw County</t>
  </si>
  <si>
    <t>Osceola County</t>
  </si>
  <si>
    <t>Huron County</t>
  </si>
  <si>
    <t>Schoolcraft County</t>
  </si>
  <si>
    <t>Gratiot County</t>
  </si>
  <si>
    <t>Barry County</t>
  </si>
  <si>
    <t>Oceana County</t>
  </si>
  <si>
    <t>Dickinson County</t>
  </si>
  <si>
    <t>Presque Isle County</t>
  </si>
  <si>
    <t>Missaukee County</t>
  </si>
  <si>
    <t>Clare County</t>
  </si>
  <si>
    <t>Newaygo County</t>
  </si>
  <si>
    <t>Mason County</t>
  </si>
  <si>
    <t>Houghton County</t>
  </si>
  <si>
    <t>Chippewa County</t>
  </si>
  <si>
    <t>Alcona County</t>
  </si>
  <si>
    <t>Alger County</t>
  </si>
  <si>
    <t>Alpena County</t>
  </si>
  <si>
    <t>Baraga County</t>
  </si>
  <si>
    <t>Benzie County</t>
  </si>
  <si>
    <t>Iron County</t>
  </si>
  <si>
    <t>Keweenaw County</t>
  </si>
  <si>
    <t>Lake County</t>
  </si>
  <si>
    <t>Menominee County</t>
  </si>
  <si>
    <t>Montmorency County</t>
  </si>
  <si>
    <t>Ontonagon County</t>
  </si>
  <si>
    <t>Other</t>
  </si>
  <si>
    <t>Unknown</t>
  </si>
  <si>
    <t>Out of State</t>
  </si>
  <si>
    <r>
      <rPr>
        <color rgb="FFFFF2CC"/>
      </rPr>
      <t>z</t>
    </r>
    <r>
      <t>American Samoa</t>
    </r>
  </si>
  <si>
    <r>
      <rPr>
        <color rgb="FFFFF2CC"/>
      </rPr>
      <t>z</t>
    </r>
    <r>
      <t>Guam</t>
    </r>
  </si>
  <si>
    <r>
      <rPr>
        <color rgb="FFFFF2CC"/>
      </rPr>
      <t>z</t>
    </r>
    <r>
      <t>N. Mariana Islands</t>
    </r>
  </si>
  <si>
    <r>
      <rPr>
        <color rgb="FFFFF2CC"/>
      </rPr>
      <t>z</t>
    </r>
    <r>
      <t>Puerto Rico</t>
    </r>
  </si>
  <si>
    <r>
      <rPr>
        <color rgb="FFFFF2CC"/>
      </rPr>
      <t>z</t>
    </r>
    <r>
      <t>U.S. Virgin Islands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</si>
</sst>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%"/>
  </numFmts>
  <fonts count="31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u/>
      <color rgb="FF0000FF"/>
    </font>
    <font/>
    <font>
      <b/>
      <color theme="1"/>
      <name val="Arial"/>
    </font>
    <font>
      <b/>
      <u/>
      <sz val="10.0"/>
      <color rgb="FF0000FF"/>
    </font>
    <font>
      <b/>
      <sz val="10.0"/>
      <color theme="1"/>
      <name val="Arial"/>
    </font>
    <font>
      <b/>
      <u/>
      <sz val="9.0"/>
      <color rgb="FF0000FF"/>
    </font>
    <font>
      <b/>
      <i/>
      <sz val="12.0"/>
      <color theme="1"/>
      <name val="Arial"/>
    </font>
    <font>
      <b/>
      <sz val="9.0"/>
      <color theme="1"/>
      <name val="Arial"/>
    </font>
    <font>
      <i/>
      <sz val="10.0"/>
    </font>
    <font>
      <i/>
      <sz val="10.0"/>
      <color theme="1"/>
      <name val="Arial"/>
    </font>
    <font>
      <sz val="10.0"/>
      <color theme="1"/>
      <name val="Arial"/>
    </font>
    <font>
      <i/>
      <sz val="9.0"/>
    </font>
    <font>
      <sz val="9.0"/>
      <color theme="1"/>
      <name val="Arial"/>
    </font>
    <font>
      <i/>
      <sz val="10.0"/>
      <name val="Arial"/>
    </font>
    <font>
      <i/>
    </font>
    <font>
      <i/>
      <color theme="1"/>
      <name val="Arial"/>
    </font>
    <font>
      <sz val="10.0"/>
    </font>
    <font>
      <sz val="9.0"/>
    </font>
    <font>
      <sz val="10.0"/>
      <name val="Arial"/>
    </font>
    <font>
      <i/>
      <sz val="9.0"/>
      <color theme="1"/>
      <name val="Arial"/>
    </font>
    <font>
      <b/>
      <i/>
      <sz val="10.0"/>
      <color theme="1"/>
      <name val="Arial"/>
    </font>
    <font>
      <b/>
      <i/>
      <color theme="1"/>
      <name val="Arial"/>
    </font>
    <font>
      <b/>
      <u/>
      <sz val="9.0"/>
      <color rgb="FF0000FF"/>
    </font>
    <font>
      <b/>
      <sz val="14.0"/>
      <color theme="1"/>
      <name val="Arial"/>
    </font>
    <font>
      <color theme="1"/>
      <name val="Helvetica"/>
    </font>
    <font>
      <color rgb="FF000000"/>
      <name val="Arial"/>
    </font>
    <font>
      <i/>
      <color rgb="FF000000"/>
      <name val="Arial"/>
    </font>
    <font>
      <b/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8">
    <border/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2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3" fillId="0" fontId="7" numFmtId="0" xfId="0" applyAlignment="1" applyBorder="1" applyFont="1">
      <alignment horizontal="center" readingOrder="0" vertical="center"/>
    </xf>
    <xf borderId="2" fillId="2" fontId="2" numFmtId="0" xfId="0" applyAlignment="1" applyBorder="1" applyFill="1" applyFon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8" fillId="3" fontId="2" numFmtId="0" xfId="0" applyAlignment="1" applyBorder="1" applyFill="1" applyFont="1">
      <alignment horizontal="right" readingOrder="0"/>
    </xf>
    <xf borderId="2" fillId="0" fontId="1" numFmtId="0" xfId="0" applyBorder="1" applyFont="1"/>
    <xf borderId="2" fillId="4" fontId="2" numFmtId="3" xfId="0" applyAlignment="1" applyBorder="1" applyFill="1" applyFont="1" applyNumberFormat="1">
      <alignment horizontal="right" readingOrder="0"/>
    </xf>
    <xf borderId="9" fillId="4" fontId="2" numFmtId="2" xfId="0" applyAlignment="1" applyBorder="1" applyFont="1" applyNumberFormat="1">
      <alignment horizontal="right" readingOrder="0" vertical="center"/>
    </xf>
    <xf borderId="8" fillId="4" fontId="2" numFmtId="164" xfId="0" applyAlignment="1" applyBorder="1" applyFont="1" applyNumberFormat="1">
      <alignment horizontal="right" readingOrder="0" vertical="center"/>
    </xf>
    <xf borderId="8" fillId="4" fontId="2" numFmtId="3" xfId="0" applyAlignment="1" applyBorder="1" applyFont="1" applyNumberFormat="1">
      <alignment horizontal="right" readingOrder="0"/>
    </xf>
    <xf borderId="10" fillId="4" fontId="2" numFmtId="10" xfId="0" applyAlignment="1" applyBorder="1" applyFont="1" applyNumberFormat="1">
      <alignment readingOrder="0" vertical="center"/>
    </xf>
    <xf borderId="11" fillId="4" fontId="2" numFmtId="165" xfId="0" applyAlignment="1" applyBorder="1" applyFont="1" applyNumberFormat="1">
      <alignment horizontal="right" readingOrder="0" vertical="center"/>
    </xf>
    <xf borderId="11" fillId="2" fontId="2" numFmtId="10" xfId="0" applyAlignment="1" applyBorder="1" applyFont="1" applyNumberFormat="1">
      <alignment readingOrder="0" vertical="center"/>
    </xf>
    <xf borderId="11" fillId="2" fontId="2" numFmtId="10" xfId="0" applyAlignment="1" applyBorder="1" applyFont="1" applyNumberFormat="1">
      <alignment horizontal="right" readingOrder="0" vertical="center"/>
    </xf>
    <xf borderId="2" fillId="4" fontId="9" numFmtId="3" xfId="0" applyAlignment="1" applyBorder="1" applyFont="1" applyNumberFormat="1">
      <alignment horizontal="right" readingOrder="0"/>
    </xf>
    <xf borderId="8" fillId="2" fontId="9" numFmtId="166" xfId="0" applyAlignment="1" applyBorder="1" applyFont="1" applyNumberFormat="1">
      <alignment horizontal="right" readingOrder="0" shrinkToFit="0" vertical="bottom" wrapText="0"/>
    </xf>
    <xf borderId="12" fillId="0" fontId="10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6" fillId="0" fontId="10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readingOrder="0" vertical="center"/>
    </xf>
    <xf borderId="19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readingOrder="0" vertical="center"/>
    </xf>
    <xf borderId="17" fillId="2" fontId="10" numFmtId="0" xfId="0" applyAlignment="1" applyBorder="1" applyFont="1">
      <alignment horizontal="center" readingOrder="0" vertical="center"/>
    </xf>
    <xf borderId="6" fillId="2" fontId="10" numFmtId="0" xfId="0" applyAlignment="1" applyBorder="1" applyFont="1">
      <alignment horizontal="center" readingOrder="0" vertical="center"/>
    </xf>
    <xf borderId="20" fillId="2" fontId="10" numFmtId="0" xfId="0" applyAlignment="1" applyBorder="1" applyFont="1">
      <alignment horizontal="center" readingOrder="0" vertical="center"/>
    </xf>
    <xf borderId="21" fillId="2" fontId="10" numFmtId="0" xfId="0" applyAlignment="1" applyBorder="1" applyFont="1">
      <alignment horizontal="center" readingOrder="0" vertical="center"/>
    </xf>
    <xf borderId="16" fillId="2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2" fillId="5" fontId="11" numFmtId="0" xfId="0" applyAlignment="1" applyBorder="1" applyFill="1" applyFont="1">
      <alignment horizontal="center" readingOrder="0" vertical="center"/>
    </xf>
    <xf borderId="3" fillId="2" fontId="10" numFmtId="0" xfId="0" applyAlignment="1" applyBorder="1" applyFont="1">
      <alignment horizontal="center" readingOrder="0" vertical="center"/>
    </xf>
    <xf borderId="23" fillId="5" fontId="12" numFmtId="0" xfId="0" applyAlignment="1" applyBorder="1" applyFont="1">
      <alignment horizontal="right" readingOrder="0" vertical="center"/>
    </xf>
    <xf borderId="11" fillId="2" fontId="10" numFmtId="0" xfId="0" applyAlignment="1" applyBorder="1" applyFont="1">
      <alignment horizontal="center" readingOrder="0" vertical="center"/>
    </xf>
    <xf borderId="22" fillId="0" fontId="13" numFmtId="0" xfId="0" applyAlignment="1" applyBorder="1" applyFont="1">
      <alignment horizontal="center" readingOrder="0" vertical="center"/>
    </xf>
    <xf borderId="24" fillId="5" fontId="14" numFmtId="0" xfId="0" applyAlignment="1" applyBorder="1" applyFont="1">
      <alignment horizontal="center" readingOrder="0" vertical="center"/>
    </xf>
    <xf borderId="23" fillId="0" fontId="13" numFmtId="0" xfId="0" applyAlignment="1" applyBorder="1" applyFont="1">
      <alignment horizontal="right" readingOrder="0" vertical="center"/>
    </xf>
    <xf borderId="25" fillId="5" fontId="14" numFmtId="0" xfId="0" applyAlignment="1" applyBorder="1" applyFont="1">
      <alignment horizontal="center" readingOrder="0" vertical="center"/>
    </xf>
    <xf borderId="24" fillId="6" fontId="15" numFmtId="0" xfId="0" applyAlignment="1" applyBorder="1" applyFill="1" applyFont="1">
      <alignment horizontal="center" readingOrder="0" vertical="center"/>
    </xf>
    <xf borderId="26" fillId="0" fontId="14" numFmtId="3" xfId="0" applyAlignment="1" applyBorder="1" applyFont="1" applyNumberFormat="1">
      <alignment horizontal="right" readingOrder="0" vertical="center"/>
    </xf>
    <xf borderId="25" fillId="6" fontId="15" numFmtId="0" xfId="0" applyAlignment="1" applyBorder="1" applyFont="1">
      <alignment horizontal="center" readingOrder="0" vertical="center"/>
    </xf>
    <xf borderId="27" fillId="0" fontId="11" numFmtId="3" xfId="0" applyAlignment="1" applyBorder="1" applyFont="1" applyNumberFormat="1">
      <alignment horizontal="right" readingOrder="0" vertical="center"/>
    </xf>
    <xf borderId="26" fillId="0" fontId="15" numFmtId="3" xfId="0" applyAlignment="1" applyBorder="1" applyFont="1" applyNumberFormat="1">
      <alignment horizontal="right" readingOrder="0" vertical="center"/>
    </xf>
    <xf borderId="27" fillId="0" fontId="13" numFmtId="3" xfId="0" applyAlignment="1" applyBorder="1" applyFont="1" applyNumberFormat="1">
      <alignment horizontal="right" readingOrder="0" vertical="center"/>
    </xf>
    <xf borderId="28" fillId="0" fontId="12" numFmtId="2" xfId="0" applyAlignment="1" applyBorder="1" applyFont="1" applyNumberFormat="1">
      <alignment horizontal="right" readingOrder="0" vertical="center"/>
    </xf>
    <xf borderId="24" fillId="0" fontId="16" numFmtId="3" xfId="0" applyAlignment="1" applyBorder="1" applyFont="1" applyNumberFormat="1">
      <alignment horizontal="right" readingOrder="0" vertical="top"/>
    </xf>
    <xf borderId="28" fillId="0" fontId="13" numFmtId="2" xfId="0" applyAlignment="1" applyBorder="1" applyFont="1" applyNumberFormat="1">
      <alignment horizontal="right" readingOrder="0" vertical="center"/>
    </xf>
    <xf borderId="25" fillId="0" fontId="11" numFmtId="3" xfId="0" applyAlignment="1" applyBorder="1" applyFont="1" applyNumberFormat="1">
      <alignment horizontal="right" readingOrder="0" vertical="center"/>
    </xf>
    <xf borderId="24" fillId="0" fontId="13" numFmtId="3" xfId="0" applyAlignment="1" applyBorder="1" applyFont="1" applyNumberFormat="1">
      <alignment horizontal="right" readingOrder="0" vertical="top"/>
    </xf>
    <xf borderId="29" fillId="0" fontId="7" numFmtId="3" xfId="0" applyAlignment="1" applyBorder="1" applyFont="1" applyNumberFormat="1">
      <alignment horizontal="right" readingOrder="0" vertical="top"/>
    </xf>
    <xf borderId="25" fillId="0" fontId="13" numFmtId="3" xfId="0" applyAlignment="1" applyBorder="1" applyFont="1" applyNumberFormat="1">
      <alignment horizontal="right" readingOrder="0" vertical="top"/>
    </xf>
    <xf borderId="26" fillId="0" fontId="12" numFmtId="164" xfId="0" applyAlignment="1" applyBorder="1" applyFont="1" applyNumberFormat="1">
      <alignment horizontal="right" readingOrder="0" vertical="center"/>
    </xf>
    <xf borderId="24" fillId="0" fontId="16" numFmtId="0" xfId="0" applyAlignment="1" applyBorder="1" applyFont="1">
      <alignment horizontal="right" readingOrder="0" shrinkToFit="0" vertical="bottom" wrapText="0"/>
    </xf>
    <xf borderId="25" fillId="0" fontId="11" numFmtId="0" xfId="0" applyAlignment="1" applyBorder="1" applyFont="1">
      <alignment horizontal="right" readingOrder="0" vertical="center"/>
    </xf>
    <xf borderId="26" fillId="0" fontId="13" numFmtId="164" xfId="0" applyAlignment="1" applyBorder="1" applyFont="1" applyNumberFormat="1">
      <alignment horizontal="right" readingOrder="0" vertical="center"/>
    </xf>
    <xf borderId="30" fillId="0" fontId="7" numFmtId="0" xfId="0" applyAlignment="1" applyBorder="1" applyFont="1">
      <alignment horizontal="right" readingOrder="0" vertical="top"/>
    </xf>
    <xf borderId="24" fillId="0" fontId="13" numFmtId="0" xfId="0" applyAlignment="1" applyBorder="1" applyFont="1">
      <alignment horizontal="right" readingOrder="0" shrinkToFit="0" vertical="bottom" wrapText="0"/>
    </xf>
    <xf borderId="25" fillId="0" fontId="13" numFmtId="0" xfId="0" applyAlignment="1" applyBorder="1" applyFont="1">
      <alignment horizontal="right" readingOrder="0" vertical="top"/>
    </xf>
    <xf borderId="31" fillId="0" fontId="12" numFmtId="10" xfId="0" applyAlignment="1" applyBorder="1" applyFont="1" applyNumberFormat="1">
      <alignment horizontal="right" readingOrder="0" vertical="center"/>
    </xf>
    <xf borderId="31" fillId="0" fontId="13" numFmtId="10" xfId="0" applyAlignment="1" applyBorder="1" applyFont="1" applyNumberFormat="1">
      <alignment horizontal="right" readingOrder="0" vertical="center"/>
    </xf>
    <xf borderId="32" fillId="0" fontId="12" numFmtId="165" xfId="0" applyAlignment="1" applyBorder="1" applyFont="1" applyNumberFormat="1">
      <alignment horizontal="right" readingOrder="0" vertical="center"/>
    </xf>
    <xf borderId="24" fillId="0" fontId="4" numFmtId="0" xfId="0" applyAlignment="1" applyBorder="1" applyFont="1">
      <alignment readingOrder="0"/>
    </xf>
    <xf borderId="32" fillId="0" fontId="13" numFmtId="165" xfId="0" applyAlignment="1" applyBorder="1" applyFont="1" applyNumberFormat="1">
      <alignment horizontal="right" readingOrder="0" vertical="center"/>
    </xf>
    <xf borderId="33" fillId="0" fontId="13" numFmtId="3" xfId="0" applyAlignment="1" applyBorder="1" applyFont="1" applyNumberFormat="1">
      <alignment horizontal="right" readingOrder="0" vertical="center"/>
    </xf>
    <xf borderId="32" fillId="0" fontId="12" numFmtId="10" xfId="0" applyAlignment="1" applyBorder="1" applyFont="1" applyNumberFormat="1">
      <alignment horizontal="right" readingOrder="0" vertical="center"/>
    </xf>
    <xf borderId="25" fillId="0" fontId="13" numFmtId="10" xfId="0" applyAlignment="1" applyBorder="1" applyFont="1" applyNumberFormat="1">
      <alignment horizontal="right" readingOrder="0" vertical="center"/>
    </xf>
    <xf borderId="25" fillId="0" fontId="12" numFmtId="10" xfId="0" applyAlignment="1" applyBorder="1" applyFont="1" applyNumberFormat="1">
      <alignment horizontal="right" readingOrder="0" vertical="center"/>
    </xf>
    <xf borderId="29" fillId="0" fontId="17" numFmtId="3" xfId="0" applyAlignment="1" applyBorder="1" applyFont="1" applyNumberFormat="1">
      <alignment readingOrder="0"/>
    </xf>
    <xf borderId="31" fillId="0" fontId="13" numFmtId="0" xfId="0" applyAlignment="1" applyBorder="1" applyFont="1">
      <alignment horizontal="right" readingOrder="0" vertical="top"/>
    </xf>
    <xf borderId="29" fillId="0" fontId="12" numFmtId="166" xfId="0" applyAlignment="1" applyBorder="1" applyFont="1" applyNumberFormat="1">
      <alignment horizontal="right" readingOrder="0" shrinkToFit="0" vertical="bottom" wrapText="0"/>
    </xf>
    <xf borderId="31" fillId="0" fontId="13" numFmtId="3" xfId="0" applyAlignment="1" applyBorder="1" applyFont="1" applyNumberFormat="1">
      <alignment horizontal="right" readingOrder="0" vertical="center"/>
    </xf>
    <xf borderId="24" fillId="0" fontId="1" numFmtId="3" xfId="0" applyAlignment="1" applyBorder="1" applyFont="1" applyNumberFormat="1">
      <alignment readingOrder="0"/>
    </xf>
    <xf borderId="29" fillId="0" fontId="13" numFmtId="10" xfId="0" applyAlignment="1" applyBorder="1" applyFont="1" applyNumberFormat="1">
      <alignment horizontal="right" readingOrder="0" vertical="center"/>
    </xf>
    <xf borderId="32" fillId="0" fontId="13" numFmtId="10" xfId="0" applyAlignment="1" applyBorder="1" applyFont="1" applyNumberFormat="1">
      <alignment horizontal="right" readingOrder="0" vertical="center"/>
    </xf>
    <xf borderId="24" fillId="0" fontId="1" numFmtId="0" xfId="0" applyAlignment="1" applyBorder="1" applyFont="1">
      <alignment readingOrder="0"/>
    </xf>
    <xf borderId="23" fillId="0" fontId="18" numFmtId="3" xfId="0" applyAlignment="1" applyBorder="1" applyFont="1" applyNumberFormat="1">
      <alignment readingOrder="0"/>
    </xf>
    <xf borderId="29" fillId="0" fontId="18" numFmtId="3" xfId="0" applyAlignment="1" applyBorder="1" applyFont="1" applyNumberFormat="1">
      <alignment readingOrder="0"/>
    </xf>
    <xf borderId="34" fillId="0" fontId="19" numFmtId="0" xfId="0" applyAlignment="1" applyBorder="1" applyFont="1">
      <alignment horizontal="center" readingOrder="0" vertical="center"/>
    </xf>
    <xf borderId="34" fillId="0" fontId="13" numFmtId="0" xfId="0" applyAlignment="1" applyBorder="1" applyFont="1">
      <alignment horizontal="center" readingOrder="0" vertical="center"/>
    </xf>
    <xf borderId="35" fillId="0" fontId="19" numFmtId="0" xfId="0" applyAlignment="1" applyBorder="1" applyFont="1">
      <alignment horizontal="right" readingOrder="0" vertical="center"/>
    </xf>
    <xf borderId="35" fillId="0" fontId="13" numFmtId="0" xfId="0" applyAlignment="1" applyBorder="1" applyFont="1">
      <alignment horizontal="right" readingOrder="0" vertical="center"/>
    </xf>
    <xf borderId="36" fillId="6" fontId="20" numFmtId="0" xfId="0" applyAlignment="1" applyBorder="1" applyFont="1">
      <alignment horizontal="center" readingOrder="0" vertical="center"/>
    </xf>
    <xf borderId="36" fillId="6" fontId="15" numFmtId="0" xfId="0" applyAlignment="1" applyBorder="1" applyFont="1">
      <alignment horizontal="center" readingOrder="0" vertical="center"/>
    </xf>
    <xf borderId="37" fillId="6" fontId="20" numFmtId="0" xfId="0" applyAlignment="1" applyBorder="1" applyFont="1">
      <alignment horizontal="center" readingOrder="0" vertical="center"/>
    </xf>
    <xf borderId="37" fillId="6" fontId="15" numFmtId="0" xfId="0" applyAlignment="1" applyBorder="1" applyFont="1">
      <alignment horizontal="center" readingOrder="0" vertical="center"/>
    </xf>
    <xf borderId="38" fillId="0" fontId="20" numFmtId="3" xfId="0" applyAlignment="1" applyBorder="1" applyFont="1" applyNumberFormat="1">
      <alignment horizontal="right" readingOrder="0" vertical="center"/>
    </xf>
    <xf borderId="38" fillId="0" fontId="15" numFmtId="3" xfId="0" applyAlignment="1" applyBorder="1" applyFont="1" applyNumberFormat="1">
      <alignment horizontal="right" readingOrder="0" vertical="center"/>
    </xf>
    <xf borderId="36" fillId="0" fontId="19" numFmtId="3" xfId="0" applyAlignment="1" applyBorder="1" applyFont="1" applyNumberFormat="1">
      <alignment horizontal="right" readingOrder="0" vertical="center"/>
    </xf>
    <xf borderId="36" fillId="0" fontId="13" numFmtId="3" xfId="0" applyAlignment="1" applyBorder="1" applyFont="1" applyNumberFormat="1">
      <alignment horizontal="right" readingOrder="0" vertical="center"/>
    </xf>
    <xf borderId="36" fillId="0" fontId="21" numFmtId="3" xfId="0" applyAlignment="1" applyBorder="1" applyFont="1" applyNumberFormat="1">
      <alignment horizontal="right" readingOrder="0" vertical="top"/>
    </xf>
    <xf borderId="37" fillId="0" fontId="21" numFmtId="3" xfId="0" applyAlignment="1" applyBorder="1" applyFont="1" applyNumberFormat="1">
      <alignment horizontal="right" readingOrder="0" vertical="top"/>
    </xf>
    <xf borderId="36" fillId="0" fontId="13" numFmtId="3" xfId="0" applyAlignment="1" applyBorder="1" applyFont="1" applyNumberFormat="1">
      <alignment horizontal="right" readingOrder="0" vertical="top"/>
    </xf>
    <xf borderId="39" fillId="0" fontId="7" numFmtId="3" xfId="0" applyAlignment="1" applyBorder="1" applyFont="1" applyNumberFormat="1">
      <alignment horizontal="right" readingOrder="0" vertical="top"/>
    </xf>
    <xf borderId="37" fillId="0" fontId="13" numFmtId="3" xfId="0" applyAlignment="1" applyBorder="1" applyFont="1" applyNumberFormat="1">
      <alignment horizontal="right" readingOrder="0" vertical="top"/>
    </xf>
    <xf borderId="38" fillId="0" fontId="13" numFmtId="164" xfId="0" applyAlignment="1" applyBorder="1" applyFont="1" applyNumberFormat="1">
      <alignment horizontal="right" readingOrder="0" vertical="center"/>
    </xf>
    <xf borderId="36" fillId="0" fontId="21" numFmtId="0" xfId="0" applyAlignment="1" applyBorder="1" applyFont="1">
      <alignment horizontal="right" readingOrder="0" shrinkToFit="0" vertical="bottom" wrapText="0"/>
    </xf>
    <xf borderId="36" fillId="0" fontId="13" numFmtId="0" xfId="0" applyAlignment="1" applyBorder="1" applyFont="1">
      <alignment horizontal="right" readingOrder="0" shrinkToFit="0" vertical="bottom" wrapText="0"/>
    </xf>
    <xf borderId="37" fillId="0" fontId="21" numFmtId="0" xfId="0" applyAlignment="1" applyBorder="1" applyFont="1">
      <alignment horizontal="right" readingOrder="0" vertical="top"/>
    </xf>
    <xf borderId="37" fillId="0" fontId="13" numFmtId="0" xfId="0" applyAlignment="1" applyBorder="1" applyFont="1">
      <alignment horizontal="right" readingOrder="0" vertical="top"/>
    </xf>
    <xf borderId="39" fillId="0" fontId="7" numFmtId="0" xfId="0" applyAlignment="1" applyBorder="1" applyFont="1">
      <alignment horizontal="right" readingOrder="0" vertical="top"/>
    </xf>
    <xf borderId="40" fillId="0" fontId="13" numFmtId="10" xfId="0" applyAlignment="1" applyBorder="1" applyFont="1" applyNumberFormat="1">
      <alignment horizontal="right" readingOrder="0" vertical="center"/>
    </xf>
    <xf borderId="28" fillId="0" fontId="13" numFmtId="165" xfId="0" applyAlignment="1" applyBorder="1" applyFont="1" applyNumberFormat="1">
      <alignment horizontal="right" readingOrder="0" vertical="center"/>
    </xf>
    <xf borderId="36" fillId="0" fontId="4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41" fillId="0" fontId="13" numFmtId="3" xfId="0" applyAlignment="1" applyBorder="1" applyFont="1" applyNumberFormat="1">
      <alignment horizontal="right" readingOrder="0" vertical="center"/>
    </xf>
    <xf borderId="28" fillId="0" fontId="13" numFmtId="10" xfId="0" applyAlignment="1" applyBorder="1" applyFont="1" applyNumberFormat="1">
      <alignment horizontal="right" readingOrder="0" vertical="center"/>
    </xf>
    <xf borderId="37" fillId="0" fontId="13" numFmtId="10" xfId="0" applyAlignment="1" applyBorder="1" applyFont="1" applyNumberFormat="1">
      <alignment horizontal="right" readingOrder="0" vertical="center"/>
    </xf>
    <xf borderId="39" fillId="0" fontId="17" numFmtId="3" xfId="0" applyAlignment="1" applyBorder="1" applyFont="1" applyNumberFormat="1">
      <alignment readingOrder="0"/>
    </xf>
    <xf borderId="39" fillId="0" fontId="18" numFmtId="3" xfId="0" applyAlignment="1" applyBorder="1" applyFont="1" applyNumberFormat="1">
      <alignment readingOrder="0"/>
    </xf>
    <xf borderId="39" fillId="0" fontId="12" numFmtId="166" xfId="0" applyAlignment="1" applyBorder="1" applyFont="1" applyNumberFormat="1">
      <alignment horizontal="right" readingOrder="0" shrinkToFit="0" vertical="bottom" wrapText="0"/>
    </xf>
    <xf borderId="40" fillId="0" fontId="13" numFmtId="0" xfId="0" applyAlignment="1" applyBorder="1" applyFont="1">
      <alignment horizontal="right" readingOrder="0" vertical="top"/>
    </xf>
    <xf borderId="40" fillId="0" fontId="13" numFmtId="3" xfId="0" applyAlignment="1" applyBorder="1" applyFont="1" applyNumberFormat="1">
      <alignment horizontal="right" readingOrder="0" vertical="center"/>
    </xf>
    <xf borderId="36" fillId="7" fontId="14" numFmtId="0" xfId="0" applyAlignment="1" applyBorder="1" applyFill="1" applyFont="1">
      <alignment horizontal="center" readingOrder="0" vertical="center"/>
    </xf>
    <xf borderId="37" fillId="8" fontId="20" numFmtId="0" xfId="0" applyAlignment="1" applyBorder="1" applyFill="1" applyFont="1">
      <alignment horizontal="center" readingOrder="0" vertical="center"/>
    </xf>
    <xf borderId="36" fillId="0" fontId="1" numFmtId="3" xfId="0" applyAlignment="1" applyBorder="1" applyFont="1" applyNumberFormat="1">
      <alignment readingOrder="0"/>
    </xf>
    <xf borderId="39" fillId="9" fontId="13" numFmtId="10" xfId="0" applyAlignment="1" applyBorder="1" applyFill="1" applyFont="1" applyNumberFormat="1">
      <alignment horizontal="right" readingOrder="0" vertical="center"/>
    </xf>
    <xf borderId="35" fillId="0" fontId="18" numFmtId="3" xfId="0" applyAlignment="1" applyBorder="1" applyFont="1" applyNumberFormat="1">
      <alignment readingOrder="0"/>
    </xf>
    <xf borderId="36" fillId="0" fontId="4" numFmtId="3" xfId="0" applyAlignment="1" applyBorder="1" applyFont="1" applyNumberFormat="1">
      <alignment readingOrder="0"/>
    </xf>
    <xf borderId="37" fillId="9" fontId="13" numFmtId="10" xfId="0" applyAlignment="1" applyBorder="1" applyFont="1" applyNumberFormat="1">
      <alignment horizontal="right" readingOrder="0" vertical="center"/>
    </xf>
    <xf borderId="34" fillId="5" fontId="11" numFmtId="0" xfId="0" applyAlignment="1" applyBorder="1" applyFont="1">
      <alignment horizontal="center" readingOrder="0" vertical="center"/>
    </xf>
    <xf borderId="35" fillId="5" fontId="12" numFmtId="0" xfId="0" applyAlignment="1" applyBorder="1" applyFont="1">
      <alignment horizontal="right" readingOrder="0" vertical="center"/>
    </xf>
    <xf borderId="36" fillId="5" fontId="14" numFmtId="0" xfId="0" applyAlignment="1" applyBorder="1" applyFont="1">
      <alignment horizontal="center" readingOrder="0" vertical="center"/>
    </xf>
    <xf borderId="37" fillId="5" fontId="14" numFmtId="0" xfId="0" applyAlignment="1" applyBorder="1" applyFont="1">
      <alignment horizontal="center" readingOrder="0" vertical="center"/>
    </xf>
    <xf borderId="38" fillId="0" fontId="14" numFmtId="3" xfId="0" applyAlignment="1" applyBorder="1" applyFont="1" applyNumberFormat="1">
      <alignment horizontal="right" readingOrder="0" vertical="center"/>
    </xf>
    <xf borderId="36" fillId="0" fontId="11" numFmtId="3" xfId="0" applyAlignment="1" applyBorder="1" applyFont="1" applyNumberFormat="1">
      <alignment horizontal="right" readingOrder="0" vertical="center"/>
    </xf>
    <xf borderId="39" fillId="0" fontId="13" numFmtId="10" xfId="0" applyAlignment="1" applyBorder="1" applyFont="1" applyNumberFormat="1">
      <alignment horizontal="right" readingOrder="0" vertical="center"/>
    </xf>
    <xf borderId="36" fillId="8" fontId="15" numFmtId="0" xfId="0" applyAlignment="1" applyBorder="1" applyFont="1">
      <alignment horizontal="center" readingOrder="0" vertical="center"/>
    </xf>
    <xf borderId="36" fillId="0" fontId="16" numFmtId="3" xfId="0" applyAlignment="1" applyBorder="1" applyFont="1" applyNumberFormat="1">
      <alignment horizontal="right" readingOrder="0" vertical="top"/>
    </xf>
    <xf borderId="37" fillId="0" fontId="11" numFmtId="3" xfId="0" applyAlignment="1" applyBorder="1" applyFont="1" applyNumberFormat="1">
      <alignment horizontal="right" readingOrder="0" vertical="center"/>
    </xf>
    <xf borderId="37" fillId="8" fontId="15" numFmtId="0" xfId="0" applyAlignment="1" applyBorder="1" applyFont="1">
      <alignment horizontal="center" readingOrder="0" vertical="center"/>
    </xf>
    <xf borderId="38" fillId="0" fontId="12" numFmtId="164" xfId="0" applyAlignment="1" applyBorder="1" applyFont="1" applyNumberFormat="1">
      <alignment horizontal="right" readingOrder="0" vertical="center"/>
    </xf>
    <xf borderId="36" fillId="0" fontId="16" numFmtId="0" xfId="0" applyAlignment="1" applyBorder="1" applyFont="1">
      <alignment horizontal="right" readingOrder="0" shrinkToFit="0" vertical="bottom" wrapText="0"/>
    </xf>
    <xf borderId="37" fillId="0" fontId="11" numFmtId="0" xfId="0" applyAlignment="1" applyBorder="1" applyFont="1">
      <alignment horizontal="right" readingOrder="0" vertical="center"/>
    </xf>
    <xf borderId="40" fillId="10" fontId="12" numFmtId="10" xfId="0" applyAlignment="1" applyBorder="1" applyFill="1" applyFont="1" applyNumberFormat="1">
      <alignment horizontal="right" readingOrder="0" vertical="center"/>
    </xf>
    <xf borderId="28" fillId="0" fontId="12" numFmtId="165" xfId="0" applyAlignment="1" applyBorder="1" applyFont="1" applyNumberFormat="1">
      <alignment horizontal="right" readingOrder="0" vertical="center"/>
    </xf>
    <xf borderId="28" fillId="0" fontId="12" numFmtId="10" xfId="0" applyAlignment="1" applyBorder="1" applyFont="1" applyNumberFormat="1">
      <alignment horizontal="right" readingOrder="0" vertical="center"/>
    </xf>
    <xf borderId="37" fillId="9" fontId="12" numFmtId="10" xfId="0" applyAlignment="1" applyBorder="1" applyFont="1" applyNumberFormat="1">
      <alignment horizontal="right" readingOrder="0" vertical="center"/>
    </xf>
    <xf borderId="36" fillId="8" fontId="20" numFmtId="0" xfId="0" applyAlignment="1" applyBorder="1" applyFont="1">
      <alignment horizontal="center" readingOrder="0" vertical="center"/>
    </xf>
    <xf borderId="28" fillId="9" fontId="13" numFmtId="10" xfId="0" applyAlignment="1" applyBorder="1" applyFont="1" applyNumberFormat="1">
      <alignment horizontal="right" readingOrder="0" vertical="center"/>
    </xf>
    <xf borderId="36" fillId="7" fontId="22" numFmtId="0" xfId="0" applyAlignment="1" applyBorder="1" applyFont="1">
      <alignment horizontal="center" readingOrder="0" vertical="center"/>
    </xf>
    <xf borderId="36" fillId="10" fontId="19" numFmtId="3" xfId="0" applyAlignment="1" applyBorder="1" applyFont="1" applyNumberFormat="1">
      <alignment horizontal="right" readingOrder="0" vertical="center"/>
    </xf>
    <xf borderId="28" fillId="10" fontId="13" numFmtId="2" xfId="0" applyAlignment="1" applyBorder="1" applyFont="1" applyNumberFormat="1">
      <alignment horizontal="right" readingOrder="0" vertical="center"/>
    </xf>
    <xf borderId="36" fillId="10" fontId="21" numFmtId="3" xfId="0" applyAlignment="1" applyBorder="1" applyFont="1" applyNumberFormat="1">
      <alignment horizontal="right" readingOrder="0" vertical="top"/>
    </xf>
    <xf borderId="37" fillId="10" fontId="21" numFmtId="3" xfId="0" applyAlignment="1" applyBorder="1" applyFont="1" applyNumberFormat="1">
      <alignment horizontal="right" readingOrder="0" vertical="top"/>
    </xf>
    <xf borderId="39" fillId="10" fontId="7" numFmtId="3" xfId="0" applyAlignment="1" applyBorder="1" applyFont="1" applyNumberFormat="1">
      <alignment horizontal="right" readingOrder="0" vertical="top"/>
    </xf>
    <xf borderId="38" fillId="10" fontId="13" numFmtId="164" xfId="0" applyAlignment="1" applyBorder="1" applyFont="1" applyNumberFormat="1">
      <alignment horizontal="right" readingOrder="0" vertical="center"/>
    </xf>
    <xf borderId="36" fillId="10" fontId="21" numFmtId="0" xfId="0" applyAlignment="1" applyBorder="1" applyFont="1">
      <alignment horizontal="right" readingOrder="0" shrinkToFit="0" vertical="bottom" wrapText="0"/>
    </xf>
    <xf borderId="28" fillId="10" fontId="13" numFmtId="165" xfId="0" applyAlignment="1" applyBorder="1" applyFont="1" applyNumberFormat="1">
      <alignment horizontal="right" readingOrder="0" vertical="center"/>
    </xf>
    <xf borderId="36" fillId="10" fontId="13" numFmtId="3" xfId="0" applyAlignment="1" applyBorder="1" applyFont="1" applyNumberFormat="1">
      <alignment horizontal="right" readingOrder="0" vertical="center"/>
    </xf>
    <xf borderId="36" fillId="10" fontId="13" numFmtId="3" xfId="0" applyAlignment="1" applyBorder="1" applyFont="1" applyNumberFormat="1">
      <alignment horizontal="right" readingOrder="0" vertical="top"/>
    </xf>
    <xf borderId="37" fillId="10" fontId="13" numFmtId="3" xfId="0" applyAlignment="1" applyBorder="1" applyFont="1" applyNumberFormat="1">
      <alignment horizontal="right" readingOrder="0" vertical="top"/>
    </xf>
    <xf borderId="36" fillId="10" fontId="13" numFmtId="0" xfId="0" applyAlignment="1" applyBorder="1" applyFont="1">
      <alignment horizontal="right" readingOrder="0" shrinkToFit="0" vertical="bottom" wrapText="0"/>
    </xf>
    <xf borderId="36" fillId="10" fontId="13" numFmtId="3" xfId="0" applyAlignment="1" applyBorder="1" applyFont="1" applyNumberFormat="1">
      <alignment horizontal="right" readingOrder="0" shrinkToFit="0" vertical="bottom" wrapText="0"/>
    </xf>
    <xf borderId="40" fillId="0" fontId="13" numFmtId="3" xfId="0" applyAlignment="1" applyBorder="1" applyFont="1" applyNumberFormat="1">
      <alignment horizontal="right" readingOrder="0" vertical="top"/>
    </xf>
    <xf borderId="40" fillId="0" fontId="12" numFmtId="10" xfId="0" applyAlignment="1" applyBorder="1" applyFont="1" applyNumberFormat="1">
      <alignment horizontal="right" readingOrder="0" vertical="center"/>
    </xf>
    <xf borderId="37" fillId="0" fontId="12" numFmtId="10" xfId="0" applyAlignment="1" applyBorder="1" applyFont="1" applyNumberFormat="1">
      <alignment horizontal="right" readingOrder="0" vertical="center"/>
    </xf>
    <xf borderId="42" fillId="5" fontId="11" numFmtId="0" xfId="0" applyAlignment="1" applyBorder="1" applyFont="1">
      <alignment horizontal="center" readingOrder="0" vertical="center"/>
    </xf>
    <xf borderId="43" fillId="5" fontId="12" numFmtId="0" xfId="0" applyAlignment="1" applyBorder="1" applyFont="1">
      <alignment horizontal="right" readingOrder="0" vertical="center"/>
    </xf>
    <xf borderId="44" fillId="5" fontId="14" numFmtId="0" xfId="0" applyAlignment="1" applyBorder="1" applyFont="1">
      <alignment horizontal="center" readingOrder="0" vertical="center"/>
    </xf>
    <xf borderId="45" fillId="0" fontId="14" numFmtId="3" xfId="0" applyAlignment="1" applyBorder="1" applyFont="1" applyNumberFormat="1">
      <alignment horizontal="right" readingOrder="0" vertical="center"/>
    </xf>
    <xf borderId="46" fillId="0" fontId="11" numFmtId="3" xfId="0" applyAlignment="1" applyBorder="1" applyFont="1" applyNumberFormat="1">
      <alignment horizontal="right" readingOrder="0" vertical="center"/>
    </xf>
    <xf borderId="47" fillId="0" fontId="12" numFmtId="2" xfId="0" applyAlignment="1" applyBorder="1" applyFont="1" applyNumberFormat="1">
      <alignment horizontal="right" readingOrder="0" vertical="center"/>
    </xf>
    <xf borderId="46" fillId="0" fontId="16" numFmtId="3" xfId="0" applyAlignment="1" applyBorder="1" applyFont="1" applyNumberFormat="1">
      <alignment horizontal="right" readingOrder="0" vertical="top"/>
    </xf>
    <xf borderId="44" fillId="0" fontId="11" numFmtId="3" xfId="0" applyAlignment="1" applyBorder="1" applyFont="1" applyNumberFormat="1">
      <alignment horizontal="right" readingOrder="0" vertical="center"/>
    </xf>
    <xf borderId="45" fillId="0" fontId="12" numFmtId="164" xfId="0" applyAlignment="1" applyBorder="1" applyFont="1" applyNumberFormat="1">
      <alignment horizontal="right" readingOrder="0" vertical="center"/>
    </xf>
    <xf borderId="46" fillId="0" fontId="16" numFmtId="0" xfId="0" applyAlignment="1" applyBorder="1" applyFont="1">
      <alignment horizontal="right" readingOrder="0" shrinkToFit="0" vertical="bottom" wrapText="0"/>
    </xf>
    <xf borderId="44" fillId="0" fontId="11" numFmtId="0" xfId="0" applyAlignment="1" applyBorder="1" applyFont="1">
      <alignment horizontal="right" readingOrder="0" vertical="center"/>
    </xf>
    <xf borderId="48" fillId="0" fontId="12" numFmtId="10" xfId="0" applyAlignment="1" applyBorder="1" applyFont="1" applyNumberFormat="1">
      <alignment horizontal="right" readingOrder="0" vertical="center"/>
    </xf>
    <xf borderId="47" fillId="0" fontId="12" numFmtId="165" xfId="0" applyAlignment="1" applyBorder="1" applyFont="1" applyNumberFormat="1">
      <alignment horizontal="right" readingOrder="0" vertical="center"/>
    </xf>
    <xf borderId="46" fillId="0" fontId="4" numFmtId="0" xfId="0" applyAlignment="1" applyBorder="1" applyFont="1">
      <alignment readingOrder="0"/>
    </xf>
    <xf borderId="49" fillId="0" fontId="13" numFmtId="3" xfId="0" applyAlignment="1" applyBorder="1" applyFont="1" applyNumberFormat="1">
      <alignment horizontal="right" readingOrder="0" vertical="center"/>
    </xf>
    <xf borderId="47" fillId="0" fontId="12" numFmtId="10" xfId="0" applyAlignment="1" applyBorder="1" applyFont="1" applyNumberFormat="1">
      <alignment horizontal="right" readingOrder="0" vertical="center"/>
    </xf>
    <xf borderId="44" fillId="0" fontId="12" numFmtId="10" xfId="0" applyAlignment="1" applyBorder="1" applyFont="1" applyNumberFormat="1">
      <alignment horizontal="right" readingOrder="0" vertical="center"/>
    </xf>
    <xf quotePrefix="1" borderId="50" fillId="0" fontId="11" numFmtId="3" xfId="0" applyAlignment="1" applyBorder="1" applyFont="1" applyNumberFormat="1">
      <alignment horizontal="right" readingOrder="0" vertical="center"/>
    </xf>
    <xf quotePrefix="1" borderId="50" fillId="0" fontId="16" numFmtId="0" xfId="0" applyAlignment="1" applyBorder="1" applyFont="1">
      <alignment horizontal="right" readingOrder="0" shrinkToFit="0" vertical="bottom" wrapText="0"/>
    </xf>
    <xf borderId="51" fillId="5" fontId="11" numFmtId="0" xfId="0" applyAlignment="1" applyBorder="1" applyFont="1">
      <alignment horizontal="center" readingOrder="0" vertical="center"/>
    </xf>
    <xf borderId="52" fillId="5" fontId="12" numFmtId="0" xfId="0" applyAlignment="1" applyBorder="1" applyFont="1">
      <alignment horizontal="right" readingOrder="0" vertical="center"/>
    </xf>
    <xf borderId="53" fillId="5" fontId="14" numFmtId="0" xfId="0" applyAlignment="1" applyBorder="1" applyFont="1">
      <alignment horizontal="center" readingOrder="0" vertical="center"/>
    </xf>
    <xf quotePrefix="1" borderId="54" fillId="5" fontId="14" numFmtId="0" xfId="0" applyAlignment="1" applyBorder="1" applyFont="1">
      <alignment horizontal="center" readingOrder="0" vertical="center"/>
    </xf>
    <xf borderId="55" fillId="0" fontId="22" numFmtId="0" xfId="0" applyAlignment="1" applyBorder="1" applyFont="1">
      <alignment horizontal="right" readingOrder="0" vertical="center"/>
    </xf>
    <xf borderId="53" fillId="0" fontId="12" numFmtId="0" xfId="0" applyAlignment="1" applyBorder="1" applyFont="1">
      <alignment horizontal="right" readingOrder="0" vertical="center"/>
    </xf>
    <xf borderId="56" fillId="0" fontId="12" numFmtId="0" xfId="0" applyAlignment="1" applyBorder="1" applyFont="1">
      <alignment horizontal="right" readingOrder="0" vertical="center"/>
    </xf>
    <xf borderId="53" fillId="0" fontId="16" numFmtId="3" xfId="0" applyAlignment="1" applyBorder="1" applyFont="1" applyNumberFormat="1">
      <alignment horizontal="right" readingOrder="0" vertical="top"/>
    </xf>
    <xf borderId="54" fillId="0" fontId="11" numFmtId="3" xfId="0" applyAlignment="1" applyBorder="1" applyFont="1" applyNumberFormat="1">
      <alignment horizontal="right" readingOrder="0" vertical="center"/>
    </xf>
    <xf borderId="57" fillId="0" fontId="7" numFmtId="3" xfId="0" applyAlignment="1" applyBorder="1" applyFont="1" applyNumberFormat="1">
      <alignment horizontal="right" readingOrder="0" vertical="top"/>
    </xf>
    <xf quotePrefix="1" borderId="55" fillId="0" fontId="11" numFmtId="0" xfId="0" applyAlignment="1" applyBorder="1" applyFont="1">
      <alignment horizontal="right" readingOrder="0" vertical="center"/>
    </xf>
    <xf borderId="53" fillId="0" fontId="16" numFmtId="0" xfId="0" applyAlignment="1" applyBorder="1" applyFont="1">
      <alignment horizontal="right" readingOrder="0" shrinkToFit="0" vertical="bottom" wrapText="0"/>
    </xf>
    <xf borderId="54" fillId="0" fontId="11" numFmtId="0" xfId="0" applyAlignment="1" applyBorder="1" applyFont="1">
      <alignment horizontal="right" readingOrder="0" vertical="center"/>
    </xf>
    <xf borderId="57" fillId="0" fontId="7" numFmtId="0" xfId="0" applyAlignment="1" applyBorder="1" applyFont="1">
      <alignment horizontal="right" readingOrder="0" vertical="top"/>
    </xf>
    <xf borderId="58" fillId="0" fontId="11" numFmtId="10" xfId="0" applyAlignment="1" applyBorder="1" applyFont="1" applyNumberFormat="1">
      <alignment horizontal="right" readingOrder="0" vertical="center"/>
    </xf>
    <xf borderId="56" fillId="0" fontId="11" numFmtId="165" xfId="0" applyAlignment="1" applyBorder="1" applyFont="1" applyNumberFormat="1">
      <alignment horizontal="right" readingOrder="0" vertical="center"/>
    </xf>
    <xf borderId="53" fillId="0" fontId="4" numFmtId="0" xfId="0" applyAlignment="1" applyBorder="1" applyFont="1">
      <alignment readingOrder="0"/>
    </xf>
    <xf borderId="59" fillId="0" fontId="19" numFmtId="3" xfId="0" applyAlignment="1" applyBorder="1" applyFont="1" applyNumberFormat="1">
      <alignment horizontal="right" readingOrder="0" vertical="center"/>
    </xf>
    <xf borderId="56" fillId="0" fontId="11" numFmtId="10" xfId="0" applyAlignment="1" applyBorder="1" applyFont="1" applyNumberFormat="1">
      <alignment horizontal="right" readingOrder="0" vertical="center"/>
    </xf>
    <xf borderId="54" fillId="0" fontId="11" numFmtId="10" xfId="0" applyAlignment="1" applyBorder="1" applyFont="1" applyNumberFormat="1">
      <alignment horizontal="right" readingOrder="0" vertical="center"/>
    </xf>
    <xf borderId="57" fillId="0" fontId="11" numFmtId="3" xfId="0" applyAlignment="1" applyBorder="1" applyFont="1" applyNumberFormat="1">
      <alignment horizontal="right" readingOrder="0" vertical="center"/>
    </xf>
    <xf borderId="57" fillId="0" fontId="16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13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1" numFmtId="3" xfId="0" applyFont="1" applyNumberFormat="1"/>
    <xf borderId="0" fillId="0" fontId="13" numFmtId="166" xfId="0" applyFont="1" applyNumberFormat="1"/>
    <xf borderId="41" fillId="0" fontId="18" numFmtId="0" xfId="0" applyAlignment="1" applyBorder="1" applyFont="1">
      <alignment horizontal="right" readingOrder="0"/>
    </xf>
    <xf borderId="23" fillId="0" fontId="18" numFmtId="0" xfId="0" applyAlignment="1" applyBorder="1" applyFont="1">
      <alignment readingOrder="0"/>
    </xf>
    <xf borderId="24" fillId="0" fontId="12" numFmtId="3" xfId="0" applyAlignment="1" applyBorder="1" applyFont="1" applyNumberFormat="1">
      <alignment horizontal="right" readingOrder="0" vertical="top"/>
    </xf>
    <xf borderId="25" fillId="0" fontId="18" numFmtId="0" xfId="0" applyAlignment="1" applyBorder="1" applyFont="1">
      <alignment readingOrder="0"/>
    </xf>
    <xf borderId="29" fillId="0" fontId="23" numFmtId="3" xfId="0" applyAlignment="1" applyBorder="1" applyFont="1" applyNumberFormat="1">
      <alignment horizontal="right" readingOrder="0" vertical="top"/>
    </xf>
    <xf borderId="24" fillId="0" fontId="12" numFmtId="0" xfId="0" applyAlignment="1" applyBorder="1" applyFont="1">
      <alignment horizontal="right" readingOrder="0" shrinkToFit="0" vertical="bottom" wrapText="0"/>
    </xf>
    <xf borderId="23" fillId="0" fontId="24" numFmtId="0" xfId="0" applyAlignment="1" applyBorder="1" applyFont="1">
      <alignment readingOrder="0"/>
    </xf>
    <xf borderId="24" fillId="0" fontId="12" numFmtId="0" xfId="0" applyAlignment="1" applyBorder="1" applyFont="1">
      <alignment horizontal="right" readingOrder="0" vertical="top"/>
    </xf>
    <xf borderId="33" fillId="0" fontId="1" numFmtId="3" xfId="0" applyAlignment="1" applyBorder="1" applyFont="1" applyNumberFormat="1">
      <alignment readingOrder="0"/>
    </xf>
    <xf borderId="52" fillId="0" fontId="18" numFmtId="0" xfId="0" applyAlignment="1" applyBorder="1" applyFont="1">
      <alignment readingOrder="0"/>
    </xf>
    <xf borderId="53" fillId="0" fontId="12" numFmtId="3" xfId="0" applyAlignment="1" applyBorder="1" applyFont="1" applyNumberFormat="1">
      <alignment horizontal="right" readingOrder="0" vertical="top"/>
    </xf>
    <xf borderId="54" fillId="0" fontId="18" numFmtId="0" xfId="0" applyAlignment="1" applyBorder="1" applyFont="1">
      <alignment readingOrder="0"/>
    </xf>
    <xf borderId="57" fillId="0" fontId="23" numFmtId="3" xfId="0" applyAlignment="1" applyBorder="1" applyFont="1" applyNumberFormat="1">
      <alignment horizontal="right" readingOrder="0" vertical="top"/>
    </xf>
    <xf borderId="34" fillId="5" fontId="12" numFmtId="0" xfId="0" applyAlignment="1" applyBorder="1" applyFont="1">
      <alignment horizontal="center" readingOrder="0" vertical="center"/>
    </xf>
    <xf borderId="53" fillId="0" fontId="12" numFmtId="0" xfId="0" applyAlignment="1" applyBorder="1" applyFont="1">
      <alignment horizontal="right" readingOrder="0" shrinkToFit="0" vertical="bottom" wrapText="0"/>
    </xf>
    <xf borderId="36" fillId="5" fontId="22" numFmtId="0" xfId="0" applyAlignment="1" applyBorder="1" applyFont="1">
      <alignment horizontal="center" readingOrder="0" vertical="center"/>
    </xf>
    <xf borderId="52" fillId="0" fontId="24" numFmtId="0" xfId="0" applyAlignment="1" applyBorder="1" applyFont="1">
      <alignment readingOrder="0"/>
    </xf>
    <xf borderId="37" fillId="5" fontId="22" numFmtId="0" xfId="0" applyAlignment="1" applyBorder="1" applyFont="1">
      <alignment horizontal="center" readingOrder="0" vertical="center"/>
    </xf>
    <xf borderId="38" fillId="0" fontId="22" numFmtId="3" xfId="0" applyAlignment="1" applyBorder="1" applyFont="1" applyNumberFormat="1">
      <alignment horizontal="right" readingOrder="0" vertical="center"/>
    </xf>
    <xf borderId="59" fillId="0" fontId="13" numFmtId="3" xfId="0" applyAlignment="1" applyBorder="1" applyFont="1" applyNumberFormat="1">
      <alignment horizontal="right" readingOrder="0" vertical="center"/>
    </xf>
    <xf borderId="36" fillId="0" fontId="12" numFmtId="3" xfId="0" applyAlignment="1" applyBorder="1" applyFont="1" applyNumberFormat="1">
      <alignment horizontal="right" readingOrder="0" vertical="center"/>
    </xf>
    <xf borderId="54" fillId="0" fontId="13" numFmtId="10" xfId="0" applyAlignment="1" applyBorder="1" applyFont="1" applyNumberFormat="1">
      <alignment horizontal="right" readingOrder="0" vertical="center"/>
    </xf>
    <xf borderId="36" fillId="0" fontId="12" numFmtId="3" xfId="0" applyAlignment="1" applyBorder="1" applyFont="1" applyNumberFormat="1">
      <alignment horizontal="right" readingOrder="0" vertical="top"/>
    </xf>
    <xf borderId="53" fillId="0" fontId="12" numFmtId="0" xfId="0" applyAlignment="1" applyBorder="1" applyFont="1">
      <alignment horizontal="right" readingOrder="0" vertical="top"/>
    </xf>
    <xf borderId="37" fillId="0" fontId="12" numFmtId="3" xfId="0" applyAlignment="1" applyBorder="1" applyFont="1" applyNumberFormat="1">
      <alignment horizontal="right" readingOrder="0" vertical="center"/>
    </xf>
    <xf borderId="59" fillId="0" fontId="1" numFmtId="3" xfId="0" applyAlignment="1" applyBorder="1" applyFont="1" applyNumberFormat="1">
      <alignment readingOrder="0"/>
    </xf>
    <xf borderId="36" fillId="0" fontId="12" numFmtId="0" xfId="0" applyAlignment="1" applyBorder="1" applyFont="1">
      <alignment horizontal="right" readingOrder="0" shrinkToFit="0" vertical="bottom" wrapText="0"/>
    </xf>
    <xf borderId="37" fillId="0" fontId="12" numFmtId="0" xfId="0" applyAlignment="1" applyBorder="1" applyFont="1">
      <alignment horizontal="right" readingOrder="0" vertical="center"/>
    </xf>
    <xf borderId="16" fillId="4" fontId="2" numFmtId="3" xfId="0" applyAlignment="1" applyBorder="1" applyFont="1" applyNumberFormat="1">
      <alignment horizontal="right" readingOrder="0"/>
    </xf>
    <xf borderId="60" fillId="4" fontId="2" numFmtId="3" xfId="0" applyAlignment="1" applyBorder="1" applyFont="1" applyNumberFormat="1">
      <alignment horizontal="right" readingOrder="0"/>
    </xf>
    <xf borderId="9" fillId="4" fontId="2" numFmtId="3" xfId="0" applyAlignment="1" applyBorder="1" applyFont="1" applyNumberFormat="1">
      <alignment horizontal="right" readingOrder="0"/>
    </xf>
    <xf borderId="10" fillId="4" fontId="2" numFmtId="3" xfId="0" applyAlignment="1" applyBorder="1" applyFont="1" applyNumberFormat="1">
      <alignment horizontal="right" readingOrder="0"/>
    </xf>
    <xf borderId="10" fillId="2" fontId="2" numFmtId="3" xfId="0" applyAlignment="1" applyBorder="1" applyFont="1" applyNumberFormat="1">
      <alignment horizontal="right" readingOrder="0"/>
    </xf>
    <xf borderId="60" fillId="2" fontId="2" numFmtId="3" xfId="0" applyAlignment="1" applyBorder="1" applyFont="1" applyNumberFormat="1">
      <alignment horizontal="right" readingOrder="0"/>
    </xf>
    <xf borderId="60" fillId="2" fontId="9" numFmtId="3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51" fillId="5" fontId="12" numFmtId="0" xfId="0" applyAlignment="1" applyBorder="1" applyFont="1">
      <alignment horizontal="center" readingOrder="0" vertical="center"/>
    </xf>
    <xf borderId="53" fillId="5" fontId="22" numFmtId="0" xfId="0" applyAlignment="1" applyBorder="1" applyFont="1">
      <alignment horizontal="center" readingOrder="0" vertical="center"/>
    </xf>
    <xf borderId="54" fillId="5" fontId="22" numFmtId="0" xfId="0" applyAlignment="1" applyBorder="1" applyFont="1">
      <alignment horizontal="center" readingOrder="0" vertical="center"/>
    </xf>
    <xf borderId="55" fillId="0" fontId="22" numFmtId="3" xfId="0" applyAlignment="1" applyBorder="1" applyFont="1" applyNumberFormat="1">
      <alignment horizontal="right" readingOrder="0" vertical="center"/>
    </xf>
    <xf borderId="53" fillId="0" fontId="12" numFmtId="3" xfId="0" applyAlignment="1" applyBorder="1" applyFont="1" applyNumberFormat="1">
      <alignment horizontal="right" readingOrder="0" vertical="center"/>
    </xf>
    <xf borderId="56" fillId="0" fontId="12" numFmtId="2" xfId="0" applyAlignment="1" applyBorder="1" applyFont="1" applyNumberFormat="1">
      <alignment horizontal="right" readingOrder="0" vertical="center"/>
    </xf>
    <xf borderId="54" fillId="0" fontId="12" numFmtId="3" xfId="0" applyAlignment="1" applyBorder="1" applyFont="1" applyNumberFormat="1">
      <alignment horizontal="right" readingOrder="0" vertical="center"/>
    </xf>
    <xf borderId="39" fillId="0" fontId="12" numFmtId="10" xfId="0" applyAlignment="1" applyBorder="1" applyFont="1" applyNumberFormat="1">
      <alignment horizontal="right" readingOrder="0" vertical="center"/>
    </xf>
    <xf borderId="55" fillId="0" fontId="12" numFmtId="164" xfId="0" applyAlignment="1" applyBorder="1" applyFont="1" applyNumberFormat="1">
      <alignment horizontal="right" readingOrder="0" vertical="center"/>
    </xf>
    <xf borderId="54" fillId="0" fontId="12" numFmtId="0" xfId="0" applyAlignment="1" applyBorder="1" applyFont="1">
      <alignment horizontal="right" readingOrder="0" vertical="center"/>
    </xf>
    <xf borderId="58" fillId="0" fontId="12" numFmtId="10" xfId="0" applyAlignment="1" applyBorder="1" applyFont="1" applyNumberFormat="1">
      <alignment horizontal="right" readingOrder="0" vertical="center"/>
    </xf>
    <xf borderId="56" fillId="0" fontId="12" numFmtId="165" xfId="0" applyAlignment="1" applyBorder="1" applyFont="1" applyNumberFormat="1">
      <alignment horizontal="right" readingOrder="0" vertical="center"/>
    </xf>
    <xf borderId="53" fillId="0" fontId="1" numFmtId="0" xfId="0" applyAlignment="1" applyBorder="1" applyFont="1">
      <alignment readingOrder="0"/>
    </xf>
    <xf borderId="56" fillId="0" fontId="12" numFmtId="10" xfId="0" applyAlignment="1" applyBorder="1" applyFont="1" applyNumberFormat="1">
      <alignment horizontal="right" readingOrder="0" vertical="center"/>
    </xf>
    <xf borderId="54" fillId="0" fontId="12" numFmtId="10" xfId="0" applyAlignment="1" applyBorder="1" applyFont="1" applyNumberFormat="1">
      <alignment horizontal="right" readingOrder="0" vertical="center"/>
    </xf>
    <xf quotePrefix="1" borderId="57" fillId="0" fontId="12" numFmtId="3" xfId="0" applyAlignment="1" applyBorder="1" applyFont="1" applyNumberFormat="1">
      <alignment horizontal="right" readingOrder="0" vertical="center"/>
    </xf>
    <xf quotePrefix="1" borderId="57" fillId="0" fontId="12" numFmtId="0" xfId="0" applyAlignment="1" applyBorder="1" applyFont="1">
      <alignment horizontal="right" readingOrder="0" shrinkToFit="0" vertical="bottom" wrapText="0"/>
    </xf>
    <xf borderId="23" fillId="0" fontId="12" numFmtId="3" xfId="0" applyAlignment="1" applyBorder="1" applyFont="1" applyNumberFormat="1">
      <alignment horizontal="right" readingOrder="0" vertical="top"/>
    </xf>
    <xf borderId="23" fillId="0" fontId="12" numFmtId="0" xfId="0" applyAlignment="1" applyBorder="1" applyFont="1">
      <alignment horizontal="right" readingOrder="0" vertical="top"/>
    </xf>
    <xf borderId="52" fillId="0" fontId="12" numFmtId="3" xfId="0" applyAlignment="1" applyBorder="1" applyFont="1" applyNumberFormat="1">
      <alignment horizontal="right" readingOrder="0" vertical="top"/>
    </xf>
    <xf borderId="52" fillId="0" fontId="12" numFmtId="0" xfId="0" applyAlignment="1" applyBorder="1" applyFont="1">
      <alignment horizontal="right" readingOrder="0" vertical="top"/>
    </xf>
    <xf borderId="8" fillId="0" fontId="10" numFmtId="0" xfId="0" applyAlignment="1" applyBorder="1" applyFont="1">
      <alignment horizontal="center" readingOrder="0" vertical="center"/>
    </xf>
    <xf borderId="53" fillId="0" fontId="13" numFmtId="3" xfId="0" applyAlignment="1" applyBorder="1" applyFont="1" applyNumberFormat="1">
      <alignment horizontal="right" readingOrder="0" vertical="top"/>
    </xf>
    <xf borderId="9" fillId="2" fontId="10" numFmtId="0" xfId="0" applyAlignment="1" applyBorder="1" applyFont="1">
      <alignment horizontal="center" readingOrder="0" vertical="center"/>
    </xf>
    <xf borderId="58" fillId="0" fontId="13" numFmtId="0" xfId="0" applyAlignment="1" applyBorder="1" applyFont="1">
      <alignment horizontal="right" readingOrder="0" vertical="top"/>
    </xf>
    <xf borderId="58" fillId="0" fontId="13" numFmtId="3" xfId="0" applyAlignment="1" applyBorder="1" applyFont="1" applyNumberFormat="1">
      <alignment horizontal="right" readingOrder="0" vertical="center"/>
    </xf>
    <xf borderId="23" fillId="0" fontId="13" numFmtId="3" xfId="0" applyAlignment="1" applyBorder="1" applyFont="1" applyNumberFormat="1">
      <alignment horizontal="right" readingOrder="0" vertical="top"/>
    </xf>
    <xf borderId="57" fillId="0" fontId="12" numFmtId="10" xfId="0" applyAlignment="1" applyBorder="1" applyFont="1" applyNumberFormat="1">
      <alignment horizontal="right" readingOrder="0" vertical="center"/>
    </xf>
    <xf borderId="32" fillId="0" fontId="13" numFmtId="3" xfId="0" applyAlignment="1" applyBorder="1" applyFont="1" applyNumberFormat="1">
      <alignment horizontal="right" readingOrder="0" vertical="top"/>
    </xf>
    <xf quotePrefix="1" borderId="52" fillId="0" fontId="12" numFmtId="3" xfId="0" applyAlignment="1" applyBorder="1" applyFont="1" applyNumberFormat="1">
      <alignment horizontal="right" readingOrder="0" vertical="center"/>
    </xf>
    <xf borderId="23" fillId="0" fontId="7" numFmtId="3" xfId="0" applyAlignment="1" applyBorder="1" applyFont="1" applyNumberFormat="1">
      <alignment horizontal="right" readingOrder="0" vertical="top"/>
    </xf>
    <xf borderId="32" fillId="0" fontId="13" numFmtId="0" xfId="0" applyAlignment="1" applyBorder="1" applyFont="1">
      <alignment horizontal="right" readingOrder="0" vertical="top"/>
    </xf>
    <xf borderId="61" fillId="0" fontId="7" numFmtId="0" xfId="0" applyAlignment="1" applyBorder="1" applyFont="1">
      <alignment horizontal="right" readingOrder="0" vertical="top"/>
    </xf>
    <xf borderId="25" fillId="0" fontId="13" numFmtId="165" xfId="0" applyAlignment="1" applyBorder="1" applyFont="1" applyNumberFormat="1">
      <alignment horizontal="right" readingOrder="0" vertical="center"/>
    </xf>
    <xf borderId="24" fillId="0" fontId="13" numFmtId="0" xfId="0" applyAlignment="1" applyBorder="1" applyFont="1">
      <alignment horizontal="right" readingOrder="0" vertical="top"/>
    </xf>
    <xf borderId="27" fillId="0" fontId="13" numFmtId="0" xfId="0" applyAlignment="1" applyBorder="1" applyFont="1">
      <alignment horizontal="right" readingOrder="0" vertical="top"/>
    </xf>
    <xf borderId="62" fillId="0" fontId="13" numFmtId="3" xfId="0" applyAlignment="1" applyBorder="1" applyFont="1" applyNumberFormat="1">
      <alignment horizontal="right" readingOrder="0" vertical="center"/>
    </xf>
    <xf borderId="30" fillId="0" fontId="13" numFmtId="10" xfId="0" applyAlignment="1" applyBorder="1" applyFont="1" applyNumberFormat="1">
      <alignment horizontal="right" readingOrder="0" vertical="center"/>
    </xf>
    <xf borderId="35" fillId="0" fontId="13" numFmtId="3" xfId="0" applyAlignment="1" applyBorder="1" applyFont="1" applyNumberFormat="1">
      <alignment horizontal="right" readingOrder="0" vertical="top"/>
    </xf>
    <xf borderId="2" fillId="0" fontId="25" numFmtId="0" xfId="0" applyAlignment="1" applyBorder="1" applyFont="1">
      <alignment horizontal="center" readingOrder="0" vertical="center"/>
    </xf>
    <xf borderId="28" fillId="0" fontId="13" numFmtId="3" xfId="0" applyAlignment="1" applyBorder="1" applyFont="1" applyNumberFormat="1">
      <alignment horizontal="right" readingOrder="0" vertical="top"/>
    </xf>
    <xf borderId="35" fillId="0" fontId="7" numFmtId="3" xfId="0" applyAlignment="1" applyBorder="1" applyFont="1" applyNumberFormat="1">
      <alignment horizontal="right" readingOrder="0" vertical="top"/>
    </xf>
    <xf borderId="28" fillId="0" fontId="13" numFmtId="0" xfId="0" applyAlignment="1" applyBorder="1" applyFont="1">
      <alignment horizontal="right" readingOrder="0" vertical="top"/>
    </xf>
    <xf borderId="35" fillId="0" fontId="7" numFmtId="0" xfId="0" applyAlignment="1" applyBorder="1" applyFont="1">
      <alignment horizontal="right" readingOrder="0" vertical="top"/>
    </xf>
    <xf borderId="37" fillId="0" fontId="13" numFmtId="165" xfId="0" applyAlignment="1" applyBorder="1" applyFont="1" applyNumberFormat="1">
      <alignment horizontal="right" readingOrder="0" vertical="center"/>
    </xf>
    <xf borderId="23" fillId="0" fontId="7" numFmtId="0" xfId="0" applyAlignment="1" applyBorder="1" applyFont="1">
      <alignment horizontal="right" readingOrder="0" vertical="top"/>
    </xf>
    <xf borderId="26" fillId="0" fontId="13" numFmtId="10" xfId="0" applyAlignment="1" applyBorder="1" applyFont="1" applyNumberFormat="1">
      <alignment horizontal="right" readingOrder="0" vertical="center"/>
    </xf>
    <xf borderId="36" fillId="0" fontId="13" numFmtId="0" xfId="0" applyAlignment="1" applyBorder="1" applyFont="1">
      <alignment horizontal="right" readingOrder="0" vertical="top"/>
    </xf>
    <xf borderId="38" fillId="0" fontId="13" numFmtId="10" xfId="0" applyAlignment="1" applyBorder="1" applyFont="1" applyNumberFormat="1">
      <alignment horizontal="right" readingOrder="0" vertical="center"/>
    </xf>
    <xf borderId="38" fillId="9" fontId="13" numFmtId="10" xfId="0" applyAlignment="1" applyBorder="1" applyFont="1" applyNumberFormat="1">
      <alignment horizontal="right" readingOrder="0" vertical="center"/>
    </xf>
    <xf borderId="35" fillId="10" fontId="13" numFmtId="3" xfId="0" applyAlignment="1" applyBorder="1" applyFont="1" applyNumberFormat="1">
      <alignment horizontal="right" readingOrder="0" vertical="top"/>
    </xf>
    <xf borderId="28" fillId="10" fontId="13" numFmtId="3" xfId="0" applyAlignment="1" applyBorder="1" applyFont="1" applyNumberFormat="1">
      <alignment horizontal="right" readingOrder="0" vertical="top"/>
    </xf>
    <xf borderId="35" fillId="10" fontId="7" numFmtId="3" xfId="0" applyAlignment="1" applyBorder="1" applyFont="1" applyNumberFormat="1">
      <alignment horizontal="right" readingOrder="0" vertical="top"/>
    </xf>
    <xf borderId="37" fillId="10" fontId="13" numFmtId="165" xfId="0" applyAlignment="1" applyBorder="1" applyFont="1" applyNumberFormat="1">
      <alignment horizontal="right" readingOrder="0" vertical="center"/>
    </xf>
    <xf borderId="28" fillId="0" fontId="12" numFmtId="3" xfId="0" applyAlignment="1" applyBorder="1" applyFont="1" applyNumberFormat="1">
      <alignment horizontal="right" readingOrder="0" vertical="center"/>
    </xf>
    <xf borderId="28" fillId="0" fontId="12" numFmtId="0" xfId="0" applyAlignment="1" applyBorder="1" applyFont="1">
      <alignment horizontal="right" readingOrder="0" vertical="center"/>
    </xf>
    <xf borderId="37" fillId="0" fontId="12" numFmtId="165" xfId="0" applyAlignment="1" applyBorder="1" applyFont="1" applyNumberFormat="1">
      <alignment horizontal="right" readingOrder="0" vertical="center"/>
    </xf>
    <xf borderId="36" fillId="0" fontId="12" numFmtId="0" xfId="0" applyAlignment="1" applyBorder="1" applyFont="1">
      <alignment horizontal="right" readingOrder="0" vertical="center"/>
    </xf>
    <xf borderId="38" fillId="0" fontId="12" numFmtId="10" xfId="0" applyAlignment="1" applyBorder="1" applyFont="1" applyNumberFormat="1">
      <alignment horizontal="right" readingOrder="0" vertical="center"/>
    </xf>
    <xf borderId="38" fillId="9" fontId="12" numFmtId="10" xfId="0" applyAlignment="1" applyBorder="1" applyFont="1" applyNumberFormat="1">
      <alignment horizontal="right" readingOrder="0" vertical="center"/>
    </xf>
    <xf borderId="52" fillId="0" fontId="13" numFmtId="3" xfId="0" applyAlignment="1" applyBorder="1" applyFont="1" applyNumberFormat="1">
      <alignment horizontal="right" readingOrder="0" vertical="top"/>
    </xf>
    <xf borderId="56" fillId="0" fontId="12" numFmtId="3" xfId="0" applyAlignment="1" applyBorder="1" applyFont="1" applyNumberFormat="1">
      <alignment horizontal="right" readingOrder="0" vertical="center"/>
    </xf>
    <xf borderId="52" fillId="0" fontId="7" numFmtId="3" xfId="0" applyAlignment="1" applyBorder="1" applyFont="1" applyNumberFormat="1">
      <alignment horizontal="right" readingOrder="0" vertical="top"/>
    </xf>
    <xf borderId="53" fillId="0" fontId="13" numFmtId="0" xfId="0" applyAlignment="1" applyBorder="1" applyFont="1">
      <alignment horizontal="right" readingOrder="0" shrinkToFit="0" vertical="bottom" wrapText="0"/>
    </xf>
    <xf borderId="52" fillId="0" fontId="7" numFmtId="0" xfId="0" applyAlignment="1" applyBorder="1" applyFont="1">
      <alignment horizontal="right" readingOrder="0" vertical="top"/>
    </xf>
    <xf borderId="28" fillId="9" fontId="12" numFmtId="10" xfId="0" applyAlignment="1" applyBorder="1" applyFont="1" applyNumberFormat="1">
      <alignment horizontal="right" readingOrder="0" vertical="center"/>
    </xf>
    <xf borderId="54" fillId="0" fontId="12" numFmtId="165" xfId="0" applyAlignment="1" applyBorder="1" applyFont="1" applyNumberFormat="1">
      <alignment horizontal="right" readingOrder="0" vertical="center"/>
    </xf>
    <xf borderId="53" fillId="0" fontId="13" numFmtId="0" xfId="0" applyAlignment="1" applyBorder="1" applyFont="1">
      <alignment horizontal="right" readingOrder="0" vertical="top"/>
    </xf>
    <xf borderId="24" fillId="0" fontId="18" numFmtId="0" xfId="0" applyAlignment="1" applyBorder="1" applyFont="1">
      <alignment readingOrder="0"/>
    </xf>
    <xf borderId="29" fillId="0" fontId="18" numFmtId="0" xfId="0" applyAlignment="1" applyBorder="1" applyFont="1">
      <alignment readingOrder="0"/>
    </xf>
    <xf borderId="23" fillId="0" fontId="23" numFmtId="3" xfId="0" applyAlignment="1" applyBorder="1" applyFont="1" applyNumberFormat="1">
      <alignment horizontal="right" readingOrder="0" vertical="top"/>
    </xf>
    <xf borderId="23" fillId="0" fontId="13" numFmtId="0" xfId="0" applyAlignment="1" applyBorder="1" applyFont="1">
      <alignment horizontal="right" readingOrder="0" vertical="top"/>
    </xf>
    <xf borderId="53" fillId="0" fontId="18" numFmtId="0" xfId="0" applyAlignment="1" applyBorder="1" applyFont="1">
      <alignment readingOrder="0"/>
    </xf>
    <xf borderId="57" fillId="0" fontId="18" numFmtId="0" xfId="0" applyAlignment="1" applyBorder="1" applyFont="1">
      <alignment readingOrder="0"/>
    </xf>
    <xf borderId="52" fillId="0" fontId="23" numFmtId="3" xfId="0" applyAlignment="1" applyBorder="1" applyFont="1" applyNumberFormat="1">
      <alignment horizontal="right" readingOrder="0" vertical="top"/>
    </xf>
    <xf borderId="55" fillId="0" fontId="12" numFmtId="10" xfId="0" applyAlignment="1" applyBorder="1" applyFont="1" applyNumberFormat="1">
      <alignment horizontal="right" readingOrder="0" vertical="center"/>
    </xf>
    <xf borderId="52" fillId="0" fontId="13" numFmtId="0" xfId="0" applyAlignment="1" applyBorder="1" applyFont="1">
      <alignment horizontal="right" readingOrder="0" vertical="top"/>
    </xf>
    <xf borderId="41" fillId="0" fontId="18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11" fillId="10" fontId="10" numFmtId="0" xfId="0" applyAlignment="1" applyBorder="1" applyFont="1">
      <alignment horizontal="center" readingOrder="0" vertical="center"/>
    </xf>
    <xf borderId="63" fillId="0" fontId="10" numFmtId="0" xfId="0" applyAlignment="1" applyBorder="1" applyFont="1">
      <alignment horizontal="center" readingOrder="0" vertical="center"/>
    </xf>
    <xf borderId="21" fillId="0" fontId="10" numFmtId="0" xfId="0" applyAlignment="1" applyBorder="1" applyFont="1">
      <alignment horizontal="center" readingOrder="0" vertical="center"/>
    </xf>
    <xf borderId="64" fillId="0" fontId="10" numFmtId="0" xfId="0" applyAlignment="1" applyBorder="1" applyFont="1">
      <alignment horizontal="center" readingOrder="0" vertical="center"/>
    </xf>
    <xf borderId="65" fillId="0" fontId="13" numFmtId="2" xfId="0" applyAlignment="1" applyBorder="1" applyFont="1" applyNumberFormat="1">
      <alignment horizontal="right" readingOrder="0" vertical="center"/>
    </xf>
    <xf borderId="27" fillId="0" fontId="1" numFmtId="0" xfId="0" applyAlignment="1" applyBorder="1" applyFont="1">
      <alignment horizontal="right" readingOrder="0" vertical="center"/>
    </xf>
    <xf borderId="32" fillId="0" fontId="13" numFmtId="164" xfId="0" applyAlignment="1" applyBorder="1" applyFont="1" applyNumberFormat="1">
      <alignment horizontal="right" readingOrder="0" vertical="center"/>
    </xf>
    <xf borderId="33" fillId="0" fontId="13" numFmtId="10" xfId="0" applyAlignment="1" applyBorder="1" applyFont="1" applyNumberFormat="1">
      <alignment horizontal="right" readingOrder="0" vertical="center"/>
    </xf>
    <xf borderId="22" fillId="0" fontId="1" numFmtId="0" xfId="0" applyAlignment="1" applyBorder="1" applyFont="1">
      <alignment horizontal="right" readingOrder="0" vertical="center"/>
    </xf>
    <xf borderId="26" fillId="0" fontId="1" numFmtId="0" xfId="0" applyAlignment="1" applyBorder="1" applyFont="1">
      <alignment horizontal="right" readingOrder="0" vertical="center"/>
    </xf>
    <xf borderId="62" fillId="0" fontId="15" numFmtId="0" xfId="0" applyAlignment="1" applyBorder="1" applyFont="1">
      <alignment horizontal="right" readingOrder="0" vertical="center"/>
    </xf>
    <xf borderId="26" fillId="9" fontId="13" numFmtId="10" xfId="0" applyAlignment="1" applyBorder="1" applyFont="1" applyNumberFormat="1">
      <alignment horizontal="right" readingOrder="0" vertical="center"/>
    </xf>
    <xf borderId="33" fillId="0" fontId="15" numFmtId="3" xfId="0" applyAlignment="1" applyBorder="1" applyFont="1" applyNumberFormat="1">
      <alignment horizontal="right" readingOrder="0" vertical="center"/>
    </xf>
    <xf borderId="32" fillId="0" fontId="15" numFmtId="10" xfId="0" applyAlignment="1" applyBorder="1" applyFont="1" applyNumberFormat="1">
      <alignment horizontal="right" readingOrder="0" vertical="center"/>
    </xf>
    <xf borderId="27" fillId="0" fontId="15" numFmtId="0" xfId="0" applyAlignment="1" applyBorder="1" applyFont="1">
      <alignment horizontal="right" readingOrder="0" vertical="center"/>
    </xf>
    <xf borderId="35" fillId="0" fontId="13" numFmtId="0" xfId="0" applyAlignment="1" applyBorder="1" applyFont="1">
      <alignment horizontal="right" readingOrder="0" vertical="top"/>
    </xf>
    <xf borderId="26" fillId="9" fontId="15" numFmtId="10" xfId="0" applyAlignment="1" applyBorder="1" applyFont="1" applyNumberFormat="1">
      <alignment horizontal="right" readingOrder="0" vertical="center"/>
    </xf>
    <xf borderId="36" fillId="0" fontId="1" numFmtId="3" xfId="0" applyAlignment="1" applyBorder="1" applyFont="1" applyNumberFormat="1">
      <alignment horizontal="right" readingOrder="0" vertical="center"/>
    </xf>
    <xf borderId="22" fillId="0" fontId="12" numFmtId="0" xfId="0" applyAlignment="1" applyBorder="1" applyFont="1">
      <alignment horizontal="right" readingOrder="0" shrinkToFit="0" vertical="bottom" wrapText="0"/>
    </xf>
    <xf borderId="34" fillId="0" fontId="1" numFmtId="0" xfId="0" applyAlignment="1" applyBorder="1" applyFont="1">
      <alignment horizontal="right" readingOrder="0" vertical="center"/>
    </xf>
    <xf borderId="23" fillId="0" fontId="12" numFmtId="166" xfId="0" applyAlignment="1" applyBorder="1" applyFont="1" applyNumberFormat="1">
      <alignment horizontal="right" readingOrder="0" shrinkToFit="0" vertical="bottom" wrapText="0"/>
    </xf>
    <xf borderId="38" fillId="0" fontId="1" numFmtId="0" xfId="0" applyAlignment="1" applyBorder="1" applyFont="1">
      <alignment horizontal="right" readingOrder="0" vertical="center"/>
    </xf>
    <xf borderId="28" fillId="0" fontId="13" numFmtId="164" xfId="0" applyAlignment="1" applyBorder="1" applyFont="1" applyNumberFormat="1">
      <alignment horizontal="right" readingOrder="0" vertical="center"/>
    </xf>
    <xf borderId="41" fillId="0" fontId="13" numFmtId="10" xfId="0" applyAlignment="1" applyBorder="1" applyFont="1" applyNumberFormat="1">
      <alignment horizontal="right" readingOrder="0" vertical="center"/>
    </xf>
    <xf borderId="40" fillId="0" fontId="15" numFmtId="3" xfId="0" applyAlignment="1" applyBorder="1" applyFont="1" applyNumberFormat="1">
      <alignment horizontal="right" readingOrder="0" vertical="center"/>
    </xf>
    <xf borderId="41" fillId="0" fontId="15" numFmtId="3" xfId="0" applyAlignment="1" applyBorder="1" applyFont="1" applyNumberFormat="1">
      <alignment horizontal="right" readingOrder="0" vertical="center"/>
    </xf>
    <xf borderId="28" fillId="0" fontId="15" numFmtId="10" xfId="0" applyAlignment="1" applyBorder="1" applyFont="1" applyNumberFormat="1">
      <alignment horizontal="right" readingOrder="0" vertical="center"/>
    </xf>
    <xf borderId="36" fillId="0" fontId="15" numFmtId="0" xfId="0" applyAlignment="1" applyBorder="1" applyFont="1">
      <alignment horizontal="right" readingOrder="0" vertical="center"/>
    </xf>
    <xf borderId="38" fillId="9" fontId="15" numFmtId="10" xfId="0" applyAlignment="1" applyBorder="1" applyFont="1" applyNumberFormat="1">
      <alignment horizontal="right" readingOrder="0" vertical="center"/>
    </xf>
    <xf borderId="34" fillId="0" fontId="12" numFmtId="0" xfId="0" applyAlignment="1" applyBorder="1" applyFont="1">
      <alignment horizontal="right" readingOrder="0" shrinkToFit="0" vertical="bottom" wrapText="0"/>
    </xf>
    <xf borderId="35" fillId="0" fontId="12" numFmtId="166" xfId="0" applyAlignment="1" applyBorder="1" applyFont="1" applyNumberFormat="1">
      <alignment horizontal="right" readingOrder="0" shrinkToFit="0" vertical="bottom" wrapText="0"/>
    </xf>
    <xf borderId="38" fillId="0" fontId="15" numFmtId="10" xfId="0" applyAlignment="1" applyBorder="1" applyFont="1" applyNumberFormat="1">
      <alignment horizontal="right" readingOrder="0" vertical="center"/>
    </xf>
    <xf borderId="38" fillId="0" fontId="1" numFmtId="3" xfId="0" applyAlignment="1" applyBorder="1" applyFont="1" applyNumberFormat="1">
      <alignment horizontal="right" readingOrder="0" vertical="center"/>
    </xf>
    <xf borderId="28" fillId="9" fontId="15" numFmtId="10" xfId="0" applyAlignment="1" applyBorder="1" applyFont="1" applyNumberFormat="1">
      <alignment horizontal="right" readingOrder="0" vertical="center"/>
    </xf>
    <xf borderId="40" fillId="0" fontId="15" numFmtId="0" xfId="0" applyAlignment="1" applyBorder="1" applyFont="1">
      <alignment horizontal="right" readingOrder="0" vertical="center"/>
    </xf>
    <xf borderId="36" fillId="0" fontId="1" numFmtId="0" xfId="0" applyAlignment="1" applyBorder="1" applyFont="1">
      <alignment horizontal="right" readingOrder="0" vertical="center"/>
    </xf>
    <xf borderId="41" fillId="10" fontId="13" numFmtId="10" xfId="0" applyAlignment="1" applyBorder="1" applyFont="1" applyNumberFormat="1">
      <alignment horizontal="right" readingOrder="0" vertical="center"/>
    </xf>
    <xf borderId="28" fillId="10" fontId="13" numFmtId="164" xfId="0" applyAlignment="1" applyBorder="1" applyFont="1" applyNumberFormat="1">
      <alignment horizontal="right" readingOrder="0" vertical="center"/>
    </xf>
    <xf borderId="36" fillId="0" fontId="15" numFmtId="3" xfId="0" applyAlignment="1" applyBorder="1" applyFont="1" applyNumberFormat="1">
      <alignment horizontal="right" readingOrder="0" vertical="center"/>
    </xf>
    <xf borderId="36" fillId="10" fontId="1" numFmtId="3" xfId="0" applyAlignment="1" applyBorder="1" applyFont="1" applyNumberFormat="1">
      <alignment readingOrder="0"/>
    </xf>
    <xf borderId="39" fillId="9" fontId="12" numFmtId="166" xfId="0" applyAlignment="1" applyBorder="1" applyFont="1" applyNumberFormat="1">
      <alignment horizontal="right" readingOrder="0" shrinkToFit="0" vertical="bottom" wrapText="0"/>
    </xf>
    <xf borderId="40" fillId="0" fontId="15" numFmtId="4" xfId="0" applyAlignment="1" applyBorder="1" applyFont="1" applyNumberFormat="1">
      <alignment horizontal="right" readingOrder="0" vertical="center"/>
    </xf>
    <xf borderId="28" fillId="0" fontId="12" numFmtId="164" xfId="0" applyAlignment="1" applyBorder="1" applyFont="1" applyNumberFormat="1">
      <alignment horizontal="right" readingOrder="0" vertical="center"/>
    </xf>
    <xf borderId="41" fillId="0" fontId="12" numFmtId="10" xfId="0" applyAlignment="1" applyBorder="1" applyFont="1" applyNumberFormat="1">
      <alignment horizontal="right" readingOrder="0" vertical="center"/>
    </xf>
    <xf borderId="40" fillId="0" fontId="22" numFmtId="0" xfId="0" applyAlignment="1" applyBorder="1" applyFont="1">
      <alignment horizontal="right" readingOrder="0" vertical="center"/>
    </xf>
    <xf borderId="28" fillId="0" fontId="22" numFmtId="10" xfId="0" applyAlignment="1" applyBorder="1" applyFont="1" applyNumberFormat="1">
      <alignment horizontal="right" readingOrder="0" vertical="center"/>
    </xf>
    <xf borderId="36" fillId="0" fontId="22" numFmtId="0" xfId="0" applyAlignment="1" applyBorder="1" applyFont="1">
      <alignment horizontal="right" readingOrder="0" vertical="center"/>
    </xf>
    <xf borderId="38" fillId="0" fontId="22" numFmtId="10" xfId="0" applyAlignment="1" applyBorder="1" applyFont="1" applyNumberFormat="1">
      <alignment horizontal="right" readingOrder="0" vertical="center"/>
    </xf>
    <xf borderId="40" fillId="0" fontId="22" numFmtId="3" xfId="0" applyAlignment="1" applyBorder="1" applyFont="1" applyNumberFormat="1">
      <alignment horizontal="right" readingOrder="0" vertical="center"/>
    </xf>
    <xf borderId="38" fillId="0" fontId="18" numFmtId="0" xfId="0" applyAlignment="1" applyBorder="1" applyFont="1">
      <alignment horizontal="right" readingOrder="0" vertical="center"/>
    </xf>
    <xf borderId="38" fillId="9" fontId="22" numFmtId="10" xfId="0" applyAlignment="1" applyBorder="1" applyFont="1" applyNumberFormat="1">
      <alignment horizontal="right" readingOrder="0" vertical="center"/>
    </xf>
    <xf borderId="34" fillId="0" fontId="18" numFmtId="0" xfId="0" applyAlignment="1" applyBorder="1" applyFont="1">
      <alignment horizontal="right" readingOrder="0" vertical="center"/>
    </xf>
    <xf borderId="28" fillId="9" fontId="22" numFmtId="10" xfId="0" applyAlignment="1" applyBorder="1" applyFont="1" applyNumberFormat="1">
      <alignment horizontal="right" readingOrder="0" vertical="center"/>
    </xf>
    <xf borderId="36" fillId="0" fontId="18" numFmtId="0" xfId="0" applyAlignment="1" applyBorder="1" applyFont="1">
      <alignment horizontal="right" readingOrder="0" vertical="center"/>
    </xf>
    <xf borderId="56" fillId="0" fontId="12" numFmtId="164" xfId="0" applyAlignment="1" applyBorder="1" applyFont="1" applyNumberFormat="1">
      <alignment horizontal="right" readingOrder="0" vertical="center"/>
    </xf>
    <xf borderId="59" fillId="0" fontId="12" numFmtId="10" xfId="0" applyAlignment="1" applyBorder="1" applyFont="1" applyNumberFormat="1">
      <alignment horizontal="right" readingOrder="0" vertical="center"/>
    </xf>
    <xf borderId="58" fillId="0" fontId="22" numFmtId="0" xfId="0" applyAlignment="1" applyBorder="1" applyFont="1">
      <alignment horizontal="right" readingOrder="0" vertical="center"/>
    </xf>
    <xf borderId="59" fillId="0" fontId="15" numFmtId="3" xfId="0" applyAlignment="1" applyBorder="1" applyFont="1" applyNumberFormat="1">
      <alignment horizontal="right" readingOrder="0" vertical="center"/>
    </xf>
    <xf borderId="56" fillId="0" fontId="22" numFmtId="10" xfId="0" applyAlignment="1" applyBorder="1" applyFont="1" applyNumberFormat="1">
      <alignment horizontal="right" readingOrder="0" vertical="center"/>
    </xf>
    <xf borderId="53" fillId="0" fontId="22" numFmtId="0" xfId="0" applyAlignment="1" applyBorder="1" applyFont="1">
      <alignment horizontal="right" readingOrder="0" vertical="center"/>
    </xf>
    <xf borderId="55" fillId="0" fontId="22" numFmtId="10" xfId="0" applyAlignment="1" applyBorder="1" applyFont="1" applyNumberFormat="1">
      <alignment horizontal="right" readingOrder="0" vertical="center"/>
    </xf>
    <xf borderId="36" fillId="0" fontId="18" numFmtId="3" xfId="0" applyAlignment="1" applyBorder="1" applyFont="1" applyNumberFormat="1">
      <alignment horizontal="right" readingOrder="0" vertical="center"/>
    </xf>
    <xf quotePrefix="1" borderId="51" fillId="0" fontId="12" numFmtId="0" xfId="0" applyAlignment="1" applyBorder="1" applyFont="1">
      <alignment horizontal="right" readingOrder="0" vertical="center"/>
    </xf>
    <xf quotePrefix="1" borderId="52" fillId="0" fontId="12" numFmtId="0" xfId="0" applyAlignment="1" applyBorder="1" applyFont="1">
      <alignment horizontal="right" readingOrder="0" shrinkToFit="0" vertical="bottom" wrapText="0"/>
    </xf>
    <xf borderId="53" fillId="0" fontId="1" numFmtId="3" xfId="0" applyAlignment="1" applyBorder="1" applyFont="1" applyNumberFormat="1">
      <alignment readingOrder="0"/>
    </xf>
    <xf borderId="41" fillId="0" fontId="24" numFmtId="0" xfId="0" applyAlignment="1" applyBorder="1" applyFont="1">
      <alignment readingOrder="0"/>
    </xf>
    <xf borderId="41" fillId="0" fontId="5" numFmtId="0" xfId="0" applyAlignment="1" applyBorder="1" applyFont="1">
      <alignment readingOrder="0"/>
    </xf>
    <xf borderId="41" fillId="0" fontId="1" numFmtId="0" xfId="0" applyAlignment="1" applyBorder="1" applyFont="1">
      <alignment readingOrder="0"/>
    </xf>
    <xf borderId="55" fillId="0" fontId="18" numFmtId="0" xfId="0" applyAlignment="1" applyBorder="1" applyFont="1">
      <alignment horizontal="right" readingOrder="0" vertical="center"/>
    </xf>
    <xf borderId="51" fillId="0" fontId="18" numFmtId="0" xfId="0" applyAlignment="1" applyBorder="1" applyFont="1">
      <alignment horizontal="right" readingOrder="0" vertical="center"/>
    </xf>
    <xf borderId="11" fillId="4" fontId="2" numFmtId="2" xfId="0" applyAlignment="1" applyBorder="1" applyFont="1" applyNumberFormat="1">
      <alignment horizontal="right" readingOrder="0" vertical="center"/>
    </xf>
    <xf borderId="11" fillId="4" fontId="2" numFmtId="164" xfId="0" applyAlignment="1" applyBorder="1" applyFont="1" applyNumberFormat="1">
      <alignment horizontal="right" readingOrder="0" vertical="center"/>
    </xf>
    <xf borderId="60" fillId="4" fontId="2" numFmtId="10" xfId="0" applyAlignment="1" applyBorder="1" applyFont="1" applyNumberFormat="1">
      <alignment readingOrder="0" vertical="center"/>
    </xf>
    <xf borderId="9" fillId="4" fontId="2" numFmtId="165" xfId="0" applyAlignment="1" applyBorder="1" applyFont="1" applyNumberFormat="1">
      <alignment horizontal="right" readingOrder="0" vertical="center"/>
    </xf>
    <xf borderId="16" fillId="2" fontId="2" numFmtId="3" xfId="0" applyAlignment="1" applyBorder="1" applyFont="1" applyNumberFormat="1">
      <alignment horizontal="right" readingOrder="0"/>
    </xf>
    <xf borderId="8" fillId="2" fontId="9" numFmtId="3" xfId="0" applyAlignment="1" applyBorder="1" applyFont="1" applyNumberFormat="1">
      <alignment horizontal="right" readingOrder="0" vertical="center"/>
    </xf>
    <xf borderId="53" fillId="0" fontId="18" numFmtId="0" xfId="0" applyAlignment="1" applyBorder="1" applyFont="1">
      <alignment horizontal="right" readingOrder="0" vertical="center"/>
    </xf>
    <xf borderId="11" fillId="9" fontId="2" numFmtId="10" xfId="0" applyAlignment="1" applyBorder="1" applyFont="1" applyNumberFormat="1">
      <alignment horizontal="right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1" fillId="10" fontId="5" numFmtId="0" xfId="0" applyAlignment="1" applyBorder="1" applyFont="1">
      <alignment horizontal="center" readingOrder="0" vertical="center"/>
    </xf>
    <xf borderId="60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26" numFmtId="0" xfId="0" applyAlignment="1" applyFont="1">
      <alignment horizontal="center" readingOrder="0"/>
    </xf>
    <xf borderId="18" fillId="0" fontId="5" numFmtId="0" xfId="0" applyAlignment="1" applyBorder="1" applyFont="1">
      <alignment horizontal="center"/>
    </xf>
    <xf borderId="63" fillId="2" fontId="5" numFmtId="0" xfId="0" applyAlignment="1" applyBorder="1" applyFont="1">
      <alignment horizontal="center" readingOrder="0" vertical="center"/>
    </xf>
    <xf borderId="10" fillId="6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 readingOrder="0" vertical="center"/>
    </xf>
    <xf borderId="9" fillId="6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 vertical="center"/>
    </xf>
    <xf borderId="16" fillId="8" fontId="5" numFmtId="0" xfId="0" applyAlignment="1" applyBorder="1" applyFont="1">
      <alignment horizontal="center"/>
    </xf>
    <xf borderId="11" fillId="8" fontId="5" numFmtId="0" xfId="0" applyAlignment="1" applyBorder="1" applyFont="1">
      <alignment horizontal="center"/>
    </xf>
    <xf borderId="17" fillId="2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/>
    </xf>
    <xf borderId="22" fillId="0" fontId="1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/>
    </xf>
    <xf borderId="23" fillId="0" fontId="1" numFmtId="0" xfId="0" applyAlignment="1" applyBorder="1" applyFont="1">
      <alignment horizontal="right" readingOrder="0" vertical="center"/>
    </xf>
    <xf borderId="9" fillId="0" fontId="5" numFmtId="0" xfId="0" applyAlignment="1" applyBorder="1" applyFont="1">
      <alignment horizontal="center"/>
    </xf>
    <xf borderId="24" fillId="6" fontId="1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horizontal="center"/>
    </xf>
    <xf borderId="25" fillId="6" fontId="1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/>
    </xf>
    <xf borderId="26" fillId="0" fontId="1" numFmtId="3" xfId="0" applyAlignment="1" applyBorder="1" applyFont="1" applyNumberFormat="1">
      <alignment horizontal="right" readingOrder="0" vertical="center"/>
    </xf>
    <xf borderId="18" fillId="0" fontId="1" numFmtId="0" xfId="0" applyAlignment="1" applyBorder="1" applyFont="1">
      <alignment horizontal="right"/>
    </xf>
    <xf borderId="27" fillId="0" fontId="1" numFmtId="3" xfId="0" applyAlignment="1" applyBorder="1" applyFont="1" applyNumberFormat="1">
      <alignment horizontal="right" readingOrder="0" vertical="center"/>
    </xf>
    <xf borderId="62" fillId="11" fontId="27" numFmtId="166" xfId="0" applyAlignment="1" applyBorder="1" applyFill="1" applyFont="1" applyNumberFormat="1">
      <alignment horizontal="right"/>
    </xf>
    <xf borderId="65" fillId="0" fontId="27" numFmtId="3" xfId="0" applyAlignment="1" applyBorder="1" applyFont="1" applyNumberFormat="1">
      <alignment horizontal="right"/>
    </xf>
    <xf borderId="27" fillId="8" fontId="27" numFmtId="166" xfId="0" applyAlignment="1" applyBorder="1" applyFont="1" applyNumberFormat="1">
      <alignment horizontal="right"/>
    </xf>
    <xf borderId="66" fillId="0" fontId="1" numFmtId="2" xfId="0" applyAlignment="1" applyBorder="1" applyFont="1" applyNumberFormat="1">
      <alignment horizontal="right" readingOrder="0" vertical="center"/>
    </xf>
    <xf borderId="66" fillId="8" fontId="27" numFmtId="3" xfId="0" applyAlignment="1" applyBorder="1" applyFont="1" applyNumberFormat="1">
      <alignment horizontal="right"/>
    </xf>
    <xf borderId="27" fillId="0" fontId="5" numFmtId="0" xfId="0" applyAlignment="1" applyBorder="1" applyFont="1">
      <alignment horizontal="right" readingOrder="0" vertical="center"/>
    </xf>
    <xf borderId="61" fillId="11" fontId="27" numFmtId="3" xfId="0" applyAlignment="1" applyBorder="1" applyFont="1" applyNumberFormat="1">
      <alignment horizontal="right"/>
    </xf>
    <xf borderId="65" fillId="0" fontId="1" numFmtId="2" xfId="0" applyAlignment="1" applyBorder="1" applyFont="1" applyNumberFormat="1">
      <alignment horizontal="right" readingOrder="0" vertical="center"/>
    </xf>
    <xf borderId="62" fillId="10" fontId="28" numFmtId="3" xfId="0" applyAlignment="1" applyBorder="1" applyFont="1" applyNumberFormat="1">
      <alignment horizontal="right" readingOrder="0"/>
    </xf>
    <xf borderId="67" fillId="0" fontId="1" numFmtId="10" xfId="0" applyAlignment="1" applyBorder="1" applyFont="1" applyNumberFormat="1">
      <alignment horizontal="right" readingOrder="0" vertical="center"/>
    </xf>
    <xf borderId="65" fillId="0" fontId="1" numFmtId="165" xfId="0" applyAlignment="1" applyBorder="1" applyFont="1" applyNumberFormat="1">
      <alignment horizontal="right" readingOrder="0" vertical="center"/>
    </xf>
    <xf borderId="65" fillId="10" fontId="28" numFmtId="164" xfId="0" applyAlignment="1" applyBorder="1" applyFont="1" applyNumberFormat="1">
      <alignment horizontal="right"/>
    </xf>
    <xf borderId="33" fillId="0" fontId="1" numFmtId="3" xfId="0" applyAlignment="1" applyBorder="1" applyFont="1" applyNumberFormat="1">
      <alignment horizontal="right" readingOrder="0" vertical="center"/>
    </xf>
    <xf borderId="27" fillId="10" fontId="28" numFmtId="3" xfId="0" applyAlignment="1" applyBorder="1" applyFont="1" applyNumberFormat="1">
      <alignment horizontal="right" readingOrder="0"/>
    </xf>
    <xf borderId="32" fillId="0" fontId="1" numFmtId="10" xfId="0" applyAlignment="1" applyBorder="1" applyFont="1" applyNumberFormat="1">
      <alignment horizontal="right" readingOrder="0" vertical="center"/>
    </xf>
    <xf borderId="66" fillId="10" fontId="1" numFmtId="164" xfId="0" applyAlignment="1" applyBorder="1" applyFont="1" applyNumberFormat="1">
      <alignment horizontal="right"/>
    </xf>
    <xf borderId="29" fillId="0" fontId="1" numFmtId="10" xfId="0" applyAlignment="1" applyBorder="1" applyFont="1" applyNumberFormat="1">
      <alignment horizontal="right" readingOrder="0" vertical="center"/>
    </xf>
    <xf borderId="35" fillId="0" fontId="1" numFmtId="0" xfId="0" applyAlignment="1" applyBorder="1" applyFont="1">
      <alignment horizontal="right"/>
    </xf>
    <xf borderId="34" fillId="0" fontId="1" numFmtId="0" xfId="0" applyAlignment="1" applyBorder="1" applyFont="1">
      <alignment horizontal="center" readingOrder="0" vertical="center"/>
    </xf>
    <xf borderId="40" fillId="11" fontId="27" numFmtId="166" xfId="0" applyAlignment="1" applyBorder="1" applyFont="1" applyNumberFormat="1">
      <alignment horizontal="right"/>
    </xf>
    <xf borderId="35" fillId="0" fontId="1" numFmtId="0" xfId="0" applyAlignment="1" applyBorder="1" applyFont="1">
      <alignment horizontal="right" readingOrder="0" vertical="center"/>
    </xf>
    <xf borderId="28" fillId="0" fontId="27" numFmtId="3" xfId="0" applyAlignment="1" applyBorder="1" applyFont="1" applyNumberFormat="1">
      <alignment horizontal="right"/>
    </xf>
    <xf borderId="36" fillId="6" fontId="1" numFmtId="0" xfId="0" applyAlignment="1" applyBorder="1" applyFont="1">
      <alignment horizontal="center" readingOrder="0" vertical="center"/>
    </xf>
    <xf borderId="36" fillId="8" fontId="27" numFmtId="166" xfId="0" applyAlignment="1" applyBorder="1" applyFont="1" applyNumberFormat="1">
      <alignment horizontal="right"/>
    </xf>
    <xf borderId="37" fillId="6" fontId="1" numFmtId="0" xfId="0" applyAlignment="1" applyBorder="1" applyFont="1">
      <alignment horizontal="center" readingOrder="0" vertical="center"/>
    </xf>
    <xf borderId="37" fillId="8" fontId="27" numFmtId="3" xfId="0" applyAlignment="1" applyBorder="1" applyFont="1" applyNumberFormat="1">
      <alignment horizontal="right"/>
    </xf>
    <xf borderId="35" fillId="11" fontId="27" numFmtId="3" xfId="0" applyAlignment="1" applyBorder="1" applyFont="1" applyNumberFormat="1">
      <alignment horizontal="right"/>
    </xf>
    <xf borderId="37" fillId="0" fontId="1" numFmtId="2" xfId="0" applyAlignment="1" applyBorder="1" applyFont="1" applyNumberFormat="1">
      <alignment horizontal="right" readingOrder="0" vertical="center"/>
    </xf>
    <xf borderId="40" fillId="11" fontId="28" numFmtId="3" xfId="0" applyAlignment="1" applyBorder="1" applyFont="1" applyNumberFormat="1">
      <alignment horizontal="right" readingOrder="0"/>
    </xf>
    <xf borderId="36" fillId="0" fontId="5" numFmtId="3" xfId="0" applyAlignment="1" applyBorder="1" applyFont="1" applyNumberFormat="1">
      <alignment horizontal="right" readingOrder="0" vertical="center"/>
    </xf>
    <xf borderId="28" fillId="11" fontId="28" numFmtId="164" xfId="0" applyAlignment="1" applyBorder="1" applyFont="1" applyNumberFormat="1">
      <alignment horizontal="right"/>
    </xf>
    <xf borderId="28" fillId="0" fontId="1" numFmtId="2" xfId="0" applyAlignment="1" applyBorder="1" applyFont="1" applyNumberFormat="1">
      <alignment horizontal="right" readingOrder="0" vertical="center"/>
    </xf>
    <xf borderId="36" fillId="11" fontId="28" numFmtId="3" xfId="0" applyAlignment="1" applyBorder="1" applyFont="1" applyNumberFormat="1">
      <alignment horizontal="right" readingOrder="0"/>
    </xf>
    <xf borderId="36" fillId="0" fontId="5" numFmtId="0" xfId="0" applyAlignment="1" applyBorder="1" applyFont="1">
      <alignment horizontal="right" readingOrder="0" vertical="center"/>
    </xf>
    <xf borderId="37" fillId="0" fontId="1" numFmtId="164" xfId="0" applyAlignment="1" applyBorder="1" applyFont="1" applyNumberFormat="1">
      <alignment horizontal="right"/>
    </xf>
    <xf borderId="41" fillId="0" fontId="1" numFmtId="10" xfId="0" applyAlignment="1" applyBorder="1" applyFont="1" applyNumberFormat="1">
      <alignment horizontal="right" readingOrder="0" vertical="center"/>
    </xf>
    <xf borderId="61" fillId="0" fontId="1" numFmtId="0" xfId="0" applyAlignment="1" applyBorder="1" applyFont="1">
      <alignment horizontal="right"/>
    </xf>
    <xf borderId="28" fillId="0" fontId="1" numFmtId="165" xfId="0" applyAlignment="1" applyBorder="1" applyFont="1" applyNumberFormat="1">
      <alignment horizontal="right" readingOrder="0" vertical="center"/>
    </xf>
    <xf borderId="40" fillId="6" fontId="27" numFmtId="166" xfId="0" applyAlignment="1" applyBorder="1" applyFont="1" applyNumberFormat="1">
      <alignment horizontal="right"/>
    </xf>
    <xf borderId="41" fillId="0" fontId="1" numFmtId="3" xfId="0" applyAlignment="1" applyBorder="1" applyFont="1" applyNumberFormat="1">
      <alignment horizontal="right" readingOrder="0" vertical="center"/>
    </xf>
    <xf borderId="28" fillId="6" fontId="27" numFmtId="3" xfId="0" applyAlignment="1" applyBorder="1" applyFont="1" applyNumberFormat="1">
      <alignment horizontal="right"/>
    </xf>
    <xf borderId="28" fillId="0" fontId="1" numFmtId="10" xfId="0" applyAlignment="1" applyBorder="1" applyFont="1" applyNumberFormat="1">
      <alignment horizontal="right" readingOrder="0" vertical="center"/>
    </xf>
    <xf borderId="36" fillId="11" fontId="27" numFmtId="166" xfId="0" applyAlignment="1" applyBorder="1" applyFont="1" applyNumberFormat="1">
      <alignment horizontal="right"/>
    </xf>
    <xf borderId="37" fillId="11" fontId="27" numFmtId="3" xfId="0" applyAlignment="1" applyBorder="1" applyFont="1" applyNumberFormat="1">
      <alignment horizontal="right"/>
    </xf>
    <xf borderId="39" fillId="0" fontId="1" numFmtId="10" xfId="0" applyAlignment="1" applyBorder="1" applyFont="1" applyNumberFormat="1">
      <alignment horizontal="right" readingOrder="0" vertical="center"/>
    </xf>
    <xf borderId="28" fillId="9" fontId="1" numFmtId="10" xfId="0" applyAlignment="1" applyBorder="1" applyFont="1" applyNumberFormat="1">
      <alignment horizontal="right" readingOrder="0" vertical="center"/>
    </xf>
    <xf borderId="36" fillId="11" fontId="28" numFmtId="3" xfId="0" applyAlignment="1" applyBorder="1" applyFont="1" applyNumberFormat="1">
      <alignment horizontal="right"/>
    </xf>
    <xf borderId="36" fillId="8" fontId="1" numFmtId="0" xfId="0" applyAlignment="1" applyBorder="1" applyFont="1">
      <alignment horizontal="center" readingOrder="0" vertical="center"/>
    </xf>
    <xf borderId="37" fillId="8" fontId="1" numFmtId="0" xfId="0" applyAlignment="1" applyBorder="1" applyFont="1">
      <alignment horizontal="center" readingOrder="0" vertical="center"/>
    </xf>
    <xf borderId="36" fillId="11" fontId="1" numFmtId="3" xfId="0" applyBorder="1" applyFont="1" applyNumberFormat="1"/>
    <xf borderId="34" fillId="0" fontId="1" numFmtId="3" xfId="0" applyAlignment="1" applyBorder="1" applyFont="1" applyNumberFormat="1">
      <alignment horizontal="right" readingOrder="0" vertical="center"/>
    </xf>
    <xf borderId="39" fillId="9" fontId="1" numFmtId="10" xfId="0" applyAlignment="1" applyBorder="1" applyFont="1" applyNumberFormat="1">
      <alignment horizontal="right" readingOrder="0" vertical="center"/>
    </xf>
    <xf borderId="40" fillId="11" fontId="28" numFmtId="3" xfId="0" applyAlignment="1" applyBorder="1" applyFont="1" applyNumberFormat="1">
      <alignment horizontal="right"/>
    </xf>
    <xf borderId="36" fillId="7" fontId="18" numFmtId="0" xfId="0" applyAlignment="1" applyBorder="1" applyFont="1">
      <alignment horizontal="center" readingOrder="0" vertical="center"/>
    </xf>
    <xf borderId="36" fillId="11" fontId="1" numFmtId="3" xfId="0" applyAlignment="1" applyBorder="1" applyFont="1" applyNumberFormat="1">
      <alignment readingOrder="0"/>
    </xf>
    <xf borderId="40" fillId="11" fontId="1" numFmtId="3" xfId="0" applyAlignment="1" applyBorder="1" applyFont="1" applyNumberFormat="1">
      <alignment readingOrder="0"/>
    </xf>
    <xf borderId="28" fillId="6" fontId="1" numFmtId="0" xfId="0" applyAlignment="1" applyBorder="1" applyFont="1">
      <alignment horizontal="right" vertical="bottom"/>
    </xf>
    <xf borderId="36" fillId="10" fontId="1" numFmtId="3" xfId="0" applyAlignment="1" applyBorder="1" applyFont="1" applyNumberFormat="1">
      <alignment horizontal="right" readingOrder="0" vertical="center"/>
    </xf>
    <xf borderId="37" fillId="10" fontId="1" numFmtId="2" xfId="0" applyAlignment="1" applyBorder="1" applyFont="1" applyNumberFormat="1">
      <alignment horizontal="right" readingOrder="0" vertical="center"/>
    </xf>
    <xf borderId="36" fillId="10" fontId="5" numFmtId="3" xfId="0" applyAlignment="1" applyBorder="1" applyFont="1" applyNumberFormat="1">
      <alignment horizontal="right" readingOrder="0" vertical="center"/>
    </xf>
    <xf borderId="28" fillId="10" fontId="1" numFmtId="2" xfId="0" applyAlignment="1" applyBorder="1" applyFont="1" applyNumberFormat="1">
      <alignment horizontal="right" readingOrder="0" vertical="center"/>
    </xf>
    <xf borderId="28" fillId="10" fontId="1" numFmtId="165" xfId="0" applyAlignment="1" applyBorder="1" applyFont="1" applyNumberFormat="1">
      <alignment horizontal="right" readingOrder="0" vertical="center"/>
    </xf>
    <xf borderId="52" fillId="0" fontId="1" numFmtId="0" xfId="0" applyAlignment="1" applyBorder="1" applyFont="1">
      <alignment horizontal="right"/>
    </xf>
    <xf borderId="58" fillId="6" fontId="27" numFmtId="166" xfId="0" applyAlignment="1" applyBorder="1" applyFont="1" applyNumberFormat="1">
      <alignment horizontal="right"/>
    </xf>
    <xf borderId="56" fillId="6" fontId="27" numFmtId="3" xfId="0" applyAlignment="1" applyBorder="1" applyFont="1" applyNumberFormat="1">
      <alignment horizontal="right"/>
    </xf>
    <xf borderId="53" fillId="11" fontId="27" numFmtId="166" xfId="0" applyAlignment="1" applyBorder="1" applyFont="1" applyNumberFormat="1">
      <alignment horizontal="right"/>
    </xf>
    <xf borderId="54" fillId="11" fontId="27" numFmtId="3" xfId="0" applyAlignment="1" applyBorder="1" applyFont="1" applyNumberFormat="1">
      <alignment horizontal="right"/>
    </xf>
    <xf borderId="52" fillId="11" fontId="27" numFmtId="3" xfId="0" applyAlignment="1" applyBorder="1" applyFont="1" applyNumberFormat="1">
      <alignment horizontal="right"/>
    </xf>
    <xf borderId="58" fillId="11" fontId="28" numFmtId="3" xfId="0" applyAlignment="1" applyBorder="1" applyFont="1" applyNumberFormat="1">
      <alignment horizontal="right"/>
    </xf>
    <xf borderId="56" fillId="11" fontId="28" numFmtId="164" xfId="0" applyAlignment="1" applyBorder="1" applyFont="1" applyNumberFormat="1">
      <alignment horizontal="right"/>
    </xf>
    <xf borderId="53" fillId="11" fontId="1" numFmtId="3" xfId="0" applyBorder="1" applyFont="1" applyNumberFormat="1"/>
    <xf borderId="54" fillId="0" fontId="1" numFmtId="164" xfId="0" applyAlignment="1" applyBorder="1" applyFont="1" applyNumberFormat="1">
      <alignment horizontal="right"/>
    </xf>
    <xf borderId="23" fillId="0" fontId="18" numFmtId="0" xfId="0" applyAlignment="1" applyBorder="1" applyFont="1">
      <alignment horizontal="right" vertical="bottom"/>
    </xf>
    <xf borderId="0" fillId="0" fontId="1" numFmtId="166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23" fillId="11" fontId="29" numFmtId="3" xfId="0" applyAlignment="1" applyBorder="1" applyFont="1" applyNumberFormat="1">
      <alignment horizontal="right" readingOrder="0" vertical="bottom"/>
    </xf>
    <xf borderId="0" fillId="11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35" fillId="0" fontId="18" numFmtId="0" xfId="0" applyAlignment="1" applyBorder="1" applyFont="1">
      <alignment horizontal="right" vertical="bottom"/>
    </xf>
    <xf borderId="35" fillId="11" fontId="29" numFmtId="3" xfId="0" applyAlignment="1" applyBorder="1" applyFont="1" applyNumberFormat="1">
      <alignment horizontal="right" readingOrder="0" vertical="bottom"/>
    </xf>
    <xf borderId="35" fillId="11" fontId="29" numFmtId="3" xfId="0" applyAlignment="1" applyBorder="1" applyFont="1" applyNumberFormat="1">
      <alignment horizontal="right" vertical="bottom"/>
    </xf>
    <xf borderId="52" fillId="0" fontId="18" numFmtId="0" xfId="0" applyAlignment="1" applyBorder="1" applyFont="1">
      <alignment horizontal="right" vertical="bottom"/>
    </xf>
    <xf borderId="52" fillId="11" fontId="29" numFmtId="3" xfId="0" applyAlignment="1" applyBorder="1" applyFont="1" applyNumberFormat="1">
      <alignment horizontal="right" readingOrder="0" vertical="bottom"/>
    </xf>
    <xf borderId="52" fillId="11" fontId="29" numFmtId="3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8" fillId="0" fontId="2" numFmtId="0" xfId="0" applyAlignment="1" applyBorder="1" applyFont="1">
      <alignment horizontal="right" vertical="bottom"/>
    </xf>
    <xf borderId="8" fillId="0" fontId="2" numFmtId="3" xfId="0" applyAlignment="1" applyBorder="1" applyFont="1" applyNumberFormat="1">
      <alignment horizontal="right" vertical="bottom"/>
    </xf>
    <xf borderId="16" fillId="0" fontId="2" numFmtId="3" xfId="0" applyAlignment="1" applyBorder="1" applyFont="1" applyNumberFormat="1">
      <alignment horizontal="right" vertical="bottom"/>
    </xf>
    <xf borderId="60" fillId="0" fontId="2" numFmtId="3" xfId="0" applyAlignment="1" applyBorder="1" applyFont="1" applyNumberFormat="1">
      <alignment horizontal="right" vertical="bottom"/>
    </xf>
    <xf borderId="60" fillId="11" fontId="30" numFmtId="164" xfId="0" applyAlignment="1" applyBorder="1" applyFont="1" applyNumberFormat="1">
      <alignment horizontal="right" vertical="bottom"/>
    </xf>
    <xf borderId="11" fillId="0" fontId="2" numFmtId="164" xfId="0" applyAlignment="1" applyBorder="1" applyFont="1" applyNumberFormat="1">
      <alignment horizontal="right" vertical="bottom"/>
    </xf>
    <xf borderId="41" fillId="10" fontId="1" numFmtId="10" xfId="0" applyAlignment="1" applyBorder="1" applyFont="1" applyNumberFormat="1">
      <alignment horizontal="right" readingOrder="0" vertical="center"/>
    </xf>
    <xf borderId="34" fillId="5" fontId="18" numFmtId="0" xfId="0" applyAlignment="1" applyBorder="1" applyFont="1">
      <alignment horizontal="center" readingOrder="0" vertical="center"/>
    </xf>
    <xf borderId="35" fillId="5" fontId="18" numFmtId="0" xfId="0" applyAlignment="1" applyBorder="1" applyFont="1">
      <alignment horizontal="right" readingOrder="0" vertical="center"/>
    </xf>
    <xf borderId="36" fillId="5" fontId="18" numFmtId="0" xfId="0" applyAlignment="1" applyBorder="1" applyFont="1">
      <alignment horizontal="center" readingOrder="0" vertical="center"/>
    </xf>
    <xf borderId="37" fillId="5" fontId="18" numFmtId="0" xfId="0" applyAlignment="1" applyBorder="1" applyFont="1">
      <alignment horizontal="center" readingOrder="0" vertical="center"/>
    </xf>
    <xf borderId="38" fillId="0" fontId="18" numFmtId="3" xfId="0" applyAlignment="1" applyBorder="1" applyFont="1" applyNumberFormat="1">
      <alignment horizontal="right" readingOrder="0" vertical="center"/>
    </xf>
    <xf borderId="37" fillId="0" fontId="18" numFmtId="2" xfId="0" applyAlignment="1" applyBorder="1" applyFont="1" applyNumberFormat="1">
      <alignment horizontal="right" readingOrder="0" vertical="center"/>
    </xf>
    <xf borderId="36" fillId="0" fontId="24" numFmtId="0" xfId="0" applyAlignment="1" applyBorder="1" applyFont="1">
      <alignment horizontal="right" readingOrder="0" vertical="center"/>
    </xf>
    <xf borderId="28" fillId="0" fontId="18" numFmtId="2" xfId="0" applyAlignment="1" applyBorder="1" applyFont="1" applyNumberFormat="1">
      <alignment horizontal="right" readingOrder="0" vertical="center"/>
    </xf>
    <xf borderId="41" fillId="0" fontId="18" numFmtId="10" xfId="0" applyAlignment="1" applyBorder="1" applyFont="1" applyNumberFormat="1">
      <alignment horizontal="right" readingOrder="0" vertical="center"/>
    </xf>
    <xf borderId="28" fillId="0" fontId="18" numFmtId="165" xfId="0" applyAlignment="1" applyBorder="1" applyFont="1" applyNumberFormat="1">
      <alignment horizontal="right" readingOrder="0" vertical="center"/>
    </xf>
    <xf borderId="28" fillId="0" fontId="18" numFmtId="10" xfId="0" applyAlignment="1" applyBorder="1" applyFont="1" applyNumberFormat="1">
      <alignment horizontal="right" readingOrder="0" vertical="center"/>
    </xf>
    <xf borderId="39" fillId="0" fontId="18" numFmtId="10" xfId="0" applyAlignment="1" applyBorder="1" applyFont="1" applyNumberFormat="1">
      <alignment horizontal="right" readingOrder="0" vertical="center"/>
    </xf>
    <xf borderId="36" fillId="0" fontId="24" numFmtId="3" xfId="0" applyAlignment="1" applyBorder="1" applyFont="1" applyNumberFormat="1">
      <alignment horizontal="right" readingOrder="0" vertical="center"/>
    </xf>
    <xf borderId="28" fillId="9" fontId="18" numFmtId="10" xfId="0" applyAlignment="1" applyBorder="1" applyFont="1" applyNumberFormat="1">
      <alignment horizontal="right" readingOrder="0" vertical="center"/>
    </xf>
    <xf borderId="51" fillId="5" fontId="18" numFmtId="0" xfId="0" applyAlignment="1" applyBorder="1" applyFont="1">
      <alignment horizontal="center" readingOrder="0" vertical="center"/>
    </xf>
    <xf borderId="52" fillId="5" fontId="18" numFmtId="0" xfId="0" applyAlignment="1" applyBorder="1" applyFont="1">
      <alignment horizontal="right" readingOrder="0" vertical="center"/>
    </xf>
    <xf borderId="53" fillId="5" fontId="18" numFmtId="0" xfId="0" applyAlignment="1" applyBorder="1" applyFont="1">
      <alignment horizontal="center" readingOrder="0" vertical="center"/>
    </xf>
    <xf borderId="54" fillId="5" fontId="18" numFmtId="0" xfId="0" applyAlignment="1" applyBorder="1" applyFont="1">
      <alignment horizontal="center" readingOrder="0" vertical="center"/>
    </xf>
    <xf borderId="55" fillId="0" fontId="18" numFmtId="3" xfId="0" applyAlignment="1" applyBorder="1" applyFont="1" applyNumberFormat="1">
      <alignment horizontal="right" readingOrder="0" vertical="center"/>
    </xf>
    <xf borderId="53" fillId="0" fontId="18" numFmtId="3" xfId="0" applyAlignment="1" applyBorder="1" applyFont="1" applyNumberFormat="1">
      <alignment horizontal="right" readingOrder="0" vertical="center"/>
    </xf>
    <xf borderId="54" fillId="0" fontId="18" numFmtId="2" xfId="0" applyAlignment="1" applyBorder="1" applyFont="1" applyNumberFormat="1">
      <alignment horizontal="right" readingOrder="0" vertical="center"/>
    </xf>
    <xf borderId="53" fillId="0" fontId="24" numFmtId="0" xfId="0" applyAlignment="1" applyBorder="1" applyFont="1">
      <alignment horizontal="right" readingOrder="0" vertical="center"/>
    </xf>
    <xf borderId="56" fillId="0" fontId="18" numFmtId="2" xfId="0" applyAlignment="1" applyBorder="1" applyFont="1" applyNumberFormat="1">
      <alignment horizontal="right" readingOrder="0" vertical="center"/>
    </xf>
    <xf borderId="59" fillId="0" fontId="18" numFmtId="10" xfId="0" applyAlignment="1" applyBorder="1" applyFont="1" applyNumberFormat="1">
      <alignment horizontal="right" readingOrder="0" vertical="center"/>
    </xf>
    <xf borderId="56" fillId="0" fontId="18" numFmtId="165" xfId="0" applyAlignment="1" applyBorder="1" applyFont="1" applyNumberFormat="1">
      <alignment horizontal="right" readingOrder="0" vertical="center"/>
    </xf>
    <xf borderId="59" fillId="0" fontId="1" numFmtId="3" xfId="0" applyAlignment="1" applyBorder="1" applyFont="1" applyNumberFormat="1">
      <alignment horizontal="right" readingOrder="0" vertical="center"/>
    </xf>
    <xf borderId="56" fillId="9" fontId="18" numFmtId="10" xfId="0" applyAlignment="1" applyBorder="1" applyFont="1" applyNumberFormat="1">
      <alignment horizontal="right" readingOrder="0" vertical="center"/>
    </xf>
    <xf borderId="57" fillId="0" fontId="18" numFmtId="10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1.0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1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6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17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1"/>
      <c r="B4" s="1"/>
      <c r="C4" s="18" t="s">
        <v>9</v>
      </c>
      <c r="D4" s="19"/>
      <c r="E4" s="10"/>
      <c r="F4" s="20">
        <f t="shared" ref="F4:G4" si="1">SUM(F6:F65)</f>
        <v>331875705</v>
      </c>
      <c r="G4" s="20">
        <f t="shared" si="1"/>
        <v>2189815</v>
      </c>
      <c r="H4" s="21">
        <f>(G4/F4)*1000</f>
        <v>6.598298601</v>
      </c>
      <c r="I4" s="20">
        <f t="shared" ref="I4:K4" si="2">SUM(I6:I65)</f>
        <v>402992</v>
      </c>
      <c r="J4" s="20">
        <f t="shared" si="2"/>
        <v>31935</v>
      </c>
      <c r="K4" s="20">
        <f t="shared" si="2"/>
        <v>434927</v>
      </c>
      <c r="L4" s="22">
        <f>(K4/F4)*1000</f>
        <v>1.310511717</v>
      </c>
      <c r="M4" s="20">
        <f t="shared" ref="M4:O4" si="3">SUM(M6:M65)</f>
        <v>12848</v>
      </c>
      <c r="N4" s="20">
        <f t="shared" si="3"/>
        <v>1940</v>
      </c>
      <c r="O4" s="23">
        <f t="shared" si="3"/>
        <v>14788</v>
      </c>
      <c r="P4" s="24">
        <f>O4/K4</f>
        <v>0.03400110823</v>
      </c>
      <c r="Q4" s="25">
        <f>(O4/F4)*1000</f>
        <v>0.04455885073</v>
      </c>
      <c r="R4" s="20">
        <f t="shared" ref="R4:S4" si="4">SUM(R6:R65)</f>
        <v>336673</v>
      </c>
      <c r="S4" s="20">
        <f t="shared" si="4"/>
        <v>95094</v>
      </c>
      <c r="T4" s="26">
        <f>(K4/R4)-1</f>
        <v>0.2918380743</v>
      </c>
      <c r="U4" s="20">
        <f t="shared" ref="U4:V4" si="5">SUM(U6:U65)</f>
        <v>9617</v>
      </c>
      <c r="V4" s="20">
        <f t="shared" si="5"/>
        <v>5163</v>
      </c>
      <c r="W4" s="27">
        <f>(O4/U4)-1</f>
        <v>0.5376936675</v>
      </c>
      <c r="X4" s="28">
        <f>SUM(X6:X65)</f>
        <v>23559</v>
      </c>
      <c r="Y4" s="29">
        <f>V4/X4</f>
        <v>0.2191519165</v>
      </c>
    </row>
    <row r="5">
      <c r="A5" s="7"/>
      <c r="B5" s="30" t="s">
        <v>10</v>
      </c>
      <c r="C5" s="31" t="s">
        <v>11</v>
      </c>
      <c r="D5" s="32" t="s">
        <v>12</v>
      </c>
      <c r="E5" s="33" t="s">
        <v>13</v>
      </c>
      <c r="F5" s="34" t="s">
        <v>14</v>
      </c>
      <c r="G5" s="35" t="s">
        <v>15</v>
      </c>
      <c r="H5" s="36" t="s">
        <v>16</v>
      </c>
      <c r="I5" s="37" t="s">
        <v>17</v>
      </c>
      <c r="J5" s="38" t="s">
        <v>18</v>
      </c>
      <c r="K5" s="39" t="s">
        <v>15</v>
      </c>
      <c r="L5" s="40" t="s">
        <v>16</v>
      </c>
      <c r="M5" s="37" t="s">
        <v>17</v>
      </c>
      <c r="N5" s="38" t="s">
        <v>18</v>
      </c>
      <c r="O5" s="41" t="s">
        <v>15</v>
      </c>
      <c r="P5" s="42" t="s">
        <v>19</v>
      </c>
      <c r="Q5" s="43" t="s">
        <v>20</v>
      </c>
      <c r="R5" s="44" t="s">
        <v>21</v>
      </c>
      <c r="S5" s="45" t="s">
        <v>23</v>
      </c>
      <c r="T5" s="46" t="s">
        <v>24</v>
      </c>
      <c r="U5" s="44" t="s">
        <v>26</v>
      </c>
      <c r="V5" s="45" t="s">
        <v>23</v>
      </c>
      <c r="W5" s="47" t="s">
        <v>24</v>
      </c>
      <c r="X5" s="40" t="s">
        <v>28</v>
      </c>
      <c r="Y5" s="39" t="s">
        <v>30</v>
      </c>
    </row>
    <row r="6">
      <c r="A6" s="49"/>
      <c r="B6" s="50" t="s">
        <v>31</v>
      </c>
      <c r="C6" s="52" t="s">
        <v>32</v>
      </c>
      <c r="D6" s="55" t="s">
        <v>34</v>
      </c>
      <c r="E6" s="57" t="s">
        <v>36</v>
      </c>
      <c r="F6" s="59">
        <v>55641.0</v>
      </c>
      <c r="G6" s="61">
        <v>20.0</v>
      </c>
      <c r="H6" s="64">
        <f t="shared" ref="H6:H61" si="6">(G6/F6)*1000</f>
        <v>0.3594471703</v>
      </c>
      <c r="I6" s="65">
        <v>0.0</v>
      </c>
      <c r="J6" s="67"/>
      <c r="K6" s="69">
        <f t="shared" ref="K6:K62" si="7">I6+J6</f>
        <v>0</v>
      </c>
      <c r="L6" s="71">
        <f t="shared" ref="L6:L61" si="8">(K6/F6)*1000</f>
        <v>0</v>
      </c>
      <c r="M6" s="72">
        <v>0.0</v>
      </c>
      <c r="N6" s="73"/>
      <c r="O6" s="75">
        <f t="shared" ref="O6:O62" si="9">M6+N6</f>
        <v>0</v>
      </c>
      <c r="P6" s="78" t="str">
        <f t="shared" ref="P6:P61" si="10">O6/K6</f>
        <v>#DIV/0!</v>
      </c>
      <c r="Q6" s="80">
        <f t="shared" ref="Q6:Q61" si="11">(O6/F6)*1000</f>
        <v>0</v>
      </c>
      <c r="R6" s="81">
        <v>0.0</v>
      </c>
      <c r="S6" s="83">
        <f t="shared" ref="S6:S61" si="12">K6-R6</f>
        <v>0</v>
      </c>
      <c r="T6" s="84" t="str">
        <f t="shared" ref="T6:T61" si="13">(K6/R6)-1</f>
        <v>#DIV/0!</v>
      </c>
      <c r="U6" s="81">
        <v>0.0</v>
      </c>
      <c r="V6" s="83">
        <f t="shared" ref="V6:V61" si="14">O6-U6</f>
        <v>0</v>
      </c>
      <c r="W6" s="86" t="str">
        <f t="shared" ref="W6:W61" si="15">(O6/U6)-1</f>
        <v>#DIV/0!</v>
      </c>
      <c r="X6" s="87">
        <v>3.0</v>
      </c>
      <c r="Y6" s="89">
        <f t="shared" ref="Y6:Y60" si="16">V6/X6</f>
        <v>0</v>
      </c>
    </row>
    <row r="7">
      <c r="A7" s="49"/>
      <c r="B7" s="97" t="s">
        <v>38</v>
      </c>
      <c r="C7" s="99" t="s">
        <v>40</v>
      </c>
      <c r="D7" s="101" t="s">
        <v>37</v>
      </c>
      <c r="E7" s="103" t="s">
        <v>37</v>
      </c>
      <c r="F7" s="105">
        <v>578759.0</v>
      </c>
      <c r="G7" s="107">
        <v>4064.0</v>
      </c>
      <c r="H7" s="66">
        <f t="shared" si="6"/>
        <v>7.021921041</v>
      </c>
      <c r="I7" s="109">
        <v>221.0</v>
      </c>
      <c r="J7" s="110">
        <v>9.0</v>
      </c>
      <c r="K7" s="112">
        <f t="shared" si="7"/>
        <v>230</v>
      </c>
      <c r="L7" s="114">
        <f t="shared" si="8"/>
        <v>0.3974020274</v>
      </c>
      <c r="M7" s="115">
        <v>0.0</v>
      </c>
      <c r="N7" s="117"/>
      <c r="O7" s="119">
        <f t="shared" si="9"/>
        <v>0</v>
      </c>
      <c r="P7" s="120">
        <f t="shared" si="10"/>
        <v>0</v>
      </c>
      <c r="Q7" s="121">
        <f t="shared" si="11"/>
        <v>0</v>
      </c>
      <c r="R7" s="122">
        <v>200.0</v>
      </c>
      <c r="S7" s="124">
        <f t="shared" si="12"/>
        <v>30</v>
      </c>
      <c r="T7" s="125">
        <f t="shared" si="13"/>
        <v>0.15</v>
      </c>
      <c r="U7" s="122">
        <v>0.0</v>
      </c>
      <c r="V7" s="124">
        <f t="shared" si="14"/>
        <v>0</v>
      </c>
      <c r="W7" s="126" t="str">
        <f t="shared" si="15"/>
        <v>#DIV/0!</v>
      </c>
      <c r="X7" s="127">
        <v>39.0</v>
      </c>
      <c r="Y7" s="129">
        <f t="shared" si="16"/>
        <v>0</v>
      </c>
    </row>
    <row r="8">
      <c r="A8" s="49"/>
      <c r="B8" s="97" t="s">
        <v>42</v>
      </c>
      <c r="C8" s="99" t="s">
        <v>43</v>
      </c>
      <c r="D8" s="132" t="s">
        <v>44</v>
      </c>
      <c r="E8" s="133" t="s">
        <v>36</v>
      </c>
      <c r="F8" s="105">
        <v>1.2801989E7</v>
      </c>
      <c r="G8" s="107">
        <v>98538.0</v>
      </c>
      <c r="H8" s="66">
        <f t="shared" si="6"/>
        <v>7.697085195</v>
      </c>
      <c r="I8" s="109">
        <v>14945.0</v>
      </c>
      <c r="J8" s="110">
        <v>1798.0</v>
      </c>
      <c r="K8" s="112">
        <f t="shared" si="7"/>
        <v>16743</v>
      </c>
      <c r="L8" s="114">
        <f t="shared" si="8"/>
        <v>1.307843648</v>
      </c>
      <c r="M8" s="115">
        <v>250.0</v>
      </c>
      <c r="N8" s="117">
        <v>64.0</v>
      </c>
      <c r="O8" s="119">
        <f t="shared" si="9"/>
        <v>314</v>
      </c>
      <c r="P8" s="120">
        <f t="shared" si="10"/>
        <v>0.01875410619</v>
      </c>
      <c r="Q8" s="121">
        <f t="shared" si="11"/>
        <v>0.02452743867</v>
      </c>
      <c r="R8" s="137">
        <v>11510.0</v>
      </c>
      <c r="S8" s="124">
        <f t="shared" si="12"/>
        <v>5233</v>
      </c>
      <c r="T8" s="125">
        <f t="shared" si="13"/>
        <v>0.4546481321</v>
      </c>
      <c r="U8" s="122">
        <v>150.0</v>
      </c>
      <c r="V8" s="124">
        <f t="shared" si="14"/>
        <v>164</v>
      </c>
      <c r="W8" s="138">
        <f t="shared" si="15"/>
        <v>1.093333333</v>
      </c>
      <c r="X8" s="127">
        <v>1116.0</v>
      </c>
      <c r="Y8" s="129">
        <f t="shared" si="16"/>
        <v>0.146953405</v>
      </c>
    </row>
    <row r="9">
      <c r="A9" s="49"/>
      <c r="B9" s="139" t="s">
        <v>49</v>
      </c>
      <c r="C9" s="140" t="s">
        <v>50</v>
      </c>
      <c r="D9" s="141" t="s">
        <v>34</v>
      </c>
      <c r="E9" s="142" t="s">
        <v>37</v>
      </c>
      <c r="F9" s="143">
        <v>55194.0</v>
      </c>
      <c r="G9" s="144">
        <v>38.0</v>
      </c>
      <c r="H9" s="66">
        <f t="shared" si="6"/>
        <v>0.688480632</v>
      </c>
      <c r="I9" s="147">
        <v>8.0</v>
      </c>
      <c r="J9" s="148">
        <v>3.0</v>
      </c>
      <c r="K9" s="112">
        <f t="shared" si="7"/>
        <v>11</v>
      </c>
      <c r="L9" s="150">
        <f t="shared" si="8"/>
        <v>0.199297025</v>
      </c>
      <c r="M9" s="151">
        <v>2.0</v>
      </c>
      <c r="N9" s="152"/>
      <c r="O9" s="119">
        <f t="shared" si="9"/>
        <v>2</v>
      </c>
      <c r="P9" s="153">
        <f t="shared" si="10"/>
        <v>0.1818181818</v>
      </c>
      <c r="Q9" s="154">
        <f t="shared" si="11"/>
        <v>0.03623582273</v>
      </c>
      <c r="R9" s="122">
        <v>8.0</v>
      </c>
      <c r="S9" s="124">
        <f t="shared" si="12"/>
        <v>3</v>
      </c>
      <c r="T9" s="155">
        <f t="shared" si="13"/>
        <v>0.375</v>
      </c>
      <c r="U9" s="122">
        <v>1.0</v>
      </c>
      <c r="V9" s="124">
        <f t="shared" si="14"/>
        <v>1</v>
      </c>
      <c r="W9" s="156">
        <f t="shared" si="15"/>
        <v>1</v>
      </c>
      <c r="X9" s="127">
        <v>3.0</v>
      </c>
      <c r="Y9" s="129">
        <f t="shared" si="16"/>
        <v>0.3333333333</v>
      </c>
    </row>
    <row r="10">
      <c r="A10" s="49"/>
      <c r="B10" s="97" t="s">
        <v>55</v>
      </c>
      <c r="C10" s="99" t="s">
        <v>56</v>
      </c>
      <c r="D10" s="132" t="s">
        <v>44</v>
      </c>
      <c r="E10" s="103" t="s">
        <v>37</v>
      </c>
      <c r="F10" s="105">
        <v>1359711.0</v>
      </c>
      <c r="G10" s="107">
        <v>9177.0</v>
      </c>
      <c r="H10" s="66">
        <f t="shared" si="6"/>
        <v>6.749228329</v>
      </c>
      <c r="I10" s="109">
        <v>747.0</v>
      </c>
      <c r="J10" s="110">
        <v>41.0</v>
      </c>
      <c r="K10" s="112">
        <f t="shared" si="7"/>
        <v>788</v>
      </c>
      <c r="L10" s="114">
        <f t="shared" si="8"/>
        <v>0.5795349159</v>
      </c>
      <c r="M10" s="115">
        <v>13.0</v>
      </c>
      <c r="N10" s="117">
        <v>5.0</v>
      </c>
      <c r="O10" s="119">
        <f t="shared" si="9"/>
        <v>18</v>
      </c>
      <c r="P10" s="120">
        <f t="shared" si="10"/>
        <v>0.02284263959</v>
      </c>
      <c r="Q10" s="121">
        <f t="shared" si="11"/>
        <v>0.01323810722</v>
      </c>
      <c r="R10" s="122">
        <v>669.0</v>
      </c>
      <c r="S10" s="124">
        <f t="shared" si="12"/>
        <v>119</v>
      </c>
      <c r="T10" s="125">
        <f t="shared" si="13"/>
        <v>0.177877429</v>
      </c>
      <c r="U10" s="122">
        <v>9.0</v>
      </c>
      <c r="V10" s="124">
        <f t="shared" si="14"/>
        <v>9</v>
      </c>
      <c r="W10" s="138">
        <f t="shared" si="15"/>
        <v>1</v>
      </c>
      <c r="X10" s="127">
        <v>105.0</v>
      </c>
      <c r="Y10" s="129">
        <f t="shared" si="16"/>
        <v>0.08571428571</v>
      </c>
    </row>
    <row r="11">
      <c r="A11" s="49"/>
      <c r="B11" s="97" t="s">
        <v>59</v>
      </c>
      <c r="C11" s="99" t="s">
        <v>60</v>
      </c>
      <c r="D11" s="157" t="s">
        <v>36</v>
      </c>
      <c r="E11" s="103" t="s">
        <v>37</v>
      </c>
      <c r="F11" s="105">
        <v>6949503.0</v>
      </c>
      <c r="G11" s="107">
        <v>87511.0</v>
      </c>
      <c r="H11" s="66">
        <f t="shared" si="6"/>
        <v>12.59241128</v>
      </c>
      <c r="I11" s="109">
        <v>15202.0</v>
      </c>
      <c r="J11" s="110">
        <v>1588.0</v>
      </c>
      <c r="K11" s="112">
        <f t="shared" si="7"/>
        <v>16790</v>
      </c>
      <c r="L11" s="114">
        <f t="shared" si="8"/>
        <v>2.416000108</v>
      </c>
      <c r="M11" s="115">
        <v>356.0</v>
      </c>
      <c r="N11" s="117">
        <v>77.0</v>
      </c>
      <c r="O11" s="119">
        <f t="shared" si="9"/>
        <v>433</v>
      </c>
      <c r="P11" s="120">
        <f t="shared" si="10"/>
        <v>0.02578916021</v>
      </c>
      <c r="Q11" s="121">
        <f t="shared" si="11"/>
        <v>0.06230661387</v>
      </c>
      <c r="R11" s="137">
        <v>12500.0</v>
      </c>
      <c r="S11" s="124">
        <f t="shared" si="12"/>
        <v>4290</v>
      </c>
      <c r="T11" s="125">
        <f t="shared" si="13"/>
        <v>0.3432</v>
      </c>
      <c r="U11" s="122">
        <v>231.0</v>
      </c>
      <c r="V11" s="124">
        <f t="shared" si="14"/>
        <v>202</v>
      </c>
      <c r="W11" s="138">
        <f t="shared" si="15"/>
        <v>0.8744588745</v>
      </c>
      <c r="X11" s="127">
        <v>492.0</v>
      </c>
      <c r="Y11" s="129">
        <f t="shared" si="16"/>
        <v>0.4105691057</v>
      </c>
    </row>
    <row r="12">
      <c r="A12" s="49"/>
      <c r="B12" s="97" t="s">
        <v>63</v>
      </c>
      <c r="C12" s="99" t="s">
        <v>64</v>
      </c>
      <c r="D12" s="157" t="s">
        <v>36</v>
      </c>
      <c r="E12" s="103" t="s">
        <v>37</v>
      </c>
      <c r="F12" s="105">
        <v>6045680.0</v>
      </c>
      <c r="G12" s="107">
        <v>38462.0</v>
      </c>
      <c r="H12" s="66">
        <f t="shared" si="6"/>
        <v>6.361898083</v>
      </c>
      <c r="I12" s="109">
        <v>4371.0</v>
      </c>
      <c r="J12" s="110">
        <v>1158.0</v>
      </c>
      <c r="K12" s="112">
        <f t="shared" si="7"/>
        <v>5529</v>
      </c>
      <c r="L12" s="114">
        <f t="shared" si="8"/>
        <v>0.9145373225</v>
      </c>
      <c r="M12" s="115">
        <v>103.0</v>
      </c>
      <c r="N12" s="117">
        <v>21.0</v>
      </c>
      <c r="O12" s="119">
        <f t="shared" si="9"/>
        <v>124</v>
      </c>
      <c r="P12" s="120">
        <f t="shared" si="10"/>
        <v>0.02242720203</v>
      </c>
      <c r="Q12" s="121">
        <f t="shared" si="11"/>
        <v>0.02051051329</v>
      </c>
      <c r="R12" s="137">
        <v>3609.0</v>
      </c>
      <c r="S12" s="124">
        <f t="shared" si="12"/>
        <v>1920</v>
      </c>
      <c r="T12" s="158">
        <f t="shared" si="13"/>
        <v>0.532003325</v>
      </c>
      <c r="U12" s="122">
        <v>67.0</v>
      </c>
      <c r="V12" s="124">
        <f t="shared" si="14"/>
        <v>57</v>
      </c>
      <c r="W12" s="138">
        <f t="shared" si="15"/>
        <v>0.8507462687</v>
      </c>
      <c r="X12" s="127">
        <v>408.0</v>
      </c>
      <c r="Y12" s="129">
        <f t="shared" si="16"/>
        <v>0.1397058824</v>
      </c>
    </row>
    <row r="13">
      <c r="A13" s="49"/>
      <c r="B13" s="97" t="s">
        <v>68</v>
      </c>
      <c r="C13" s="99" t="s">
        <v>69</v>
      </c>
      <c r="D13" s="101" t="s">
        <v>37</v>
      </c>
      <c r="E13" s="103" t="s">
        <v>37</v>
      </c>
      <c r="F13" s="105">
        <v>1787147.0</v>
      </c>
      <c r="G13" s="107">
        <v>11898.0</v>
      </c>
      <c r="H13" s="66">
        <f t="shared" si="6"/>
        <v>6.657538524</v>
      </c>
      <c r="I13" s="109">
        <v>1210.0</v>
      </c>
      <c r="J13" s="110">
        <v>22.0</v>
      </c>
      <c r="K13" s="112">
        <f t="shared" si="7"/>
        <v>1232</v>
      </c>
      <c r="L13" s="114">
        <f t="shared" si="8"/>
        <v>0.6893669071</v>
      </c>
      <c r="M13" s="115">
        <v>15.0</v>
      </c>
      <c r="N13" s="117">
        <v>3.0</v>
      </c>
      <c r="O13" s="119">
        <f t="shared" si="9"/>
        <v>18</v>
      </c>
      <c r="P13" s="120">
        <f t="shared" si="10"/>
        <v>0.01461038961</v>
      </c>
      <c r="Q13" s="121">
        <f t="shared" si="11"/>
        <v>0.0100719191</v>
      </c>
      <c r="R13" s="137">
        <v>1101.0</v>
      </c>
      <c r="S13" s="124">
        <f t="shared" si="12"/>
        <v>131</v>
      </c>
      <c r="T13" s="125">
        <f t="shared" si="13"/>
        <v>0.118982743</v>
      </c>
      <c r="U13" s="122">
        <v>10.0</v>
      </c>
      <c r="V13" s="124">
        <f t="shared" si="14"/>
        <v>8</v>
      </c>
      <c r="W13" s="138">
        <f t="shared" si="15"/>
        <v>0.8</v>
      </c>
      <c r="X13" s="127">
        <v>120.0</v>
      </c>
      <c r="Y13" s="129">
        <f t="shared" si="16"/>
        <v>0.06666666667</v>
      </c>
    </row>
    <row r="14">
      <c r="A14" s="49"/>
      <c r="B14" s="97" t="s">
        <v>71</v>
      </c>
      <c r="C14" s="99" t="s">
        <v>73</v>
      </c>
      <c r="D14" s="101" t="s">
        <v>37</v>
      </c>
      <c r="E14" s="103" t="s">
        <v>37</v>
      </c>
      <c r="F14" s="105">
        <v>6833174.0</v>
      </c>
      <c r="G14" s="107">
        <v>56618.0</v>
      </c>
      <c r="H14" s="66">
        <f t="shared" si="6"/>
        <v>8.285754175</v>
      </c>
      <c r="I14" s="109">
        <v>4138.0</v>
      </c>
      <c r="J14" s="110">
        <v>224.0</v>
      </c>
      <c r="K14" s="112">
        <f t="shared" si="7"/>
        <v>4362</v>
      </c>
      <c r="L14" s="114">
        <f t="shared" si="8"/>
        <v>0.638356348</v>
      </c>
      <c r="M14" s="115">
        <v>72.0</v>
      </c>
      <c r="N14" s="117">
        <v>7.0</v>
      </c>
      <c r="O14" s="119">
        <f t="shared" si="9"/>
        <v>79</v>
      </c>
      <c r="P14" s="120">
        <f t="shared" si="10"/>
        <v>0.01811095828</v>
      </c>
      <c r="Q14" s="121">
        <f t="shared" si="11"/>
        <v>0.01156124518</v>
      </c>
      <c r="R14" s="137">
        <v>3633.0</v>
      </c>
      <c r="S14" s="124">
        <f t="shared" si="12"/>
        <v>729</v>
      </c>
      <c r="T14" s="125">
        <f t="shared" si="13"/>
        <v>0.2006606111</v>
      </c>
      <c r="U14" s="122">
        <v>44.0</v>
      </c>
      <c r="V14" s="124">
        <f t="shared" si="14"/>
        <v>35</v>
      </c>
      <c r="W14" s="138">
        <f t="shared" si="15"/>
        <v>0.7954545455</v>
      </c>
      <c r="X14" s="127">
        <v>585.0</v>
      </c>
      <c r="Y14" s="129">
        <f t="shared" si="16"/>
        <v>0.05982905983</v>
      </c>
    </row>
    <row r="15">
      <c r="A15" s="49"/>
      <c r="B15" s="97" t="s">
        <v>57</v>
      </c>
      <c r="C15" s="99" t="s">
        <v>58</v>
      </c>
      <c r="D15" s="157" t="s">
        <v>36</v>
      </c>
      <c r="E15" s="133" t="s">
        <v>36</v>
      </c>
      <c r="F15" s="105">
        <v>3565287.0</v>
      </c>
      <c r="G15" s="107">
        <v>29036.0</v>
      </c>
      <c r="H15" s="66">
        <f t="shared" si="6"/>
        <v>8.144084894</v>
      </c>
      <c r="I15" s="109">
        <v>7781.0</v>
      </c>
      <c r="J15" s="110">
        <v>1000.0</v>
      </c>
      <c r="K15" s="112">
        <f t="shared" si="7"/>
        <v>8781</v>
      </c>
      <c r="L15" s="114">
        <f t="shared" si="8"/>
        <v>2.462915328</v>
      </c>
      <c r="M15" s="115">
        <v>277.0</v>
      </c>
      <c r="N15" s="117">
        <v>58.0</v>
      </c>
      <c r="O15" s="119">
        <f t="shared" si="9"/>
        <v>335</v>
      </c>
      <c r="P15" s="120">
        <f t="shared" si="10"/>
        <v>0.03815055233</v>
      </c>
      <c r="Q15" s="121">
        <f t="shared" si="11"/>
        <v>0.09396158009</v>
      </c>
      <c r="R15" s="137">
        <v>5675.0</v>
      </c>
      <c r="S15" s="124">
        <f t="shared" si="12"/>
        <v>3106</v>
      </c>
      <c r="T15" s="158">
        <f t="shared" si="13"/>
        <v>0.5473127753</v>
      </c>
      <c r="U15" s="122">
        <v>189.0</v>
      </c>
      <c r="V15" s="124">
        <f t="shared" si="14"/>
        <v>146</v>
      </c>
      <c r="W15" s="138">
        <f t="shared" si="15"/>
        <v>0.7724867725</v>
      </c>
      <c r="X15" s="127">
        <v>255.0</v>
      </c>
      <c r="Y15" s="129">
        <f t="shared" si="16"/>
        <v>0.5725490196</v>
      </c>
    </row>
    <row r="16">
      <c r="A16" s="49"/>
      <c r="B16" s="97" t="s">
        <v>76</v>
      </c>
      <c r="C16" s="99" t="s">
        <v>77</v>
      </c>
      <c r="D16" s="101" t="s">
        <v>37</v>
      </c>
      <c r="E16" s="103" t="s">
        <v>37</v>
      </c>
      <c r="F16" s="105">
        <v>6137428.0</v>
      </c>
      <c r="G16" s="107">
        <v>34110.0</v>
      </c>
      <c r="H16" s="66">
        <f t="shared" si="6"/>
        <v>5.557702673</v>
      </c>
      <c r="I16" s="109">
        <v>3037.0</v>
      </c>
      <c r="J16" s="110">
        <v>394.0</v>
      </c>
      <c r="K16" s="112">
        <f t="shared" si="7"/>
        <v>3431</v>
      </c>
      <c r="L16" s="114">
        <f t="shared" si="8"/>
        <v>0.5590289613</v>
      </c>
      <c r="M16" s="115">
        <v>70.0</v>
      </c>
      <c r="N16" s="117">
        <v>15.0</v>
      </c>
      <c r="O16" s="119">
        <f t="shared" si="9"/>
        <v>85</v>
      </c>
      <c r="P16" s="120">
        <f t="shared" si="10"/>
        <v>0.02477411833</v>
      </c>
      <c r="Q16" s="121">
        <f t="shared" si="11"/>
        <v>0.01384944964</v>
      </c>
      <c r="R16" s="137">
        <v>2367.0</v>
      </c>
      <c r="S16" s="124">
        <f t="shared" si="12"/>
        <v>1064</v>
      </c>
      <c r="T16" s="125">
        <f t="shared" si="13"/>
        <v>0.4495141529</v>
      </c>
      <c r="U16" s="122">
        <v>49.0</v>
      </c>
      <c r="V16" s="124">
        <f t="shared" si="14"/>
        <v>36</v>
      </c>
      <c r="W16" s="138">
        <f t="shared" si="15"/>
        <v>0.7346938776</v>
      </c>
      <c r="X16" s="127">
        <v>510.0</v>
      </c>
      <c r="Y16" s="129">
        <f t="shared" si="16"/>
        <v>0.07058823529</v>
      </c>
    </row>
    <row r="17">
      <c r="A17" s="49"/>
      <c r="B17" s="97" t="s">
        <v>78</v>
      </c>
      <c r="C17" s="99" t="s">
        <v>79</v>
      </c>
      <c r="D17" s="101" t="s">
        <v>37</v>
      </c>
      <c r="E17" s="133" t="s">
        <v>36</v>
      </c>
      <c r="F17" s="105">
        <v>2913314.0</v>
      </c>
      <c r="G17" s="107">
        <v>9514.0</v>
      </c>
      <c r="H17" s="66">
        <f t="shared" si="6"/>
        <v>3.265696729</v>
      </c>
      <c r="I17" s="109">
        <v>912.0</v>
      </c>
      <c r="J17" s="110">
        <v>134.0</v>
      </c>
      <c r="K17" s="112">
        <f t="shared" si="7"/>
        <v>1046</v>
      </c>
      <c r="L17" s="114">
        <f t="shared" si="8"/>
        <v>0.3590412843</v>
      </c>
      <c r="M17" s="115">
        <v>31.0</v>
      </c>
      <c r="N17" s="117">
        <v>7.0</v>
      </c>
      <c r="O17" s="119">
        <f t="shared" si="9"/>
        <v>38</v>
      </c>
      <c r="P17" s="120">
        <f t="shared" si="10"/>
        <v>0.03632887189</v>
      </c>
      <c r="Q17" s="121">
        <f t="shared" si="11"/>
        <v>0.01304356482</v>
      </c>
      <c r="R17" s="122">
        <v>747.0</v>
      </c>
      <c r="S17" s="124">
        <f t="shared" si="12"/>
        <v>299</v>
      </c>
      <c r="T17" s="125">
        <f t="shared" si="13"/>
        <v>0.4002677376</v>
      </c>
      <c r="U17" s="122">
        <v>22.0</v>
      </c>
      <c r="V17" s="124">
        <f t="shared" si="14"/>
        <v>16</v>
      </c>
      <c r="W17" s="138">
        <f t="shared" si="15"/>
        <v>0.7272727273</v>
      </c>
      <c r="X17" s="127">
        <v>222.0</v>
      </c>
      <c r="Y17" s="129">
        <f t="shared" si="16"/>
        <v>0.07207207207</v>
      </c>
    </row>
    <row r="18">
      <c r="A18" s="49"/>
      <c r="B18" s="97" t="s">
        <v>82</v>
      </c>
      <c r="C18" s="99" t="s">
        <v>83</v>
      </c>
      <c r="D18" s="101" t="s">
        <v>37</v>
      </c>
      <c r="E18" s="103" t="s">
        <v>37</v>
      </c>
      <c r="F18" s="105">
        <v>3956971.0</v>
      </c>
      <c r="G18" s="107">
        <v>13345.0</v>
      </c>
      <c r="H18" s="66">
        <f t="shared" si="6"/>
        <v>3.372529139</v>
      </c>
      <c r="I18" s="109">
        <v>1472.0</v>
      </c>
      <c r="J18" s="110">
        <v>52.0</v>
      </c>
      <c r="K18" s="112">
        <f t="shared" si="7"/>
        <v>1524</v>
      </c>
      <c r="L18" s="114">
        <f t="shared" si="8"/>
        <v>0.3851430804</v>
      </c>
      <c r="M18" s="115">
        <v>67.0</v>
      </c>
      <c r="N18" s="117">
        <v>12.0</v>
      </c>
      <c r="O18" s="119">
        <f t="shared" si="9"/>
        <v>79</v>
      </c>
      <c r="P18" s="120">
        <f t="shared" si="10"/>
        <v>0.05183727034</v>
      </c>
      <c r="Q18" s="121">
        <f t="shared" si="11"/>
        <v>0.01996476598</v>
      </c>
      <c r="R18" s="137">
        <v>1252.0</v>
      </c>
      <c r="S18" s="124">
        <f t="shared" si="12"/>
        <v>272</v>
      </c>
      <c r="T18" s="125">
        <f t="shared" si="13"/>
        <v>0.2172523962</v>
      </c>
      <c r="U18" s="122">
        <v>46.0</v>
      </c>
      <c r="V18" s="124">
        <f t="shared" si="14"/>
        <v>33</v>
      </c>
      <c r="W18" s="138">
        <f t="shared" si="15"/>
        <v>0.7173913043</v>
      </c>
      <c r="X18" s="127">
        <v>336.0</v>
      </c>
      <c r="Y18" s="129">
        <f t="shared" si="16"/>
        <v>0.09821428571</v>
      </c>
    </row>
    <row r="19">
      <c r="A19" s="49"/>
      <c r="B19" s="97" t="s">
        <v>74</v>
      </c>
      <c r="C19" s="99" t="s">
        <v>75</v>
      </c>
      <c r="D19" s="101" t="s">
        <v>37</v>
      </c>
      <c r="E19" s="103" t="s">
        <v>37</v>
      </c>
      <c r="F19" s="105">
        <v>1.0617423E7</v>
      </c>
      <c r="G19" s="107">
        <v>38787.0</v>
      </c>
      <c r="H19" s="66">
        <f t="shared" si="6"/>
        <v>3.653146343</v>
      </c>
      <c r="I19" s="109">
        <v>9156.0</v>
      </c>
      <c r="J19" s="110">
        <v>1048.0</v>
      </c>
      <c r="K19" s="112">
        <f t="shared" si="7"/>
        <v>10204</v>
      </c>
      <c r="L19" s="114">
        <f t="shared" si="8"/>
        <v>0.961061832</v>
      </c>
      <c r="M19" s="115">
        <v>348.0</v>
      </c>
      <c r="N19" s="117">
        <v>22.0</v>
      </c>
      <c r="O19" s="119">
        <f t="shared" si="9"/>
        <v>370</v>
      </c>
      <c r="P19" s="120">
        <f t="shared" si="10"/>
        <v>0.03626029008</v>
      </c>
      <c r="Q19" s="121">
        <f t="shared" si="11"/>
        <v>0.03484838082</v>
      </c>
      <c r="R19" s="137">
        <v>6742.0</v>
      </c>
      <c r="S19" s="124">
        <f t="shared" si="12"/>
        <v>3462</v>
      </c>
      <c r="T19" s="158">
        <f t="shared" si="13"/>
        <v>0.5134974785</v>
      </c>
      <c r="U19" s="122">
        <v>219.0</v>
      </c>
      <c r="V19" s="124">
        <f t="shared" si="14"/>
        <v>151</v>
      </c>
      <c r="W19" s="138">
        <f t="shared" si="15"/>
        <v>0.6894977169</v>
      </c>
      <c r="X19" s="127">
        <v>699.0</v>
      </c>
      <c r="Y19" s="129">
        <f t="shared" si="16"/>
        <v>0.2160228898</v>
      </c>
    </row>
    <row r="20">
      <c r="A20" s="49"/>
      <c r="B20" s="97" t="s">
        <v>84</v>
      </c>
      <c r="C20" s="99" t="s">
        <v>85</v>
      </c>
      <c r="D20" s="157" t="s">
        <v>36</v>
      </c>
      <c r="E20" s="133" t="s">
        <v>36</v>
      </c>
      <c r="F20" s="105">
        <v>1.2671821E7</v>
      </c>
      <c r="G20" s="107">
        <v>75066.0</v>
      </c>
      <c r="H20" s="66">
        <f t="shared" si="6"/>
        <v>5.923852618</v>
      </c>
      <c r="I20" s="109">
        <v>13549.0</v>
      </c>
      <c r="J20" s="110">
        <v>1529.0</v>
      </c>
      <c r="K20" s="112">
        <f t="shared" si="7"/>
        <v>15078</v>
      </c>
      <c r="L20" s="114">
        <f t="shared" si="8"/>
        <v>1.189884232</v>
      </c>
      <c r="M20" s="115">
        <v>380.0</v>
      </c>
      <c r="N20" s="117">
        <v>82.0</v>
      </c>
      <c r="O20" s="119">
        <f t="shared" si="9"/>
        <v>462</v>
      </c>
      <c r="P20" s="120">
        <f t="shared" si="10"/>
        <v>0.03064066852</v>
      </c>
      <c r="Q20" s="121">
        <f t="shared" si="11"/>
        <v>0.03645884834</v>
      </c>
      <c r="R20" s="137">
        <v>11256.0</v>
      </c>
      <c r="S20" s="124">
        <f t="shared" si="12"/>
        <v>3822</v>
      </c>
      <c r="T20" s="125">
        <f t="shared" si="13"/>
        <v>0.3395522388</v>
      </c>
      <c r="U20" s="122">
        <v>274.0</v>
      </c>
      <c r="V20" s="124">
        <f t="shared" si="14"/>
        <v>188</v>
      </c>
      <c r="W20" s="138">
        <f t="shared" si="15"/>
        <v>0.6861313869</v>
      </c>
      <c r="X20" s="127">
        <v>897.0</v>
      </c>
      <c r="Y20" s="129">
        <f t="shared" si="16"/>
        <v>0.2095875139</v>
      </c>
    </row>
    <row r="21">
      <c r="A21" s="49"/>
      <c r="B21" s="97" t="s">
        <v>86</v>
      </c>
      <c r="C21" s="99" t="s">
        <v>87</v>
      </c>
      <c r="D21" s="132" t="s">
        <v>44</v>
      </c>
      <c r="E21" s="133" t="s">
        <v>36</v>
      </c>
      <c r="F21" s="105">
        <v>1.0488084E7</v>
      </c>
      <c r="G21" s="107">
        <v>42987.0</v>
      </c>
      <c r="H21" s="66">
        <f t="shared" si="6"/>
        <v>4.098651384</v>
      </c>
      <c r="I21" s="109">
        <v>3321.0</v>
      </c>
      <c r="J21" s="110">
        <v>241.0</v>
      </c>
      <c r="K21" s="112">
        <f t="shared" si="7"/>
        <v>3562</v>
      </c>
      <c r="L21" s="114">
        <f t="shared" si="8"/>
        <v>0.3396235194</v>
      </c>
      <c r="M21" s="115">
        <v>54.0</v>
      </c>
      <c r="N21" s="117">
        <v>9.0</v>
      </c>
      <c r="O21" s="119">
        <f t="shared" si="9"/>
        <v>63</v>
      </c>
      <c r="P21" s="120">
        <f t="shared" si="10"/>
        <v>0.01768669287</v>
      </c>
      <c r="Q21" s="121">
        <f t="shared" si="11"/>
        <v>0.006006816879</v>
      </c>
      <c r="R21" s="137">
        <v>2663.0</v>
      </c>
      <c r="S21" s="124">
        <f t="shared" si="12"/>
        <v>899</v>
      </c>
      <c r="T21" s="125">
        <f t="shared" si="13"/>
        <v>0.3375891851</v>
      </c>
      <c r="U21" s="122">
        <v>38.0</v>
      </c>
      <c r="V21" s="124">
        <f t="shared" si="14"/>
        <v>25</v>
      </c>
      <c r="W21" s="138">
        <f t="shared" si="15"/>
        <v>0.6578947368</v>
      </c>
      <c r="X21" s="127">
        <v>783.0</v>
      </c>
      <c r="Y21" s="129">
        <f t="shared" si="16"/>
        <v>0.0319284802</v>
      </c>
    </row>
    <row r="22">
      <c r="A22" s="49"/>
      <c r="B22" s="97" t="s">
        <v>88</v>
      </c>
      <c r="C22" s="99" t="s">
        <v>89</v>
      </c>
      <c r="D22" s="157" t="s">
        <v>36</v>
      </c>
      <c r="E22" s="133" t="s">
        <v>36</v>
      </c>
      <c r="F22" s="105">
        <v>8882190.0</v>
      </c>
      <c r="G22" s="107">
        <v>100416.0</v>
      </c>
      <c r="H22" s="66">
        <f t="shared" si="6"/>
        <v>11.30531997</v>
      </c>
      <c r="I22" s="109">
        <v>44416.0</v>
      </c>
      <c r="J22" s="110">
        <v>3021.0</v>
      </c>
      <c r="K22" s="112">
        <f t="shared" si="7"/>
        <v>47437</v>
      </c>
      <c r="L22" s="114">
        <f t="shared" si="8"/>
        <v>5.340687376</v>
      </c>
      <c r="M22" s="115">
        <v>1232.0</v>
      </c>
      <c r="N22" s="117">
        <v>272.0</v>
      </c>
      <c r="O22" s="119">
        <f t="shared" si="9"/>
        <v>1504</v>
      </c>
      <c r="P22" s="120">
        <f t="shared" si="10"/>
        <v>0.03170520901</v>
      </c>
      <c r="Q22" s="121">
        <f t="shared" si="11"/>
        <v>0.1693276095</v>
      </c>
      <c r="R22" s="137">
        <v>37505.0</v>
      </c>
      <c r="S22" s="124">
        <f t="shared" si="12"/>
        <v>9932</v>
      </c>
      <c r="T22" s="125">
        <f t="shared" si="13"/>
        <v>0.2648180243</v>
      </c>
      <c r="U22" s="122">
        <v>917.0</v>
      </c>
      <c r="V22" s="124">
        <f t="shared" si="14"/>
        <v>587</v>
      </c>
      <c r="W22" s="138">
        <f t="shared" si="15"/>
        <v>0.6401308615</v>
      </c>
      <c r="X22" s="127">
        <v>606.0</v>
      </c>
      <c r="Y22" s="129">
        <f t="shared" si="16"/>
        <v>0.9686468647</v>
      </c>
    </row>
    <row r="23">
      <c r="A23" s="49"/>
      <c r="B23" s="97" t="s">
        <v>91</v>
      </c>
      <c r="C23" s="99" t="s">
        <v>92</v>
      </c>
      <c r="D23" s="101" t="s">
        <v>37</v>
      </c>
      <c r="E23" s="103" t="s">
        <v>37</v>
      </c>
      <c r="F23" s="105">
        <v>3205958.0</v>
      </c>
      <c r="G23" s="107">
        <v>36116.0</v>
      </c>
      <c r="H23" s="66">
        <f t="shared" si="6"/>
        <v>11.26527547</v>
      </c>
      <c r="I23" s="109">
        <v>1738.0</v>
      </c>
      <c r="J23" s="110">
        <v>108.0</v>
      </c>
      <c r="K23" s="112">
        <f t="shared" si="7"/>
        <v>1846</v>
      </c>
      <c r="L23" s="114">
        <f t="shared" si="8"/>
        <v>0.5758029269</v>
      </c>
      <c r="M23" s="115">
        <v>13.0</v>
      </c>
      <c r="N23" s="117"/>
      <c r="O23" s="119">
        <f t="shared" si="9"/>
        <v>13</v>
      </c>
      <c r="P23" s="120">
        <f t="shared" si="10"/>
        <v>0.007042253521</v>
      </c>
      <c r="Q23" s="121">
        <f t="shared" si="11"/>
        <v>0.00405495019</v>
      </c>
      <c r="R23" s="137">
        <v>1605.0</v>
      </c>
      <c r="S23" s="124">
        <f t="shared" si="12"/>
        <v>241</v>
      </c>
      <c r="T23" s="125">
        <f t="shared" si="13"/>
        <v>0.1501557632</v>
      </c>
      <c r="U23" s="122">
        <v>8.0</v>
      </c>
      <c r="V23" s="124">
        <f t="shared" si="14"/>
        <v>5</v>
      </c>
      <c r="W23" s="138">
        <f t="shared" si="15"/>
        <v>0.625</v>
      </c>
      <c r="X23" s="127">
        <v>153.0</v>
      </c>
      <c r="Y23" s="129">
        <f t="shared" si="16"/>
        <v>0.03267973856</v>
      </c>
    </row>
    <row r="24">
      <c r="A24" s="49"/>
      <c r="B24" s="97" t="s">
        <v>94</v>
      </c>
      <c r="C24" s="99" t="s">
        <v>95</v>
      </c>
      <c r="D24" s="101" t="s">
        <v>37</v>
      </c>
      <c r="E24" s="133" t="s">
        <v>36</v>
      </c>
      <c r="F24" s="105">
        <v>4467673.0</v>
      </c>
      <c r="G24" s="107">
        <v>21604.0</v>
      </c>
      <c r="H24" s="66">
        <f t="shared" si="6"/>
        <v>4.835626958</v>
      </c>
      <c r="I24" s="109">
        <v>1149.0</v>
      </c>
      <c r="J24" s="110">
        <v>197.0</v>
      </c>
      <c r="K24" s="112">
        <f t="shared" si="7"/>
        <v>1346</v>
      </c>
      <c r="L24" s="114">
        <f t="shared" si="8"/>
        <v>0.3012754067</v>
      </c>
      <c r="M24" s="115">
        <v>65.0</v>
      </c>
      <c r="N24" s="117">
        <v>8.0</v>
      </c>
      <c r="O24" s="119">
        <f t="shared" si="9"/>
        <v>73</v>
      </c>
      <c r="P24" s="120">
        <f t="shared" si="10"/>
        <v>0.05423476969</v>
      </c>
      <c r="Q24" s="121">
        <f t="shared" si="11"/>
        <v>0.01633960229</v>
      </c>
      <c r="R24" s="122">
        <v>955.0</v>
      </c>
      <c r="S24" s="124">
        <f t="shared" si="12"/>
        <v>391</v>
      </c>
      <c r="T24" s="125">
        <f t="shared" si="13"/>
        <v>0.4094240838</v>
      </c>
      <c r="U24" s="122">
        <v>45.0</v>
      </c>
      <c r="V24" s="124">
        <f t="shared" si="14"/>
        <v>28</v>
      </c>
      <c r="W24" s="138">
        <f t="shared" si="15"/>
        <v>0.6222222222</v>
      </c>
      <c r="X24" s="127">
        <v>396.0</v>
      </c>
      <c r="Y24" s="129">
        <f t="shared" si="16"/>
        <v>0.07070707071</v>
      </c>
    </row>
    <row r="25">
      <c r="A25" s="49"/>
      <c r="B25" s="97" t="s">
        <v>98</v>
      </c>
      <c r="C25" s="99" t="s">
        <v>99</v>
      </c>
      <c r="D25" s="101" t="s">
        <v>37</v>
      </c>
      <c r="E25" s="103" t="s">
        <v>37</v>
      </c>
      <c r="F25" s="105">
        <v>1.16891E7</v>
      </c>
      <c r="G25" s="107">
        <v>53341.0</v>
      </c>
      <c r="H25" s="66">
        <f t="shared" si="6"/>
        <v>4.563311119</v>
      </c>
      <c r="I25" s="109">
        <v>4782.0</v>
      </c>
      <c r="J25" s="110">
        <v>366.0</v>
      </c>
      <c r="K25" s="112">
        <f t="shared" si="7"/>
        <v>5148</v>
      </c>
      <c r="L25" s="114">
        <f t="shared" si="8"/>
        <v>0.4404102968</v>
      </c>
      <c r="M25" s="115">
        <v>167.0</v>
      </c>
      <c r="N25" s="117">
        <v>26.0</v>
      </c>
      <c r="O25" s="119">
        <f t="shared" si="9"/>
        <v>193</v>
      </c>
      <c r="P25" s="120">
        <f t="shared" si="10"/>
        <v>0.03749028749</v>
      </c>
      <c r="Q25" s="121">
        <f t="shared" si="11"/>
        <v>0.01651110864</v>
      </c>
      <c r="R25" s="137">
        <v>4043.0</v>
      </c>
      <c r="S25" s="124">
        <f t="shared" si="12"/>
        <v>1105</v>
      </c>
      <c r="T25" s="125">
        <f t="shared" si="13"/>
        <v>0.2733118971</v>
      </c>
      <c r="U25" s="122">
        <v>119.0</v>
      </c>
      <c r="V25" s="124">
        <f t="shared" si="14"/>
        <v>74</v>
      </c>
      <c r="W25" s="138">
        <f t="shared" si="15"/>
        <v>0.6218487395</v>
      </c>
      <c r="X25" s="127">
        <v>1017.0</v>
      </c>
      <c r="Y25" s="129">
        <f t="shared" si="16"/>
        <v>0.07276302852</v>
      </c>
    </row>
    <row r="26">
      <c r="A26" s="49"/>
      <c r="B26" s="97" t="s">
        <v>90</v>
      </c>
      <c r="C26" s="99" t="s">
        <v>93</v>
      </c>
      <c r="D26" s="101" t="s">
        <v>37</v>
      </c>
      <c r="E26" s="103" t="s">
        <v>37</v>
      </c>
      <c r="F26" s="105">
        <v>6732219.0</v>
      </c>
      <c r="G26" s="107">
        <v>30869.0</v>
      </c>
      <c r="H26" s="66">
        <f t="shared" si="6"/>
        <v>4.585263789</v>
      </c>
      <c r="I26" s="109">
        <v>5507.0</v>
      </c>
      <c r="J26" s="110">
        <v>436.0</v>
      </c>
      <c r="K26" s="112">
        <f t="shared" si="7"/>
        <v>5943</v>
      </c>
      <c r="L26" s="114">
        <f t="shared" si="8"/>
        <v>0.8827698564</v>
      </c>
      <c r="M26" s="115">
        <v>173.0</v>
      </c>
      <c r="N26" s="117">
        <v>30.0</v>
      </c>
      <c r="O26" s="119">
        <f t="shared" si="9"/>
        <v>203</v>
      </c>
      <c r="P26" s="120">
        <f t="shared" si="10"/>
        <v>0.03415783274</v>
      </c>
      <c r="Q26" s="121">
        <f t="shared" si="11"/>
        <v>0.03015350511</v>
      </c>
      <c r="R26" s="137">
        <v>4411.0</v>
      </c>
      <c r="S26" s="124">
        <f t="shared" si="12"/>
        <v>1532</v>
      </c>
      <c r="T26" s="125">
        <f t="shared" si="13"/>
        <v>0.3473135343</v>
      </c>
      <c r="U26" s="122">
        <v>127.0</v>
      </c>
      <c r="V26" s="124">
        <f t="shared" si="14"/>
        <v>76</v>
      </c>
      <c r="W26" s="138">
        <f t="shared" si="15"/>
        <v>0.5984251969</v>
      </c>
      <c r="X26" s="127">
        <v>543.0</v>
      </c>
      <c r="Y26" s="129">
        <f t="shared" si="16"/>
        <v>0.1399631676</v>
      </c>
    </row>
    <row r="27">
      <c r="A27" s="49"/>
      <c r="B27" s="97" t="s">
        <v>100</v>
      </c>
      <c r="C27" s="99" t="s">
        <v>101</v>
      </c>
      <c r="D27" s="101" t="s">
        <v>37</v>
      </c>
      <c r="E27" s="103" t="s">
        <v>37</v>
      </c>
      <c r="F27" s="105">
        <v>2976149.0</v>
      </c>
      <c r="G27" s="107">
        <v>20635.0</v>
      </c>
      <c r="H27" s="66">
        <f t="shared" si="6"/>
        <v>6.933456625</v>
      </c>
      <c r="I27" s="109">
        <v>1915.0</v>
      </c>
      <c r="J27" s="110">
        <v>88.0</v>
      </c>
      <c r="K27" s="112">
        <f t="shared" si="7"/>
        <v>2003</v>
      </c>
      <c r="L27" s="114">
        <f t="shared" si="8"/>
        <v>0.6730173792</v>
      </c>
      <c r="M27" s="115">
        <v>59.0</v>
      </c>
      <c r="N27" s="117">
        <v>8.0</v>
      </c>
      <c r="O27" s="119">
        <f t="shared" si="9"/>
        <v>67</v>
      </c>
      <c r="P27" s="120">
        <f t="shared" si="10"/>
        <v>0.03344982526</v>
      </c>
      <c r="Q27" s="121">
        <f t="shared" si="11"/>
        <v>0.02251231373</v>
      </c>
      <c r="R27" s="137">
        <v>1638.0</v>
      </c>
      <c r="S27" s="124">
        <f t="shared" si="12"/>
        <v>365</v>
      </c>
      <c r="T27" s="125">
        <f t="shared" si="13"/>
        <v>0.2228327228</v>
      </c>
      <c r="U27" s="122">
        <v>43.0</v>
      </c>
      <c r="V27" s="124">
        <f t="shared" si="14"/>
        <v>24</v>
      </c>
      <c r="W27" s="138">
        <f t="shared" si="15"/>
        <v>0.5581395349</v>
      </c>
      <c r="X27" s="127">
        <v>264.0</v>
      </c>
      <c r="Y27" s="129">
        <f t="shared" si="16"/>
        <v>0.09090909091</v>
      </c>
    </row>
    <row r="28">
      <c r="A28" s="49"/>
      <c r="B28" s="97" t="s">
        <v>102</v>
      </c>
      <c r="C28" s="99" t="s">
        <v>103</v>
      </c>
      <c r="D28" s="132" t="s">
        <v>44</v>
      </c>
      <c r="E28" s="133" t="s">
        <v>36</v>
      </c>
      <c r="F28" s="105">
        <v>9986857.0</v>
      </c>
      <c r="G28" s="107">
        <v>51708.0</v>
      </c>
      <c r="H28" s="66">
        <f t="shared" si="6"/>
        <v>5.177604926</v>
      </c>
      <c r="I28" s="109">
        <v>18970.0</v>
      </c>
      <c r="J28" s="110">
        <v>1376.0</v>
      </c>
      <c r="K28" s="112">
        <f t="shared" si="7"/>
        <v>20346</v>
      </c>
      <c r="L28" s="114">
        <f t="shared" si="8"/>
        <v>2.037277594</v>
      </c>
      <c r="M28" s="115">
        <v>845.0</v>
      </c>
      <c r="N28" s="117">
        <v>114.0</v>
      </c>
      <c r="O28" s="119">
        <f t="shared" si="9"/>
        <v>959</v>
      </c>
      <c r="P28" s="120">
        <f t="shared" si="10"/>
        <v>0.04713457191</v>
      </c>
      <c r="Q28" s="121">
        <f t="shared" si="11"/>
        <v>0.09602620724</v>
      </c>
      <c r="R28" s="137">
        <v>15718.0</v>
      </c>
      <c r="S28" s="124">
        <f t="shared" si="12"/>
        <v>4628</v>
      </c>
      <c r="T28" s="125">
        <f t="shared" si="13"/>
        <v>0.2944394961</v>
      </c>
      <c r="U28" s="122">
        <v>617.0</v>
      </c>
      <c r="V28" s="124">
        <f t="shared" si="14"/>
        <v>342</v>
      </c>
      <c r="W28" s="138">
        <f t="shared" si="15"/>
        <v>0.5542949757</v>
      </c>
      <c r="X28" s="127">
        <v>804.0</v>
      </c>
      <c r="Y28" s="129">
        <f t="shared" si="16"/>
        <v>0.4253731343</v>
      </c>
    </row>
    <row r="29">
      <c r="A29" s="49"/>
      <c r="B29" s="97" t="s">
        <v>106</v>
      </c>
      <c r="C29" s="99" t="s">
        <v>107</v>
      </c>
      <c r="D29" s="157" t="s">
        <v>36</v>
      </c>
      <c r="E29" s="133" t="s">
        <v>36</v>
      </c>
      <c r="F29" s="105">
        <v>3080156.0</v>
      </c>
      <c r="G29" s="107">
        <v>20566.0</v>
      </c>
      <c r="H29" s="66">
        <f t="shared" si="6"/>
        <v>6.676934545</v>
      </c>
      <c r="I29" s="109">
        <v>2087.0</v>
      </c>
      <c r="J29" s="110">
        <v>231.0</v>
      </c>
      <c r="K29" s="112">
        <f t="shared" si="7"/>
        <v>2318</v>
      </c>
      <c r="L29" s="114">
        <f t="shared" si="8"/>
        <v>0.752559286</v>
      </c>
      <c r="M29" s="115">
        <v>58.0</v>
      </c>
      <c r="N29" s="117">
        <v>13.0</v>
      </c>
      <c r="O29" s="119">
        <f t="shared" si="9"/>
        <v>71</v>
      </c>
      <c r="P29" s="120">
        <f t="shared" si="10"/>
        <v>0.03062985332</v>
      </c>
      <c r="Q29" s="121">
        <f t="shared" si="11"/>
        <v>0.02305078054</v>
      </c>
      <c r="R29" s="137">
        <v>1836.0</v>
      </c>
      <c r="S29" s="124">
        <f t="shared" si="12"/>
        <v>482</v>
      </c>
      <c r="T29" s="125">
        <f t="shared" si="13"/>
        <v>0.2625272331</v>
      </c>
      <c r="U29" s="122">
        <v>46.0</v>
      </c>
      <c r="V29" s="124">
        <f t="shared" si="14"/>
        <v>25</v>
      </c>
      <c r="W29" s="138">
        <f t="shared" si="15"/>
        <v>0.5434782609</v>
      </c>
      <c r="X29" s="127">
        <v>207.0</v>
      </c>
      <c r="Y29" s="129">
        <f t="shared" si="16"/>
        <v>0.1207729469</v>
      </c>
    </row>
    <row r="30">
      <c r="A30" s="49"/>
      <c r="B30" s="97" t="s">
        <v>110</v>
      </c>
      <c r="C30" s="99" t="s">
        <v>111</v>
      </c>
      <c r="D30" s="132" t="s">
        <v>44</v>
      </c>
      <c r="E30" s="133" t="s">
        <v>36</v>
      </c>
      <c r="F30" s="105">
        <v>5822434.0</v>
      </c>
      <c r="G30" s="107">
        <v>32871.0</v>
      </c>
      <c r="H30" s="66">
        <f t="shared" si="6"/>
        <v>5.64557709</v>
      </c>
      <c r="I30" s="109">
        <v>2578.0</v>
      </c>
      <c r="J30" s="110">
        <v>178.0</v>
      </c>
      <c r="K30" s="112">
        <f t="shared" si="7"/>
        <v>2756</v>
      </c>
      <c r="L30" s="114">
        <f t="shared" si="8"/>
        <v>0.4733415613</v>
      </c>
      <c r="M30" s="115">
        <v>92.0</v>
      </c>
      <c r="N30" s="117">
        <v>11.0</v>
      </c>
      <c r="O30" s="119">
        <f t="shared" si="9"/>
        <v>103</v>
      </c>
      <c r="P30" s="120">
        <f t="shared" si="10"/>
        <v>0.03737300435</v>
      </c>
      <c r="Q30" s="121">
        <f t="shared" si="11"/>
        <v>0.01769019623</v>
      </c>
      <c r="R30" s="137">
        <v>2267.0</v>
      </c>
      <c r="S30" s="124">
        <f t="shared" si="12"/>
        <v>489</v>
      </c>
      <c r="T30" s="125">
        <f t="shared" si="13"/>
        <v>0.215703573</v>
      </c>
      <c r="U30" s="122">
        <v>68.0</v>
      </c>
      <c r="V30" s="124">
        <f t="shared" si="14"/>
        <v>35</v>
      </c>
      <c r="W30" s="138">
        <f t="shared" si="15"/>
        <v>0.5147058824</v>
      </c>
      <c r="X30" s="127">
        <v>435.0</v>
      </c>
      <c r="Y30" s="129">
        <f t="shared" si="16"/>
        <v>0.08045977011</v>
      </c>
    </row>
    <row r="31">
      <c r="A31" s="49"/>
      <c r="B31" s="97" t="s">
        <v>112</v>
      </c>
      <c r="C31" s="99" t="s">
        <v>113</v>
      </c>
      <c r="D31" s="157" t="s">
        <v>36</v>
      </c>
      <c r="E31" s="133" t="s">
        <v>36</v>
      </c>
      <c r="F31" s="105">
        <v>1.9453561E7</v>
      </c>
      <c r="G31" s="160">
        <v>365153.0</v>
      </c>
      <c r="H31" s="161">
        <f t="shared" si="6"/>
        <v>18.77049657</v>
      </c>
      <c r="I31" s="162">
        <v>142384.0</v>
      </c>
      <c r="J31" s="163">
        <v>8787.0</v>
      </c>
      <c r="K31" s="164">
        <f t="shared" si="7"/>
        <v>151171</v>
      </c>
      <c r="L31" s="165">
        <f t="shared" si="8"/>
        <v>7.77086519</v>
      </c>
      <c r="M31" s="166">
        <v>5489.0</v>
      </c>
      <c r="N31" s="163">
        <v>779.0</v>
      </c>
      <c r="O31" s="164">
        <f t="shared" si="9"/>
        <v>6268</v>
      </c>
      <c r="P31" s="120">
        <f t="shared" si="10"/>
        <v>0.04146297901</v>
      </c>
      <c r="Q31" s="167">
        <f t="shared" si="11"/>
        <v>0.3222032203</v>
      </c>
      <c r="R31" s="137">
        <v>123018.0</v>
      </c>
      <c r="S31" s="124">
        <f t="shared" si="12"/>
        <v>28153</v>
      </c>
      <c r="T31" s="125">
        <f t="shared" si="13"/>
        <v>0.2288526882</v>
      </c>
      <c r="U31" s="137">
        <v>4159.0</v>
      </c>
      <c r="V31" s="124">
        <f t="shared" si="14"/>
        <v>2109</v>
      </c>
      <c r="W31" s="138">
        <f t="shared" si="15"/>
        <v>0.5070930512</v>
      </c>
      <c r="X31" s="127">
        <v>1248.0</v>
      </c>
      <c r="Y31" s="129">
        <f t="shared" si="16"/>
        <v>1.689903846</v>
      </c>
    </row>
    <row r="32">
      <c r="A32" s="49"/>
      <c r="B32" s="97" t="s">
        <v>114</v>
      </c>
      <c r="C32" s="99" t="s">
        <v>115</v>
      </c>
      <c r="D32" s="101" t="s">
        <v>37</v>
      </c>
      <c r="E32" s="103" t="s">
        <v>37</v>
      </c>
      <c r="F32" s="105">
        <v>884659.0</v>
      </c>
      <c r="G32" s="107">
        <v>6748.0</v>
      </c>
      <c r="H32" s="66">
        <f t="shared" si="6"/>
        <v>7.627797829</v>
      </c>
      <c r="I32" s="109">
        <v>320.0</v>
      </c>
      <c r="J32" s="110">
        <v>73.0</v>
      </c>
      <c r="K32" s="112">
        <f t="shared" si="7"/>
        <v>393</v>
      </c>
      <c r="L32" s="114">
        <f t="shared" si="8"/>
        <v>0.4442389667</v>
      </c>
      <c r="M32" s="115">
        <v>6.0</v>
      </c>
      <c r="N32" s="117"/>
      <c r="O32" s="119">
        <f t="shared" si="9"/>
        <v>6</v>
      </c>
      <c r="P32" s="120">
        <f t="shared" si="10"/>
        <v>0.01526717557</v>
      </c>
      <c r="Q32" s="121">
        <f t="shared" si="11"/>
        <v>0.0067822743</v>
      </c>
      <c r="R32" s="122">
        <v>240.0</v>
      </c>
      <c r="S32" s="124">
        <f t="shared" si="12"/>
        <v>153</v>
      </c>
      <c r="T32" s="158">
        <f t="shared" si="13"/>
        <v>0.6375</v>
      </c>
      <c r="U32" s="122">
        <v>4.0</v>
      </c>
      <c r="V32" s="124">
        <f t="shared" si="14"/>
        <v>2</v>
      </c>
      <c r="W32" s="138">
        <f t="shared" si="15"/>
        <v>0.5</v>
      </c>
      <c r="X32" s="127">
        <v>66.0</v>
      </c>
      <c r="Y32" s="129">
        <f t="shared" si="16"/>
        <v>0.0303030303</v>
      </c>
    </row>
    <row r="33">
      <c r="A33" s="49"/>
      <c r="B33" s="97" t="s">
        <v>116</v>
      </c>
      <c r="C33" s="99" t="s">
        <v>117</v>
      </c>
      <c r="D33" s="101" t="s">
        <v>37</v>
      </c>
      <c r="E33" s="103" t="s">
        <v>37</v>
      </c>
      <c r="F33" s="105">
        <v>1934408.0</v>
      </c>
      <c r="G33" s="107">
        <v>7961.0</v>
      </c>
      <c r="H33" s="66">
        <f t="shared" si="6"/>
        <v>4.115470986</v>
      </c>
      <c r="I33" s="109">
        <v>478.0</v>
      </c>
      <c r="J33" s="110">
        <v>41.0</v>
      </c>
      <c r="K33" s="112">
        <f t="shared" si="7"/>
        <v>519</v>
      </c>
      <c r="L33" s="114">
        <f t="shared" si="8"/>
        <v>0.2682991385</v>
      </c>
      <c r="M33" s="115">
        <v>10.0</v>
      </c>
      <c r="N33" s="117">
        <v>2.0</v>
      </c>
      <c r="O33" s="119">
        <f t="shared" si="9"/>
        <v>12</v>
      </c>
      <c r="P33" s="120">
        <f t="shared" si="10"/>
        <v>0.02312138728</v>
      </c>
      <c r="Q33" s="121">
        <f t="shared" si="11"/>
        <v>0.00620344829</v>
      </c>
      <c r="R33" s="122">
        <v>363.0</v>
      </c>
      <c r="S33" s="124">
        <f t="shared" si="12"/>
        <v>156</v>
      </c>
      <c r="T33" s="125">
        <f t="shared" si="13"/>
        <v>0.4297520661</v>
      </c>
      <c r="U33" s="122">
        <v>8.0</v>
      </c>
      <c r="V33" s="124">
        <f t="shared" si="14"/>
        <v>4</v>
      </c>
      <c r="W33" s="138">
        <f t="shared" si="15"/>
        <v>0.5</v>
      </c>
      <c r="X33" s="127">
        <v>141.0</v>
      </c>
      <c r="Y33" s="129">
        <f t="shared" si="16"/>
        <v>0.02836879433</v>
      </c>
    </row>
    <row r="34">
      <c r="A34" s="49"/>
      <c r="B34" s="97" t="s">
        <v>33</v>
      </c>
      <c r="C34" s="99" t="s">
        <v>35</v>
      </c>
      <c r="D34" s="101" t="s">
        <v>37</v>
      </c>
      <c r="E34" s="103" t="s">
        <v>37</v>
      </c>
      <c r="F34" s="105">
        <v>4903185.0</v>
      </c>
      <c r="G34" s="107">
        <v>19122.0</v>
      </c>
      <c r="H34" s="66">
        <f t="shared" si="6"/>
        <v>3.899914035</v>
      </c>
      <c r="I34" s="109">
        <v>2197.0</v>
      </c>
      <c r="J34" s="110">
        <v>302.0</v>
      </c>
      <c r="K34" s="112">
        <f t="shared" si="7"/>
        <v>2499</v>
      </c>
      <c r="L34" s="114">
        <f t="shared" si="8"/>
        <v>0.5096687153</v>
      </c>
      <c r="M34" s="115">
        <v>64.0</v>
      </c>
      <c r="N34" s="117">
        <v>3.0</v>
      </c>
      <c r="O34" s="119">
        <f t="shared" si="9"/>
        <v>67</v>
      </c>
      <c r="P34" s="120">
        <f t="shared" si="10"/>
        <v>0.02681072429</v>
      </c>
      <c r="Q34" s="121">
        <f t="shared" si="11"/>
        <v>0.01366458741</v>
      </c>
      <c r="R34" s="137">
        <v>1841.0</v>
      </c>
      <c r="S34" s="124">
        <f t="shared" si="12"/>
        <v>658</v>
      </c>
      <c r="T34" s="125">
        <f t="shared" si="13"/>
        <v>0.3574144487</v>
      </c>
      <c r="U34" s="122">
        <v>45.0</v>
      </c>
      <c r="V34" s="124">
        <f t="shared" si="14"/>
        <v>22</v>
      </c>
      <c r="W34" s="126">
        <f t="shared" si="15"/>
        <v>0.4888888889</v>
      </c>
      <c r="X34" s="127">
        <v>438.0</v>
      </c>
      <c r="Y34" s="129">
        <f t="shared" si="16"/>
        <v>0.0502283105</v>
      </c>
    </row>
    <row r="35">
      <c r="A35" s="49"/>
      <c r="B35" s="97" t="s">
        <v>120</v>
      </c>
      <c r="C35" s="99" t="s">
        <v>121</v>
      </c>
      <c r="D35" s="101" t="s">
        <v>37</v>
      </c>
      <c r="E35" s="103" t="s">
        <v>37</v>
      </c>
      <c r="F35" s="105">
        <v>2.8995881E7</v>
      </c>
      <c r="G35" s="107">
        <v>96258.0</v>
      </c>
      <c r="H35" s="66">
        <f t="shared" si="6"/>
        <v>3.319712893</v>
      </c>
      <c r="I35" s="109">
        <v>8939.0</v>
      </c>
      <c r="J35" s="110">
        <v>1126.0</v>
      </c>
      <c r="K35" s="112">
        <f t="shared" si="7"/>
        <v>10065</v>
      </c>
      <c r="L35" s="114">
        <f t="shared" si="8"/>
        <v>0.3471182683</v>
      </c>
      <c r="M35" s="115">
        <v>167.0</v>
      </c>
      <c r="N35" s="117">
        <v>28.0</v>
      </c>
      <c r="O35" s="119">
        <f t="shared" si="9"/>
        <v>195</v>
      </c>
      <c r="P35" s="120">
        <f t="shared" si="10"/>
        <v>0.01937406855</v>
      </c>
      <c r="Q35" s="121">
        <f t="shared" si="11"/>
        <v>0.006725093126</v>
      </c>
      <c r="R35" s="137">
        <v>7045.0</v>
      </c>
      <c r="S35" s="124">
        <f t="shared" si="12"/>
        <v>3020</v>
      </c>
      <c r="T35" s="125">
        <f t="shared" si="13"/>
        <v>0.4286728176</v>
      </c>
      <c r="U35" s="122">
        <v>133.0</v>
      </c>
      <c r="V35" s="124">
        <f t="shared" si="14"/>
        <v>62</v>
      </c>
      <c r="W35" s="126">
        <f t="shared" si="15"/>
        <v>0.4661654135</v>
      </c>
      <c r="X35" s="127">
        <v>1668.0</v>
      </c>
      <c r="Y35" s="129">
        <f t="shared" si="16"/>
        <v>0.03717026379</v>
      </c>
    </row>
    <row r="36">
      <c r="A36" s="49"/>
      <c r="B36" s="97" t="s">
        <v>70</v>
      </c>
      <c r="C36" s="99" t="s">
        <v>72</v>
      </c>
      <c r="D36" s="132" t="s">
        <v>44</v>
      </c>
      <c r="E36" s="103" t="s">
        <v>37</v>
      </c>
      <c r="F36" s="105">
        <v>2.1477737E7</v>
      </c>
      <c r="G36" s="107">
        <v>143134.0</v>
      </c>
      <c r="H36" s="66">
        <f t="shared" si="6"/>
        <v>6.66429615</v>
      </c>
      <c r="I36" s="109">
        <v>14747.0</v>
      </c>
      <c r="J36" s="110">
        <v>951.0</v>
      </c>
      <c r="K36" s="112">
        <f t="shared" si="7"/>
        <v>15698</v>
      </c>
      <c r="L36" s="114">
        <f t="shared" si="8"/>
        <v>0.7308963696</v>
      </c>
      <c r="M36" s="115">
        <v>296.0</v>
      </c>
      <c r="N36" s="117">
        <v>27.0</v>
      </c>
      <c r="O36" s="119">
        <f t="shared" si="9"/>
        <v>323</v>
      </c>
      <c r="P36" s="120">
        <f t="shared" si="10"/>
        <v>0.02057586954</v>
      </c>
      <c r="Q36" s="121">
        <f t="shared" si="11"/>
        <v>0.01503882835</v>
      </c>
      <c r="R36" s="137">
        <v>12350.0</v>
      </c>
      <c r="S36" s="124">
        <f t="shared" si="12"/>
        <v>3348</v>
      </c>
      <c r="T36" s="125">
        <f t="shared" si="13"/>
        <v>0.2710931174</v>
      </c>
      <c r="U36" s="122">
        <v>221.0</v>
      </c>
      <c r="V36" s="124">
        <f t="shared" si="14"/>
        <v>102</v>
      </c>
      <c r="W36" s="126">
        <f t="shared" si="15"/>
        <v>0.4615384615</v>
      </c>
      <c r="X36" s="127">
        <v>1713.0</v>
      </c>
      <c r="Y36" s="129">
        <f t="shared" si="16"/>
        <v>0.05954465849</v>
      </c>
    </row>
    <row r="37">
      <c r="A37" s="49"/>
      <c r="B37" s="97" t="s">
        <v>124</v>
      </c>
      <c r="C37" s="99" t="s">
        <v>125</v>
      </c>
      <c r="D37" s="157" t="s">
        <v>36</v>
      </c>
      <c r="E37" s="133" t="s">
        <v>36</v>
      </c>
      <c r="F37" s="105">
        <v>8535519.0</v>
      </c>
      <c r="G37" s="107">
        <v>30645.0</v>
      </c>
      <c r="H37" s="66">
        <f t="shared" si="6"/>
        <v>3.590291346</v>
      </c>
      <c r="I37" s="109">
        <v>3333.0</v>
      </c>
      <c r="J37" s="110">
        <v>312.0</v>
      </c>
      <c r="K37" s="112">
        <f t="shared" si="7"/>
        <v>3645</v>
      </c>
      <c r="L37" s="114">
        <f t="shared" si="8"/>
        <v>0.4270390588</v>
      </c>
      <c r="M37" s="115">
        <v>63.0</v>
      </c>
      <c r="N37" s="117">
        <v>12.0</v>
      </c>
      <c r="O37" s="119">
        <f t="shared" si="9"/>
        <v>75</v>
      </c>
      <c r="P37" s="120">
        <f t="shared" si="10"/>
        <v>0.02057613169</v>
      </c>
      <c r="Q37" s="121">
        <f t="shared" si="11"/>
        <v>0.008786811909</v>
      </c>
      <c r="R37" s="137">
        <v>2637.0</v>
      </c>
      <c r="S37" s="124">
        <f t="shared" si="12"/>
        <v>1008</v>
      </c>
      <c r="T37" s="125">
        <f t="shared" si="13"/>
        <v>0.3822525597</v>
      </c>
      <c r="U37" s="122">
        <v>52.0</v>
      </c>
      <c r="V37" s="124">
        <f t="shared" si="14"/>
        <v>23</v>
      </c>
      <c r="W37" s="126">
        <f t="shared" si="15"/>
        <v>0.4423076923</v>
      </c>
      <c r="X37" s="127">
        <v>567.0</v>
      </c>
      <c r="Y37" s="129">
        <f t="shared" si="16"/>
        <v>0.0405643739</v>
      </c>
    </row>
    <row r="38">
      <c r="A38" s="49"/>
      <c r="B38" s="97" t="s">
        <v>51</v>
      </c>
      <c r="C38" s="99" t="s">
        <v>52</v>
      </c>
      <c r="D38" s="157" t="s">
        <v>36</v>
      </c>
      <c r="E38" s="133" t="s">
        <v>36</v>
      </c>
      <c r="F38" s="105">
        <v>3.9512223E7</v>
      </c>
      <c r="G38" s="107">
        <v>144264.0</v>
      </c>
      <c r="H38" s="66">
        <f t="shared" si="6"/>
        <v>3.65112335</v>
      </c>
      <c r="I38" s="109">
        <v>17460.0</v>
      </c>
      <c r="J38" s="110">
        <v>1370.0</v>
      </c>
      <c r="K38" s="112">
        <f t="shared" si="7"/>
        <v>18830</v>
      </c>
      <c r="L38" s="114">
        <f t="shared" si="8"/>
        <v>0.4765613922</v>
      </c>
      <c r="M38" s="115">
        <v>434.0</v>
      </c>
      <c r="N38" s="117">
        <v>64.0</v>
      </c>
      <c r="O38" s="119">
        <f t="shared" si="9"/>
        <v>498</v>
      </c>
      <c r="P38" s="120">
        <f t="shared" si="10"/>
        <v>0.02644715879</v>
      </c>
      <c r="Q38" s="121">
        <f t="shared" si="11"/>
        <v>0.01260369481</v>
      </c>
      <c r="R38" s="137">
        <v>15037.0</v>
      </c>
      <c r="S38" s="124">
        <f t="shared" si="12"/>
        <v>3793</v>
      </c>
      <c r="T38" s="125">
        <f t="shared" si="13"/>
        <v>0.2522444637</v>
      </c>
      <c r="U38" s="122">
        <v>347.0</v>
      </c>
      <c r="V38" s="124">
        <f t="shared" si="14"/>
        <v>151</v>
      </c>
      <c r="W38" s="126">
        <f t="shared" si="15"/>
        <v>0.4351585014</v>
      </c>
      <c r="X38" s="127">
        <v>2208.0</v>
      </c>
      <c r="Y38" s="129">
        <f t="shared" si="16"/>
        <v>0.06838768116</v>
      </c>
    </row>
    <row r="39">
      <c r="A39" s="49"/>
      <c r="B39" s="97" t="s">
        <v>126</v>
      </c>
      <c r="C39" s="99" t="s">
        <v>127</v>
      </c>
      <c r="D39" s="101" t="s">
        <v>37</v>
      </c>
      <c r="E39" s="103" t="s">
        <v>37</v>
      </c>
      <c r="F39" s="105">
        <v>5148714.0</v>
      </c>
      <c r="G39" s="107">
        <v>24634.0</v>
      </c>
      <c r="H39" s="66">
        <f t="shared" si="6"/>
        <v>4.784495701</v>
      </c>
      <c r="I39" s="109">
        <v>2417.0</v>
      </c>
      <c r="J39" s="110">
        <v>135.0</v>
      </c>
      <c r="K39" s="112">
        <f t="shared" si="7"/>
        <v>2552</v>
      </c>
      <c r="L39" s="114">
        <f t="shared" si="8"/>
        <v>0.4956577507</v>
      </c>
      <c r="M39" s="115">
        <v>51.0</v>
      </c>
      <c r="N39" s="117">
        <v>12.0</v>
      </c>
      <c r="O39" s="119">
        <f t="shared" si="9"/>
        <v>63</v>
      </c>
      <c r="P39" s="120">
        <f t="shared" si="10"/>
        <v>0.02468652038</v>
      </c>
      <c r="Q39" s="121">
        <f t="shared" si="11"/>
        <v>0.01223606516</v>
      </c>
      <c r="R39" s="137">
        <v>2049.0</v>
      </c>
      <c r="S39" s="124">
        <f t="shared" si="12"/>
        <v>503</v>
      </c>
      <c r="T39" s="125">
        <f t="shared" si="13"/>
        <v>0.2454856027</v>
      </c>
      <c r="U39" s="122">
        <v>44.0</v>
      </c>
      <c r="V39" s="124">
        <f t="shared" si="14"/>
        <v>19</v>
      </c>
      <c r="W39" s="126">
        <f t="shared" si="15"/>
        <v>0.4318181818</v>
      </c>
      <c r="X39" s="127">
        <v>414.0</v>
      </c>
      <c r="Y39" s="129">
        <f t="shared" si="16"/>
        <v>0.04589371981</v>
      </c>
    </row>
    <row r="40">
      <c r="A40" s="49"/>
      <c r="B40" s="97" t="s">
        <v>128</v>
      </c>
      <c r="C40" s="99" t="s">
        <v>129</v>
      </c>
      <c r="D40" s="157" t="s">
        <v>36</v>
      </c>
      <c r="E40" s="133" t="s">
        <v>36</v>
      </c>
      <c r="F40" s="105">
        <v>4217737.0</v>
      </c>
      <c r="G40" s="107">
        <v>23007.0</v>
      </c>
      <c r="H40" s="66">
        <f t="shared" si="6"/>
        <v>5.454820915</v>
      </c>
      <c r="I40" s="109">
        <v>1181.0</v>
      </c>
      <c r="J40" s="110">
        <v>58.0</v>
      </c>
      <c r="K40" s="112">
        <f t="shared" si="7"/>
        <v>1239</v>
      </c>
      <c r="L40" s="114">
        <f t="shared" si="8"/>
        <v>0.293759426</v>
      </c>
      <c r="M40" s="115">
        <v>33.0</v>
      </c>
      <c r="N40" s="117">
        <v>5.0</v>
      </c>
      <c r="O40" s="119">
        <f t="shared" si="9"/>
        <v>38</v>
      </c>
      <c r="P40" s="120">
        <f t="shared" si="10"/>
        <v>0.03066989508</v>
      </c>
      <c r="Q40" s="121">
        <f t="shared" si="11"/>
        <v>0.009009570772</v>
      </c>
      <c r="R40" s="122">
        <v>1068.0</v>
      </c>
      <c r="S40" s="124">
        <f t="shared" si="12"/>
        <v>171</v>
      </c>
      <c r="T40" s="125">
        <f t="shared" si="13"/>
        <v>0.1601123596</v>
      </c>
      <c r="U40" s="122">
        <v>27.0</v>
      </c>
      <c r="V40" s="124">
        <f t="shared" si="14"/>
        <v>11</v>
      </c>
      <c r="W40" s="126">
        <f t="shared" si="15"/>
        <v>0.4074074074</v>
      </c>
      <c r="X40" s="127">
        <v>306.0</v>
      </c>
      <c r="Y40" s="129">
        <f t="shared" si="16"/>
        <v>0.03594771242</v>
      </c>
    </row>
    <row r="41">
      <c r="A41" s="49"/>
      <c r="B41" s="97" t="s">
        <v>130</v>
      </c>
      <c r="C41" s="99" t="s">
        <v>131</v>
      </c>
      <c r="D41" s="157" t="s">
        <v>36</v>
      </c>
      <c r="E41" s="133" t="s">
        <v>36</v>
      </c>
      <c r="F41" s="105">
        <v>1059361.0</v>
      </c>
      <c r="G41" s="107">
        <v>12132.0</v>
      </c>
      <c r="H41" s="66">
        <f t="shared" si="6"/>
        <v>11.45218674</v>
      </c>
      <c r="I41" s="109">
        <v>1229.0</v>
      </c>
      <c r="J41" s="110">
        <v>221.0</v>
      </c>
      <c r="K41" s="112">
        <f t="shared" si="7"/>
        <v>1450</v>
      </c>
      <c r="L41" s="114">
        <f t="shared" si="8"/>
        <v>1.368749652</v>
      </c>
      <c r="M41" s="115">
        <v>30.0</v>
      </c>
      <c r="N41" s="117">
        <v>5.0</v>
      </c>
      <c r="O41" s="119">
        <f t="shared" si="9"/>
        <v>35</v>
      </c>
      <c r="P41" s="120">
        <f t="shared" si="10"/>
        <v>0.02413793103</v>
      </c>
      <c r="Q41" s="121">
        <f t="shared" si="11"/>
        <v>0.0330387847</v>
      </c>
      <c r="R41" s="122">
        <v>922.0</v>
      </c>
      <c r="S41" s="124">
        <f t="shared" si="12"/>
        <v>528</v>
      </c>
      <c r="T41" s="158">
        <f t="shared" si="13"/>
        <v>0.5726681128</v>
      </c>
      <c r="U41" s="122">
        <v>25.0</v>
      </c>
      <c r="V41" s="124">
        <f t="shared" si="14"/>
        <v>10</v>
      </c>
      <c r="W41" s="126">
        <f t="shared" si="15"/>
        <v>0.4</v>
      </c>
      <c r="X41" s="127">
        <v>84.0</v>
      </c>
      <c r="Y41" s="129">
        <f t="shared" si="16"/>
        <v>0.119047619</v>
      </c>
    </row>
    <row r="42">
      <c r="A42" s="49"/>
      <c r="B42" s="97" t="s">
        <v>108</v>
      </c>
      <c r="C42" s="99" t="s">
        <v>109</v>
      </c>
      <c r="D42" s="157" t="s">
        <v>36</v>
      </c>
      <c r="E42" s="133" t="s">
        <v>36</v>
      </c>
      <c r="F42" s="105">
        <v>1344212.0</v>
      </c>
      <c r="G42" s="107">
        <v>6625.0</v>
      </c>
      <c r="H42" s="66">
        <f t="shared" si="6"/>
        <v>4.928538058</v>
      </c>
      <c r="I42" s="109">
        <v>519.0</v>
      </c>
      <c r="J42" s="110">
        <v>18.0</v>
      </c>
      <c r="K42" s="112">
        <f t="shared" si="7"/>
        <v>537</v>
      </c>
      <c r="L42" s="114">
        <f t="shared" si="8"/>
        <v>0.3994905565</v>
      </c>
      <c r="M42" s="115">
        <v>12.0</v>
      </c>
      <c r="N42" s="117">
        <v>2.0</v>
      </c>
      <c r="O42" s="119">
        <f t="shared" si="9"/>
        <v>14</v>
      </c>
      <c r="P42" s="120">
        <f t="shared" si="10"/>
        <v>0.0260707635</v>
      </c>
      <c r="Q42" s="121">
        <f t="shared" si="11"/>
        <v>0.01041502382</v>
      </c>
      <c r="R42" s="122">
        <v>470.0</v>
      </c>
      <c r="S42" s="124">
        <f t="shared" si="12"/>
        <v>67</v>
      </c>
      <c r="T42" s="125">
        <f t="shared" si="13"/>
        <v>0.1425531915</v>
      </c>
      <c r="U42" s="122">
        <v>10.0</v>
      </c>
      <c r="V42" s="124">
        <f t="shared" si="14"/>
        <v>4</v>
      </c>
      <c r="W42" s="126">
        <f t="shared" si="15"/>
        <v>0.4</v>
      </c>
      <c r="X42" s="127">
        <v>123.0</v>
      </c>
      <c r="Y42" s="129">
        <f t="shared" si="16"/>
        <v>0.0325203252</v>
      </c>
    </row>
    <row r="43">
      <c r="A43" s="49"/>
      <c r="B43" s="97" t="s">
        <v>53</v>
      </c>
      <c r="C43" s="99" t="s">
        <v>54</v>
      </c>
      <c r="D43" s="157" t="s">
        <v>36</v>
      </c>
      <c r="E43" s="133" t="s">
        <v>36</v>
      </c>
      <c r="F43" s="105">
        <v>5758736.0</v>
      </c>
      <c r="G43" s="107">
        <v>28094.0</v>
      </c>
      <c r="H43" s="66">
        <f t="shared" si="6"/>
        <v>4.878501116</v>
      </c>
      <c r="I43" s="109">
        <v>5429.0</v>
      </c>
      <c r="J43" s="110">
        <v>226.0</v>
      </c>
      <c r="K43" s="112">
        <f t="shared" si="7"/>
        <v>5655</v>
      </c>
      <c r="L43" s="114">
        <f t="shared" si="8"/>
        <v>0.9819863248</v>
      </c>
      <c r="M43" s="115">
        <v>179.0</v>
      </c>
      <c r="N43" s="117">
        <v>14.0</v>
      </c>
      <c r="O43" s="119">
        <f t="shared" si="9"/>
        <v>193</v>
      </c>
      <c r="P43" s="120">
        <f t="shared" si="10"/>
        <v>0.0341290893</v>
      </c>
      <c r="Q43" s="121">
        <f t="shared" si="11"/>
        <v>0.03351429897</v>
      </c>
      <c r="R43" s="137">
        <v>4950.0</v>
      </c>
      <c r="S43" s="124">
        <f t="shared" si="12"/>
        <v>705</v>
      </c>
      <c r="T43" s="125">
        <f t="shared" si="13"/>
        <v>0.1424242424</v>
      </c>
      <c r="U43" s="122">
        <v>140.0</v>
      </c>
      <c r="V43" s="124">
        <f t="shared" si="14"/>
        <v>53</v>
      </c>
      <c r="W43" s="126">
        <f t="shared" si="15"/>
        <v>0.3785714286</v>
      </c>
      <c r="X43" s="127">
        <v>321.0</v>
      </c>
      <c r="Y43" s="129">
        <f t="shared" si="16"/>
        <v>0.1651090343</v>
      </c>
    </row>
    <row r="44">
      <c r="A44" s="49"/>
      <c r="B44" s="97" t="s">
        <v>104</v>
      </c>
      <c r="C44" s="99" t="s">
        <v>105</v>
      </c>
      <c r="D44" s="101" t="s">
        <v>37</v>
      </c>
      <c r="E44" s="133" t="s">
        <v>36</v>
      </c>
      <c r="F44" s="105">
        <v>4648794.0</v>
      </c>
      <c r="G44" s="107">
        <v>75401.0</v>
      </c>
      <c r="H44" s="66">
        <f t="shared" si="6"/>
        <v>16.21947542</v>
      </c>
      <c r="I44" s="109">
        <v>16284.0</v>
      </c>
      <c r="J44" s="110">
        <v>746.0</v>
      </c>
      <c r="K44" s="112">
        <f t="shared" si="7"/>
        <v>17030</v>
      </c>
      <c r="L44" s="114">
        <f t="shared" si="8"/>
        <v>3.66331569</v>
      </c>
      <c r="M44" s="115">
        <v>582.0</v>
      </c>
      <c r="N44" s="117">
        <v>70.0</v>
      </c>
      <c r="O44" s="119">
        <f t="shared" si="9"/>
        <v>652</v>
      </c>
      <c r="P44" s="120">
        <f t="shared" si="10"/>
        <v>0.03828537874</v>
      </c>
      <c r="Q44" s="121">
        <f t="shared" si="11"/>
        <v>0.1402514287</v>
      </c>
      <c r="R44" s="137">
        <v>13010.0</v>
      </c>
      <c r="S44" s="124">
        <f t="shared" si="12"/>
        <v>4020</v>
      </c>
      <c r="T44" s="125">
        <f t="shared" si="13"/>
        <v>0.3089930822</v>
      </c>
      <c r="U44" s="122">
        <v>477.0</v>
      </c>
      <c r="V44" s="124">
        <f t="shared" si="14"/>
        <v>175</v>
      </c>
      <c r="W44" s="126">
        <f t="shared" si="15"/>
        <v>0.3668763103</v>
      </c>
      <c r="X44" s="127">
        <v>375.0</v>
      </c>
      <c r="Y44" s="129">
        <f t="shared" si="16"/>
        <v>0.4666666667</v>
      </c>
    </row>
    <row r="45">
      <c r="A45" s="49"/>
      <c r="B45" s="97" t="s">
        <v>61</v>
      </c>
      <c r="C45" s="99" t="s">
        <v>62</v>
      </c>
      <c r="D45" s="157" t="s">
        <v>36</v>
      </c>
      <c r="E45" s="133" t="s">
        <v>36</v>
      </c>
      <c r="F45" s="105">
        <v>973764.0</v>
      </c>
      <c r="G45" s="107">
        <v>8556.0</v>
      </c>
      <c r="H45" s="66">
        <f t="shared" si="6"/>
        <v>8.786523223</v>
      </c>
      <c r="I45" s="109">
        <v>928.0</v>
      </c>
      <c r="J45" s="110">
        <v>188.0</v>
      </c>
      <c r="K45" s="112">
        <f t="shared" si="7"/>
        <v>1116</v>
      </c>
      <c r="L45" s="114">
        <f t="shared" si="8"/>
        <v>1.146068247</v>
      </c>
      <c r="M45" s="115">
        <v>16.0</v>
      </c>
      <c r="N45" s="117">
        <v>3.0</v>
      </c>
      <c r="O45" s="119">
        <f t="shared" si="9"/>
        <v>19</v>
      </c>
      <c r="P45" s="120">
        <f t="shared" si="10"/>
        <v>0.01702508961</v>
      </c>
      <c r="Q45" s="121">
        <f t="shared" si="11"/>
        <v>0.01951191459</v>
      </c>
      <c r="R45" s="122">
        <v>673.0</v>
      </c>
      <c r="S45" s="124">
        <f t="shared" si="12"/>
        <v>443</v>
      </c>
      <c r="T45" s="158">
        <f t="shared" si="13"/>
        <v>0.6582466568</v>
      </c>
      <c r="U45" s="122">
        <v>14.0</v>
      </c>
      <c r="V45" s="124">
        <f t="shared" si="14"/>
        <v>5</v>
      </c>
      <c r="W45" s="126">
        <f t="shared" si="15"/>
        <v>0.3571428571</v>
      </c>
      <c r="X45" s="127">
        <v>75.0</v>
      </c>
      <c r="Y45" s="129">
        <f t="shared" si="16"/>
        <v>0.06666666667</v>
      </c>
    </row>
    <row r="46">
      <c r="A46" s="49"/>
      <c r="B46" s="97" t="s">
        <v>118</v>
      </c>
      <c r="C46" s="99" t="s">
        <v>119</v>
      </c>
      <c r="D46" s="132" t="s">
        <v>44</v>
      </c>
      <c r="E46" s="133" t="s">
        <v>36</v>
      </c>
      <c r="F46" s="105">
        <v>5639632.0</v>
      </c>
      <c r="G46" s="107">
        <v>30753.0</v>
      </c>
      <c r="H46" s="66">
        <f t="shared" si="6"/>
        <v>5.453015374</v>
      </c>
      <c r="I46" s="109">
        <v>1069.0</v>
      </c>
      <c r="J46" s="110">
        <v>85.0</v>
      </c>
      <c r="K46" s="112">
        <f t="shared" si="7"/>
        <v>1154</v>
      </c>
      <c r="L46" s="114">
        <f t="shared" si="8"/>
        <v>0.2046232804</v>
      </c>
      <c r="M46" s="115">
        <v>34.0</v>
      </c>
      <c r="N46" s="117">
        <v>5.0</v>
      </c>
      <c r="O46" s="119">
        <f t="shared" si="9"/>
        <v>39</v>
      </c>
      <c r="P46" s="120">
        <f t="shared" si="10"/>
        <v>0.03379549393</v>
      </c>
      <c r="Q46" s="121">
        <f t="shared" si="11"/>
        <v>0.006915344831</v>
      </c>
      <c r="R46" s="122">
        <v>935.0</v>
      </c>
      <c r="S46" s="124">
        <f t="shared" si="12"/>
        <v>219</v>
      </c>
      <c r="T46" s="125">
        <f t="shared" si="13"/>
        <v>0.2342245989</v>
      </c>
      <c r="U46" s="122">
        <v>29.0</v>
      </c>
      <c r="V46" s="124">
        <f t="shared" si="14"/>
        <v>10</v>
      </c>
      <c r="W46" s="126">
        <f t="shared" si="15"/>
        <v>0.3448275862</v>
      </c>
      <c r="X46" s="127">
        <v>372.0</v>
      </c>
      <c r="Y46" s="129">
        <f t="shared" si="16"/>
        <v>0.02688172043</v>
      </c>
    </row>
    <row r="47">
      <c r="A47" s="49"/>
      <c r="B47" s="97" t="s">
        <v>134</v>
      </c>
      <c r="C47" s="99" t="s">
        <v>135</v>
      </c>
      <c r="D47" s="101" t="s">
        <v>37</v>
      </c>
      <c r="E47" s="103" t="s">
        <v>37</v>
      </c>
      <c r="F47" s="105">
        <v>1792065.0</v>
      </c>
      <c r="G47" s="107">
        <v>12545.0</v>
      </c>
      <c r="H47" s="66">
        <f t="shared" si="6"/>
        <v>7.000304118</v>
      </c>
      <c r="I47" s="109">
        <v>412.0</v>
      </c>
      <c r="J47" s="110">
        <v>71.0</v>
      </c>
      <c r="K47" s="112">
        <f t="shared" si="7"/>
        <v>483</v>
      </c>
      <c r="L47" s="114">
        <f t="shared" si="8"/>
        <v>0.2695214738</v>
      </c>
      <c r="M47" s="115">
        <v>4.0</v>
      </c>
      <c r="N47" s="117"/>
      <c r="O47" s="119">
        <f t="shared" si="9"/>
        <v>4</v>
      </c>
      <c r="P47" s="120">
        <f t="shared" si="10"/>
        <v>0.008281573499</v>
      </c>
      <c r="Q47" s="121">
        <f t="shared" si="11"/>
        <v>0.002232061895</v>
      </c>
      <c r="R47" s="122">
        <v>324.0</v>
      </c>
      <c r="S47" s="124">
        <f t="shared" si="12"/>
        <v>159</v>
      </c>
      <c r="T47" s="125">
        <f t="shared" si="13"/>
        <v>0.4907407407</v>
      </c>
      <c r="U47" s="122">
        <v>3.0</v>
      </c>
      <c r="V47" s="124">
        <f t="shared" si="14"/>
        <v>1</v>
      </c>
      <c r="W47" s="126">
        <f t="shared" si="15"/>
        <v>0.3333333333</v>
      </c>
      <c r="X47" s="127">
        <v>189.0</v>
      </c>
      <c r="Y47" s="129">
        <f t="shared" si="16"/>
        <v>0.005291005291</v>
      </c>
    </row>
    <row r="48">
      <c r="A48" s="49"/>
      <c r="B48" s="97" t="s">
        <v>132</v>
      </c>
      <c r="C48" s="99" t="s">
        <v>133</v>
      </c>
      <c r="D48" s="157" t="s">
        <v>36</v>
      </c>
      <c r="E48" s="133" t="s">
        <v>36</v>
      </c>
      <c r="F48" s="105">
        <v>2096829.0</v>
      </c>
      <c r="G48" s="107">
        <v>22245.0</v>
      </c>
      <c r="H48" s="66">
        <f t="shared" si="6"/>
        <v>10.60887655</v>
      </c>
      <c r="I48" s="109">
        <v>794.0</v>
      </c>
      <c r="J48" s="110">
        <v>71.0</v>
      </c>
      <c r="K48" s="112">
        <f t="shared" si="7"/>
        <v>865</v>
      </c>
      <c r="L48" s="114">
        <f t="shared" si="8"/>
        <v>0.4125276787</v>
      </c>
      <c r="M48" s="115">
        <v>13.0</v>
      </c>
      <c r="N48" s="117">
        <v>3.0</v>
      </c>
      <c r="O48" s="119">
        <f t="shared" si="9"/>
        <v>16</v>
      </c>
      <c r="P48" s="120">
        <f t="shared" si="10"/>
        <v>0.01849710983</v>
      </c>
      <c r="Q48" s="121">
        <f t="shared" si="11"/>
        <v>0.007630569779</v>
      </c>
      <c r="R48" s="122">
        <v>624.0</v>
      </c>
      <c r="S48" s="124">
        <f t="shared" si="12"/>
        <v>241</v>
      </c>
      <c r="T48" s="125">
        <f t="shared" si="13"/>
        <v>0.3862179487</v>
      </c>
      <c r="U48" s="122">
        <v>12.0</v>
      </c>
      <c r="V48" s="124">
        <f t="shared" si="14"/>
        <v>4</v>
      </c>
      <c r="W48" s="126">
        <f t="shared" si="15"/>
        <v>0.3333333333</v>
      </c>
      <c r="X48" s="127">
        <v>153.0</v>
      </c>
      <c r="Y48" s="129">
        <f t="shared" si="16"/>
        <v>0.02614379085</v>
      </c>
    </row>
    <row r="49">
      <c r="A49" s="49"/>
      <c r="B49" s="97" t="s">
        <v>136</v>
      </c>
      <c r="C49" s="99" t="s">
        <v>137</v>
      </c>
      <c r="D49" s="101" t="s">
        <v>37</v>
      </c>
      <c r="E49" s="103" t="s">
        <v>37</v>
      </c>
      <c r="F49" s="105">
        <v>762062.0</v>
      </c>
      <c r="G49" s="107">
        <v>8552.0</v>
      </c>
      <c r="H49" s="66">
        <f t="shared" si="6"/>
        <v>11.22218402</v>
      </c>
      <c r="I49" s="109">
        <v>237.0</v>
      </c>
      <c r="J49" s="110">
        <v>14.0</v>
      </c>
      <c r="K49" s="112">
        <f t="shared" si="7"/>
        <v>251</v>
      </c>
      <c r="L49" s="114">
        <f t="shared" si="8"/>
        <v>0.3293695264</v>
      </c>
      <c r="M49" s="115">
        <v>4.0</v>
      </c>
      <c r="N49" s="117"/>
      <c r="O49" s="119">
        <f t="shared" si="9"/>
        <v>4</v>
      </c>
      <c r="P49" s="120">
        <f t="shared" si="10"/>
        <v>0.01593625498</v>
      </c>
      <c r="Q49" s="121">
        <f t="shared" si="11"/>
        <v>0.005248916755</v>
      </c>
      <c r="R49" s="122">
        <v>207.0</v>
      </c>
      <c r="S49" s="124">
        <f t="shared" si="12"/>
        <v>44</v>
      </c>
      <c r="T49" s="125">
        <f t="shared" si="13"/>
        <v>0.2125603865</v>
      </c>
      <c r="U49" s="122">
        <v>3.0</v>
      </c>
      <c r="V49" s="124">
        <f t="shared" si="14"/>
        <v>1</v>
      </c>
      <c r="W49" s="126">
        <f t="shared" si="15"/>
        <v>0.3333333333</v>
      </c>
      <c r="X49" s="127">
        <v>54.0</v>
      </c>
      <c r="Y49" s="129">
        <f t="shared" si="16"/>
        <v>0.01851851852</v>
      </c>
    </row>
    <row r="50">
      <c r="A50" s="49"/>
      <c r="B50" s="97" t="s">
        <v>138</v>
      </c>
      <c r="C50" s="99" t="s">
        <v>139</v>
      </c>
      <c r="D50" s="157" t="s">
        <v>36</v>
      </c>
      <c r="E50" s="133" t="s">
        <v>36</v>
      </c>
      <c r="F50" s="105">
        <v>7614893.0</v>
      </c>
      <c r="G50" s="107">
        <v>92073.0</v>
      </c>
      <c r="H50" s="66">
        <f t="shared" si="6"/>
        <v>12.09117449</v>
      </c>
      <c r="I50" s="109">
        <v>8682.0</v>
      </c>
      <c r="J50" s="110">
        <v>660.0</v>
      </c>
      <c r="K50" s="112">
        <f t="shared" si="7"/>
        <v>9342</v>
      </c>
      <c r="L50" s="114">
        <f t="shared" si="8"/>
        <v>1.22680647</v>
      </c>
      <c r="M50" s="115">
        <v>403.0</v>
      </c>
      <c r="N50" s="117">
        <v>28.0</v>
      </c>
      <c r="O50" s="119">
        <f t="shared" si="9"/>
        <v>431</v>
      </c>
      <c r="P50" s="120">
        <f t="shared" si="10"/>
        <v>0.04613573111</v>
      </c>
      <c r="Q50" s="121">
        <f t="shared" si="11"/>
        <v>0.05659961342</v>
      </c>
      <c r="R50" s="137">
        <v>7984.0</v>
      </c>
      <c r="S50" s="124">
        <f t="shared" si="12"/>
        <v>1358</v>
      </c>
      <c r="T50" s="125">
        <f t="shared" si="13"/>
        <v>0.1700901804</v>
      </c>
      <c r="U50" s="122">
        <v>338.0</v>
      </c>
      <c r="V50" s="124">
        <f t="shared" si="14"/>
        <v>93</v>
      </c>
      <c r="W50" s="126">
        <f t="shared" si="15"/>
        <v>0.275147929</v>
      </c>
      <c r="X50" s="127">
        <v>483.0</v>
      </c>
      <c r="Y50" s="129">
        <f t="shared" si="16"/>
        <v>0.1925465839</v>
      </c>
    </row>
    <row r="51">
      <c r="A51" s="49"/>
      <c r="B51" s="97" t="s">
        <v>45</v>
      </c>
      <c r="C51" s="99" t="s">
        <v>46</v>
      </c>
      <c r="D51" s="101" t="s">
        <v>37</v>
      </c>
      <c r="E51" s="103" t="s">
        <v>37</v>
      </c>
      <c r="F51" s="105">
        <v>7278717.0</v>
      </c>
      <c r="G51" s="107">
        <v>34564.0</v>
      </c>
      <c r="H51" s="66">
        <f t="shared" si="6"/>
        <v>4.74863908</v>
      </c>
      <c r="I51" s="109">
        <v>2575.0</v>
      </c>
      <c r="J51" s="110">
        <v>151.0</v>
      </c>
      <c r="K51" s="112">
        <f t="shared" si="7"/>
        <v>2726</v>
      </c>
      <c r="L51" s="114">
        <f t="shared" si="8"/>
        <v>0.3745165528</v>
      </c>
      <c r="M51" s="115">
        <v>73.0</v>
      </c>
      <c r="N51" s="117">
        <v>7.0</v>
      </c>
      <c r="O51" s="119">
        <f t="shared" si="9"/>
        <v>80</v>
      </c>
      <c r="P51" s="120">
        <f t="shared" si="10"/>
        <v>0.02934702861</v>
      </c>
      <c r="Q51" s="121">
        <f t="shared" si="11"/>
        <v>0.01099094799</v>
      </c>
      <c r="R51" s="137">
        <v>2269.0</v>
      </c>
      <c r="S51" s="124">
        <f t="shared" si="12"/>
        <v>457</v>
      </c>
      <c r="T51" s="125">
        <f t="shared" si="13"/>
        <v>0.2014103129</v>
      </c>
      <c r="U51" s="122">
        <v>64.0</v>
      </c>
      <c r="V51" s="124">
        <f t="shared" si="14"/>
        <v>16</v>
      </c>
      <c r="W51" s="126">
        <f t="shared" si="15"/>
        <v>0.25</v>
      </c>
      <c r="X51" s="127">
        <v>492.0</v>
      </c>
      <c r="Y51" s="129">
        <f t="shared" si="16"/>
        <v>0.0325203252</v>
      </c>
    </row>
    <row r="52">
      <c r="A52" s="49"/>
      <c r="B52" s="97" t="s">
        <v>80</v>
      </c>
      <c r="C52" s="99" t="s">
        <v>81</v>
      </c>
      <c r="D52" s="157" t="s">
        <v>36</v>
      </c>
      <c r="E52" s="133" t="s">
        <v>36</v>
      </c>
      <c r="F52" s="105">
        <v>1415872.0</v>
      </c>
      <c r="G52" s="107">
        <v>15149.0</v>
      </c>
      <c r="H52" s="66">
        <f t="shared" si="6"/>
        <v>10.69941351</v>
      </c>
      <c r="I52" s="109">
        <v>410.0</v>
      </c>
      <c r="J52" s="110">
        <v>25.0</v>
      </c>
      <c r="K52" s="112">
        <f t="shared" si="7"/>
        <v>435</v>
      </c>
      <c r="L52" s="114">
        <f t="shared" si="8"/>
        <v>0.3072311621</v>
      </c>
      <c r="M52" s="115">
        <v>5.0</v>
      </c>
      <c r="N52" s="117"/>
      <c r="O52" s="119">
        <f t="shared" si="9"/>
        <v>5</v>
      </c>
      <c r="P52" s="120">
        <f t="shared" si="10"/>
        <v>0.01149425287</v>
      </c>
      <c r="Q52" s="121">
        <f t="shared" si="11"/>
        <v>0.003531392668</v>
      </c>
      <c r="R52" s="122">
        <v>371.0</v>
      </c>
      <c r="S52" s="124">
        <f t="shared" si="12"/>
        <v>64</v>
      </c>
      <c r="T52" s="125">
        <f t="shared" si="13"/>
        <v>0.1725067385</v>
      </c>
      <c r="U52" s="122">
        <v>4.0</v>
      </c>
      <c r="V52" s="124">
        <f t="shared" si="14"/>
        <v>1</v>
      </c>
      <c r="W52" s="126">
        <f t="shared" si="15"/>
        <v>0.25</v>
      </c>
      <c r="X52" s="127">
        <v>93.0</v>
      </c>
      <c r="Y52" s="129">
        <f t="shared" si="16"/>
        <v>0.01075268817</v>
      </c>
    </row>
    <row r="53">
      <c r="A53" s="49"/>
      <c r="B53" s="97" t="s">
        <v>65</v>
      </c>
      <c r="C53" s="99" t="s">
        <v>66</v>
      </c>
      <c r="D53" s="157" t="s">
        <v>36</v>
      </c>
      <c r="E53" s="133" t="s">
        <v>67</v>
      </c>
      <c r="F53" s="105">
        <v>705749.0</v>
      </c>
      <c r="G53" s="107">
        <v>8283.0</v>
      </c>
      <c r="H53" s="66">
        <f t="shared" si="6"/>
        <v>11.73646721</v>
      </c>
      <c r="I53" s="109">
        <v>1211.0</v>
      </c>
      <c r="J53" s="110">
        <v>229.0</v>
      </c>
      <c r="K53" s="112">
        <f t="shared" si="7"/>
        <v>1440</v>
      </c>
      <c r="L53" s="114">
        <f t="shared" si="8"/>
        <v>2.040385463</v>
      </c>
      <c r="M53" s="115">
        <v>24.0</v>
      </c>
      <c r="N53" s="117">
        <v>3.0</v>
      </c>
      <c r="O53" s="119">
        <f t="shared" si="9"/>
        <v>27</v>
      </c>
      <c r="P53" s="120">
        <f t="shared" si="10"/>
        <v>0.01875</v>
      </c>
      <c r="Q53" s="121">
        <f t="shared" si="11"/>
        <v>0.03825722743</v>
      </c>
      <c r="R53" s="122">
        <v>998.0</v>
      </c>
      <c r="S53" s="124">
        <f t="shared" si="12"/>
        <v>442</v>
      </c>
      <c r="T53" s="125">
        <f t="shared" si="13"/>
        <v>0.4428857715</v>
      </c>
      <c r="U53" s="122">
        <v>22.0</v>
      </c>
      <c r="V53" s="124">
        <f t="shared" si="14"/>
        <v>5</v>
      </c>
      <c r="W53" s="126">
        <f t="shared" si="15"/>
        <v>0.2272727273</v>
      </c>
      <c r="X53" s="127">
        <v>42.0</v>
      </c>
      <c r="Y53" s="129">
        <f t="shared" si="16"/>
        <v>0.119047619</v>
      </c>
    </row>
    <row r="54">
      <c r="A54" s="49"/>
      <c r="B54" s="97" t="s">
        <v>96</v>
      </c>
      <c r="C54" s="99" t="s">
        <v>97</v>
      </c>
      <c r="D54" s="132" t="s">
        <v>44</v>
      </c>
      <c r="E54" s="103" t="s">
        <v>37</v>
      </c>
      <c r="F54" s="105">
        <v>3155070.0</v>
      </c>
      <c r="G54" s="107">
        <v>13966.0</v>
      </c>
      <c r="H54" s="66">
        <f t="shared" si="6"/>
        <v>4.426526194</v>
      </c>
      <c r="I54" s="109">
        <v>1049.0</v>
      </c>
      <c r="J54" s="110">
        <v>96.0</v>
      </c>
      <c r="K54" s="112">
        <f t="shared" si="7"/>
        <v>1145</v>
      </c>
      <c r="L54" s="114">
        <f t="shared" si="8"/>
        <v>0.3629079545</v>
      </c>
      <c r="M54" s="115">
        <v>26.0</v>
      </c>
      <c r="N54" s="117">
        <v>1.0</v>
      </c>
      <c r="O54" s="119">
        <f t="shared" si="9"/>
        <v>27</v>
      </c>
      <c r="P54" s="120">
        <f t="shared" si="10"/>
        <v>0.02358078603</v>
      </c>
      <c r="Q54" s="121">
        <f t="shared" si="11"/>
        <v>0.008557654822</v>
      </c>
      <c r="R54" s="122">
        <v>868.0</v>
      </c>
      <c r="S54" s="124">
        <f t="shared" si="12"/>
        <v>277</v>
      </c>
      <c r="T54" s="125">
        <f t="shared" si="13"/>
        <v>0.319124424</v>
      </c>
      <c r="U54" s="122">
        <v>22.0</v>
      </c>
      <c r="V54" s="124">
        <f t="shared" si="14"/>
        <v>5</v>
      </c>
      <c r="W54" s="126">
        <f t="shared" si="15"/>
        <v>0.2272727273</v>
      </c>
      <c r="X54" s="127">
        <v>252.0</v>
      </c>
      <c r="Y54" s="129">
        <f t="shared" si="16"/>
        <v>0.01984126984</v>
      </c>
    </row>
    <row r="55">
      <c r="A55" s="49"/>
      <c r="B55" s="139" t="s">
        <v>140</v>
      </c>
      <c r="C55" s="140" t="s">
        <v>141</v>
      </c>
      <c r="D55" s="141" t="s">
        <v>34</v>
      </c>
      <c r="E55" s="142" t="s">
        <v>142</v>
      </c>
      <c r="F55" s="143">
        <v>3193694.0</v>
      </c>
      <c r="G55" s="144">
        <v>4886.0</v>
      </c>
      <c r="H55" s="64">
        <f t="shared" si="6"/>
        <v>1.529889839</v>
      </c>
      <c r="I55" s="147">
        <v>573.0</v>
      </c>
      <c r="J55" s="148">
        <v>47.0</v>
      </c>
      <c r="K55" s="112">
        <f t="shared" si="7"/>
        <v>620</v>
      </c>
      <c r="L55" s="150">
        <f t="shared" si="8"/>
        <v>0.1941325625</v>
      </c>
      <c r="M55" s="151">
        <v>23.0</v>
      </c>
      <c r="N55" s="152">
        <v>1.0</v>
      </c>
      <c r="O55" s="119">
        <f t="shared" si="9"/>
        <v>24</v>
      </c>
      <c r="P55" s="174">
        <f t="shared" si="10"/>
        <v>0.03870967742</v>
      </c>
      <c r="Q55" s="154">
        <f t="shared" si="11"/>
        <v>0.00751480887</v>
      </c>
      <c r="R55" s="122">
        <v>475.0</v>
      </c>
      <c r="S55" s="124">
        <f t="shared" si="12"/>
        <v>145</v>
      </c>
      <c r="T55" s="155">
        <f t="shared" si="13"/>
        <v>0.3052631579</v>
      </c>
      <c r="U55" s="122">
        <v>20.0</v>
      </c>
      <c r="V55" s="124">
        <f t="shared" si="14"/>
        <v>4</v>
      </c>
      <c r="W55" s="175">
        <f t="shared" si="15"/>
        <v>0.2</v>
      </c>
      <c r="X55" s="127">
        <v>240.0</v>
      </c>
      <c r="Y55" s="129">
        <f t="shared" si="16"/>
        <v>0.01666666667</v>
      </c>
    </row>
    <row r="56">
      <c r="A56" s="49"/>
      <c r="B56" s="97" t="s">
        <v>39</v>
      </c>
      <c r="C56" s="99" t="s">
        <v>41</v>
      </c>
      <c r="D56" s="101" t="s">
        <v>37</v>
      </c>
      <c r="E56" s="103" t="s">
        <v>37</v>
      </c>
      <c r="F56" s="105">
        <v>731545.0</v>
      </c>
      <c r="G56" s="107">
        <v>7068.0</v>
      </c>
      <c r="H56" s="66">
        <f t="shared" si="6"/>
        <v>9.661743297</v>
      </c>
      <c r="I56" s="109">
        <v>213.0</v>
      </c>
      <c r="J56" s="110">
        <v>13.0</v>
      </c>
      <c r="K56" s="112">
        <f t="shared" si="7"/>
        <v>226</v>
      </c>
      <c r="L56" s="114">
        <f t="shared" si="8"/>
        <v>0.3089351988</v>
      </c>
      <c r="M56" s="115">
        <v>6.0</v>
      </c>
      <c r="N56" s="117">
        <v>1.0</v>
      </c>
      <c r="O56" s="119">
        <f t="shared" si="9"/>
        <v>7</v>
      </c>
      <c r="P56" s="120">
        <f t="shared" si="10"/>
        <v>0.03097345133</v>
      </c>
      <c r="Q56" s="121">
        <f t="shared" si="11"/>
        <v>0.009568789343</v>
      </c>
      <c r="R56" s="122">
        <v>185.0</v>
      </c>
      <c r="S56" s="124">
        <f t="shared" si="12"/>
        <v>41</v>
      </c>
      <c r="T56" s="125">
        <f t="shared" si="13"/>
        <v>0.2216216216</v>
      </c>
      <c r="U56" s="122">
        <v>6.0</v>
      </c>
      <c r="V56" s="124">
        <f t="shared" si="14"/>
        <v>1</v>
      </c>
      <c r="W56" s="126">
        <f t="shared" si="15"/>
        <v>0.1666666667</v>
      </c>
      <c r="X56" s="127">
        <v>36.0</v>
      </c>
      <c r="Y56" s="129">
        <f t="shared" si="16"/>
        <v>0.02777777778</v>
      </c>
    </row>
    <row r="57">
      <c r="A57" s="49"/>
      <c r="B57" s="97" t="s">
        <v>47</v>
      </c>
      <c r="C57" s="99" t="s">
        <v>48</v>
      </c>
      <c r="D57" s="101" t="s">
        <v>37</v>
      </c>
      <c r="E57" s="103" t="s">
        <v>37</v>
      </c>
      <c r="F57" s="105">
        <v>3017825.0</v>
      </c>
      <c r="G57" s="107">
        <v>14530.0</v>
      </c>
      <c r="H57" s="66">
        <f t="shared" si="6"/>
        <v>4.814725837</v>
      </c>
      <c r="I57" s="109">
        <v>946.0</v>
      </c>
      <c r="J57" s="110">
        <v>131.0</v>
      </c>
      <c r="K57" s="112">
        <f t="shared" si="7"/>
        <v>1077</v>
      </c>
      <c r="L57" s="114">
        <f t="shared" si="8"/>
        <v>0.3568795407</v>
      </c>
      <c r="M57" s="115">
        <v>18.0</v>
      </c>
      <c r="N57" s="117"/>
      <c r="O57" s="119">
        <f t="shared" si="9"/>
        <v>18</v>
      </c>
      <c r="P57" s="120">
        <f t="shared" si="10"/>
        <v>0.01671309192</v>
      </c>
      <c r="Q57" s="121">
        <f t="shared" si="11"/>
        <v>0.005964560569</v>
      </c>
      <c r="R57" s="122">
        <v>837.0</v>
      </c>
      <c r="S57" s="124">
        <f t="shared" si="12"/>
        <v>240</v>
      </c>
      <c r="T57" s="125">
        <f t="shared" si="13"/>
        <v>0.2867383513</v>
      </c>
      <c r="U57" s="122">
        <v>16.0</v>
      </c>
      <c r="V57" s="124">
        <f t="shared" si="14"/>
        <v>2</v>
      </c>
      <c r="W57" s="126">
        <f t="shared" si="15"/>
        <v>0.125</v>
      </c>
      <c r="X57" s="127">
        <v>267.0</v>
      </c>
      <c r="Y57" s="129">
        <f t="shared" si="16"/>
        <v>0.007490636704</v>
      </c>
    </row>
    <row r="58">
      <c r="A58" s="49"/>
      <c r="B58" s="97" t="s">
        <v>143</v>
      </c>
      <c r="C58" s="99" t="s">
        <v>144</v>
      </c>
      <c r="D58" s="157" t="s">
        <v>36</v>
      </c>
      <c r="E58" s="103" t="s">
        <v>37</v>
      </c>
      <c r="F58" s="105">
        <v>623989.0</v>
      </c>
      <c r="G58" s="107">
        <v>7749.0</v>
      </c>
      <c r="H58" s="66">
        <f t="shared" si="6"/>
        <v>12.41848815</v>
      </c>
      <c r="I58" s="109">
        <v>575.0</v>
      </c>
      <c r="J58" s="110">
        <v>30.0</v>
      </c>
      <c r="K58" s="112">
        <f t="shared" si="7"/>
        <v>605</v>
      </c>
      <c r="L58" s="114">
        <f t="shared" si="8"/>
        <v>0.9695683738</v>
      </c>
      <c r="M58" s="115">
        <v>23.0</v>
      </c>
      <c r="N58" s="117"/>
      <c r="O58" s="119">
        <f t="shared" si="9"/>
        <v>23</v>
      </c>
      <c r="P58" s="120">
        <f t="shared" si="10"/>
        <v>0.03801652893</v>
      </c>
      <c r="Q58" s="121">
        <f t="shared" si="11"/>
        <v>0.03685962413</v>
      </c>
      <c r="R58" s="122">
        <v>512.0</v>
      </c>
      <c r="S58" s="124">
        <f t="shared" si="12"/>
        <v>93</v>
      </c>
      <c r="T58" s="125">
        <f t="shared" si="13"/>
        <v>0.181640625</v>
      </c>
      <c r="U58" s="122">
        <v>22.0</v>
      </c>
      <c r="V58" s="124">
        <f t="shared" si="14"/>
        <v>1</v>
      </c>
      <c r="W58" s="126">
        <f t="shared" si="15"/>
        <v>0.04545454545</v>
      </c>
      <c r="X58" s="127">
        <v>48.0</v>
      </c>
      <c r="Y58" s="129">
        <f t="shared" si="16"/>
        <v>0.02083333333</v>
      </c>
    </row>
    <row r="59">
      <c r="A59" s="49"/>
      <c r="B59" s="97" t="s">
        <v>122</v>
      </c>
      <c r="C59" s="99" t="s">
        <v>123</v>
      </c>
      <c r="D59" s="101" t="s">
        <v>37</v>
      </c>
      <c r="E59" s="133" t="s">
        <v>36</v>
      </c>
      <c r="F59" s="105">
        <v>1068778.0</v>
      </c>
      <c r="G59" s="107">
        <v>7398.0</v>
      </c>
      <c r="H59" s="66">
        <f t="shared" si="6"/>
        <v>6.921923917</v>
      </c>
      <c r="I59" s="109">
        <v>319.0</v>
      </c>
      <c r="J59" s="110">
        <v>13.0</v>
      </c>
      <c r="K59" s="112">
        <f t="shared" si="7"/>
        <v>332</v>
      </c>
      <c r="L59" s="114">
        <f t="shared" si="8"/>
        <v>0.3106351366</v>
      </c>
      <c r="M59" s="115">
        <v>6.0</v>
      </c>
      <c r="N59" s="117"/>
      <c r="O59" s="119">
        <f t="shared" si="9"/>
        <v>6</v>
      </c>
      <c r="P59" s="120">
        <f t="shared" si="10"/>
        <v>0.01807228916</v>
      </c>
      <c r="Q59" s="121">
        <f t="shared" si="11"/>
        <v>0.00561388801</v>
      </c>
      <c r="R59" s="122">
        <v>298.0</v>
      </c>
      <c r="S59" s="124">
        <f t="shared" si="12"/>
        <v>34</v>
      </c>
      <c r="T59" s="125">
        <f t="shared" si="13"/>
        <v>0.1140939597</v>
      </c>
      <c r="U59" s="122">
        <v>6.0</v>
      </c>
      <c r="V59" s="124">
        <f t="shared" si="14"/>
        <v>0</v>
      </c>
      <c r="W59" s="126">
        <f t="shared" si="15"/>
        <v>0</v>
      </c>
      <c r="X59" s="127">
        <v>84.0</v>
      </c>
      <c r="Y59" s="129">
        <f t="shared" si="16"/>
        <v>0</v>
      </c>
    </row>
    <row r="60">
      <c r="A60" s="49"/>
      <c r="B60" s="139" t="s">
        <v>145</v>
      </c>
      <c r="C60" s="140" t="s">
        <v>146</v>
      </c>
      <c r="D60" s="141" t="s">
        <v>34</v>
      </c>
      <c r="E60" s="142" t="s">
        <v>36</v>
      </c>
      <c r="F60" s="143">
        <v>165718.0</v>
      </c>
      <c r="G60" s="144">
        <v>687.0</v>
      </c>
      <c r="H60" s="64">
        <f t="shared" si="6"/>
        <v>4.145596737</v>
      </c>
      <c r="I60" s="147">
        <v>121.0</v>
      </c>
      <c r="J60" s="148"/>
      <c r="K60" s="112">
        <f t="shared" si="7"/>
        <v>121</v>
      </c>
      <c r="L60" s="150">
        <f t="shared" si="8"/>
        <v>0.7301560482</v>
      </c>
      <c r="M60" s="151">
        <v>4.0</v>
      </c>
      <c r="N60" s="152"/>
      <c r="O60" s="119">
        <f t="shared" si="9"/>
        <v>4</v>
      </c>
      <c r="P60" s="174">
        <f t="shared" si="10"/>
        <v>0.03305785124</v>
      </c>
      <c r="Q60" s="154">
        <f t="shared" si="11"/>
        <v>0.02413739002</v>
      </c>
      <c r="R60" s="122">
        <v>112.0</v>
      </c>
      <c r="S60" s="124">
        <f t="shared" si="12"/>
        <v>9</v>
      </c>
      <c r="T60" s="155">
        <f t="shared" si="13"/>
        <v>0.08035714286</v>
      </c>
      <c r="U60" s="122">
        <v>4.0</v>
      </c>
      <c r="V60" s="124">
        <f t="shared" si="14"/>
        <v>0</v>
      </c>
      <c r="W60" s="175">
        <f t="shared" si="15"/>
        <v>0</v>
      </c>
      <c r="X60" s="127">
        <v>9.0</v>
      </c>
      <c r="Y60" s="129">
        <f t="shared" si="16"/>
        <v>0</v>
      </c>
    </row>
    <row r="61">
      <c r="A61" s="49"/>
      <c r="B61" s="176" t="s">
        <v>147</v>
      </c>
      <c r="C61" s="177" t="s">
        <v>148</v>
      </c>
      <c r="D61" s="141" t="s">
        <v>34</v>
      </c>
      <c r="E61" s="178" t="s">
        <v>36</v>
      </c>
      <c r="F61" s="179">
        <v>104914.0</v>
      </c>
      <c r="G61" s="180">
        <v>287.0</v>
      </c>
      <c r="H61" s="181">
        <f t="shared" si="6"/>
        <v>2.735573899</v>
      </c>
      <c r="I61" s="182">
        <v>43.0</v>
      </c>
      <c r="J61" s="183"/>
      <c r="K61" s="112">
        <f t="shared" si="7"/>
        <v>43</v>
      </c>
      <c r="L61" s="184">
        <f t="shared" si="8"/>
        <v>0.409859504</v>
      </c>
      <c r="M61" s="185">
        <v>1.0</v>
      </c>
      <c r="N61" s="186"/>
      <c r="O61" s="119">
        <f t="shared" si="9"/>
        <v>1</v>
      </c>
      <c r="P61" s="187">
        <f t="shared" si="10"/>
        <v>0.02325581395</v>
      </c>
      <c r="Q61" s="188">
        <f t="shared" si="11"/>
        <v>0.009531616372</v>
      </c>
      <c r="R61" s="189">
        <v>42.0</v>
      </c>
      <c r="S61" s="190">
        <f t="shared" si="12"/>
        <v>1</v>
      </c>
      <c r="T61" s="191">
        <f t="shared" si="13"/>
        <v>0.02380952381</v>
      </c>
      <c r="U61" s="189">
        <v>1.0</v>
      </c>
      <c r="V61" s="190">
        <f t="shared" si="14"/>
        <v>0</v>
      </c>
      <c r="W61" s="192">
        <f t="shared" si="15"/>
        <v>0</v>
      </c>
      <c r="X61" s="193" t="s">
        <v>34</v>
      </c>
      <c r="Y61" s="194" t="s">
        <v>34</v>
      </c>
    </row>
    <row r="62">
      <c r="A62" s="49"/>
      <c r="B62" s="195" t="s">
        <v>149</v>
      </c>
      <c r="C62" s="196" t="s">
        <v>150</v>
      </c>
      <c r="D62" s="197" t="s">
        <v>34</v>
      </c>
      <c r="E62" s="198" t="s">
        <v>34</v>
      </c>
      <c r="F62" s="199" t="s">
        <v>151</v>
      </c>
      <c r="G62" s="200" t="s">
        <v>152</v>
      </c>
      <c r="H62" s="201" t="s">
        <v>153</v>
      </c>
      <c r="I62" s="202">
        <v>2657.0</v>
      </c>
      <c r="J62" s="203">
        <v>503.0</v>
      </c>
      <c r="K62" s="204">
        <f t="shared" si="7"/>
        <v>3160</v>
      </c>
      <c r="L62" s="205" t="s">
        <v>34</v>
      </c>
      <c r="M62" s="206">
        <v>7.0</v>
      </c>
      <c r="N62" s="207">
        <v>1.0</v>
      </c>
      <c r="O62" s="208">
        <f t="shared" si="9"/>
        <v>8</v>
      </c>
      <c r="P62" s="209"/>
      <c r="Q62" s="210"/>
      <c r="R62" s="211"/>
      <c r="S62" s="212"/>
      <c r="T62" s="213"/>
      <c r="U62" s="211"/>
      <c r="V62" s="212"/>
      <c r="W62" s="214"/>
      <c r="X62" s="215"/>
      <c r="Y62" s="216"/>
    </row>
    <row r="63" ht="7.5" customHeight="1">
      <c r="A63" s="1"/>
      <c r="B63" s="1"/>
      <c r="C63" s="217"/>
      <c r="L63" s="218"/>
      <c r="M63" s="219"/>
      <c r="O63" s="220"/>
      <c r="V63" s="221"/>
      <c r="Y63" s="222"/>
    </row>
    <row r="64">
      <c r="A64" s="1"/>
      <c r="B64" s="1"/>
      <c r="C64" s="223" t="s">
        <v>154</v>
      </c>
      <c r="G64" s="224">
        <v>46.0</v>
      </c>
      <c r="I64" s="225">
        <v>46.0</v>
      </c>
      <c r="J64" s="226"/>
      <c r="K64" s="227">
        <f t="shared" ref="K64:K65" si="17">I64+J64</f>
        <v>46</v>
      </c>
      <c r="L64" s="218"/>
      <c r="M64" s="228">
        <v>0.0</v>
      </c>
      <c r="N64" s="226"/>
      <c r="O64" s="229">
        <v>0.0</v>
      </c>
      <c r="R64" s="225">
        <f>'40320'!K62</f>
        <v>46</v>
      </c>
      <c r="S64" s="83"/>
      <c r="T64" s="85"/>
      <c r="U64" s="230"/>
      <c r="V64" s="231"/>
      <c r="W64" s="85"/>
      <c r="Y64" s="222"/>
    </row>
    <row r="65">
      <c r="A65" s="1"/>
      <c r="B65" s="1"/>
      <c r="C65" s="223" t="s">
        <v>155</v>
      </c>
      <c r="G65" s="232">
        <v>3.0</v>
      </c>
      <c r="I65" s="233">
        <v>3.0</v>
      </c>
      <c r="J65" s="234"/>
      <c r="K65" s="235">
        <f t="shared" si="17"/>
        <v>3</v>
      </c>
      <c r="L65" s="218"/>
      <c r="M65" s="237">
        <v>0.0</v>
      </c>
      <c r="N65" s="234"/>
      <c r="O65" s="239">
        <v>0.0</v>
      </c>
      <c r="R65" s="233">
        <f>'40320'!K63</f>
        <v>3</v>
      </c>
      <c r="S65" s="242"/>
      <c r="T65" s="244"/>
      <c r="U65" s="246"/>
      <c r="V65" s="248"/>
      <c r="W65" s="244"/>
      <c r="Y65" s="222"/>
    </row>
    <row r="66" ht="7.5" customHeight="1">
      <c r="A66" s="1"/>
      <c r="B66" s="1"/>
      <c r="C66" s="217"/>
      <c r="L66" s="218"/>
      <c r="V66" s="221"/>
      <c r="Y66" s="222"/>
    </row>
    <row r="67">
      <c r="A67" s="1"/>
      <c r="B67" s="1"/>
      <c r="C67" s="18" t="s">
        <v>15</v>
      </c>
      <c r="F67" s="20">
        <f t="shared" ref="F67:G67" si="18">SUM(F6:F65)</f>
        <v>331875705</v>
      </c>
      <c r="G67" s="251">
        <f t="shared" si="18"/>
        <v>2189815</v>
      </c>
      <c r="H67" s="21">
        <f>(G67/F67)*1000</f>
        <v>6.598298601</v>
      </c>
      <c r="I67" s="252">
        <f t="shared" ref="I67:K67" si="19">SUM(I6:I65)</f>
        <v>402992</v>
      </c>
      <c r="J67" s="253">
        <f t="shared" si="19"/>
        <v>31935</v>
      </c>
      <c r="K67" s="23">
        <f t="shared" si="19"/>
        <v>434927</v>
      </c>
      <c r="L67" s="22">
        <f>(K67/F67)*1000</f>
        <v>1.310511717</v>
      </c>
      <c r="M67" s="254">
        <f t="shared" ref="M67:O67" si="20">SUM(M6:M65)</f>
        <v>12848</v>
      </c>
      <c r="N67" s="252">
        <f t="shared" si="20"/>
        <v>1940</v>
      </c>
      <c r="O67" s="23">
        <f t="shared" si="20"/>
        <v>14788</v>
      </c>
      <c r="P67" s="24">
        <f>O67/K67</f>
        <v>0.03400110823</v>
      </c>
      <c r="Q67" s="25">
        <f>(O67/F67)*1000</f>
        <v>0.04455885073</v>
      </c>
      <c r="R67" s="255">
        <f t="shared" ref="R67:S67" si="21">SUM(R6:R65)</f>
        <v>336673</v>
      </c>
      <c r="S67" s="256">
        <f t="shared" si="21"/>
        <v>95094</v>
      </c>
      <c r="T67" s="26">
        <f>(K67/R67)-1</f>
        <v>0.2918380743</v>
      </c>
      <c r="U67" s="255">
        <f t="shared" ref="U67:V67" si="22">SUM(U6:U65)</f>
        <v>9617</v>
      </c>
      <c r="V67" s="256">
        <f t="shared" si="22"/>
        <v>5163</v>
      </c>
      <c r="W67" s="27">
        <f>(O67/U67)-1</f>
        <v>0.5376936675</v>
      </c>
      <c r="X67" s="257">
        <f>SUM(X6:X65)</f>
        <v>23559</v>
      </c>
      <c r="Y67" s="29">
        <f>V67/X67</f>
        <v>0.2191519165</v>
      </c>
    </row>
    <row r="68">
      <c r="A68" s="1"/>
      <c r="B68" s="1"/>
      <c r="C68" s="258" t="s">
        <v>159</v>
      </c>
    </row>
  </sheetData>
  <autoFilter ref="$B$5:$Y$62">
    <sortState ref="B5:Y62">
      <sortCondition descending="1" ref="W5:W62"/>
      <sortCondition descending="1" ref="T5:T62"/>
      <sortCondition descending="1" ref="H5:H62"/>
      <sortCondition ref="C5:C62"/>
      <sortCondition descending="1" ref="P5:P62"/>
      <sortCondition descending="1" ref="L5:L62"/>
      <sortCondition descending="1" ref="Q5:Q62"/>
      <sortCondition descending="1" ref="O5:O62"/>
      <sortCondition descending="1" ref="N5:N62"/>
      <sortCondition descending="1" ref="J5:J62"/>
      <sortCondition descending="1" ref="K5:K62"/>
      <sortCondition descending="1" ref="I5:I62"/>
      <sortCondition descending="1" ref="M5:M62"/>
      <sortCondition ref="B5:B62"/>
      <sortCondition ref="U5:U62"/>
      <sortCondition descending="1" ref="G5:G62"/>
      <sortCondition descending="1" ref="Y5:Y62"/>
      <sortCondition descending="1" ref="X5:X62"/>
    </sortState>
  </autoFilter>
  <mergeCells count="15">
    <mergeCell ref="G3:H3"/>
    <mergeCell ref="I3:L3"/>
    <mergeCell ref="D4:E4"/>
    <mergeCell ref="C68:Q68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0.43"/>
    <col customWidth="1" min="8" max="8" width="9.86"/>
    <col customWidth="1" min="9" max="9" width="9.43"/>
    <col customWidth="1" min="10" max="10" width="9.71"/>
    <col customWidth="1" min="11" max="11" width="10.14"/>
    <col customWidth="1" min="12" max="12" width="11.71"/>
    <col customWidth="1" min="13" max="13" width="10.14"/>
    <col customWidth="1" min="14" max="14" width="9.43"/>
    <col customWidth="1" min="15" max="15" width="11.57"/>
    <col customWidth="1" min="16" max="16" width="11.71"/>
    <col customWidth="1" min="17" max="17" width="10.71"/>
    <col customWidth="1" min="18" max="18" width="11.57"/>
    <col customWidth="1" min="19" max="19" width="11.71"/>
  </cols>
  <sheetData>
    <row r="1">
      <c r="A1" s="1"/>
      <c r="B1" s="2" t="s">
        <v>0</v>
      </c>
      <c r="S1" s="5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J2" s="4" t="str">
        <f>hyperlink("https://en.wikipedia.org/wiki/List_of_states_and_territories_of_the_United_States_by_population","State/Territory Population via Wikipedia")</f>
        <v>State/Territory Population via Wikipedia</v>
      </c>
      <c r="N2" s="4" t="str">
        <f>hyperlink("http://acasignups.net","Compiled by Charles Gaba / ACASignups.net")</f>
        <v>Compiled by Charles Gaba / ACASignups.net</v>
      </c>
      <c r="S2" s="5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5" t="s">
        <v>225</v>
      </c>
      <c r="H3" s="9"/>
      <c r="I3" s="9"/>
      <c r="J3" s="9"/>
      <c r="K3" s="9"/>
      <c r="L3" s="9"/>
      <c r="M3" s="10"/>
      <c r="N3" s="11" t="s">
        <v>196</v>
      </c>
      <c r="O3" s="9"/>
      <c r="P3" s="9"/>
      <c r="Q3" s="9"/>
      <c r="R3" s="9"/>
      <c r="S3" s="10"/>
    </row>
    <row r="4">
      <c r="A4" s="7"/>
      <c r="B4" s="416" t="s">
        <v>10</v>
      </c>
      <c r="C4" s="417" t="s">
        <v>11</v>
      </c>
      <c r="D4" s="418" t="s">
        <v>12</v>
      </c>
      <c r="E4" s="419" t="s">
        <v>13</v>
      </c>
      <c r="F4" s="7" t="s">
        <v>14</v>
      </c>
      <c r="G4" s="420" t="s">
        <v>199</v>
      </c>
      <c r="H4" s="421" t="s">
        <v>200</v>
      </c>
      <c r="I4" s="422" t="s">
        <v>201</v>
      </c>
      <c r="J4" s="423" t="s">
        <v>202</v>
      </c>
      <c r="K4" s="422" t="s">
        <v>203</v>
      </c>
      <c r="L4" s="424" t="s">
        <v>19</v>
      </c>
      <c r="M4" s="421" t="s">
        <v>20</v>
      </c>
      <c r="N4" s="428" t="s">
        <v>204</v>
      </c>
      <c r="O4" s="430" t="s">
        <v>206</v>
      </c>
      <c r="P4" s="432" t="s">
        <v>207</v>
      </c>
      <c r="Q4" s="435" t="s">
        <v>205</v>
      </c>
      <c r="R4" s="430" t="s">
        <v>206</v>
      </c>
      <c r="S4" s="432" t="s">
        <v>207</v>
      </c>
    </row>
    <row r="5">
      <c r="A5" s="49"/>
      <c r="B5" s="437" t="s">
        <v>33</v>
      </c>
      <c r="C5" s="439" t="s">
        <v>35</v>
      </c>
      <c r="D5" s="441" t="s">
        <v>37</v>
      </c>
      <c r="E5" s="443" t="s">
        <v>37</v>
      </c>
      <c r="F5" s="445">
        <v>4903185.0</v>
      </c>
      <c r="G5" s="447">
        <v>5014.0</v>
      </c>
      <c r="H5" s="451">
        <f t="shared" ref="H5:H11" si="1">(G5/F5)*1000</f>
        <v>1.022600616</v>
      </c>
      <c r="I5" s="453">
        <v>935.0</v>
      </c>
      <c r="J5" s="455">
        <f t="shared" ref="J5:J60" si="2">(I5/F5)*1000</f>
        <v>0.1906923765</v>
      </c>
      <c r="K5" s="453">
        <v>11.0</v>
      </c>
      <c r="L5" s="457">
        <f t="shared" ref="L5:L60" si="3">K5/I5</f>
        <v>0.01176470588</v>
      </c>
      <c r="M5" s="458">
        <f t="shared" ref="M5:M60" si="4">(K5/F5)*1000</f>
        <v>0.002243439723</v>
      </c>
      <c r="N5" s="346">
        <v>827.0</v>
      </c>
      <c r="O5" s="460">
        <f t="shared" ref="O5:O60" si="5">I5-N5</f>
        <v>108</v>
      </c>
      <c r="P5" s="462">
        <f t="shared" ref="P5:P60" si="6">(I5/N5)-1</f>
        <v>0.130592503</v>
      </c>
      <c r="Q5" s="346">
        <v>9.0</v>
      </c>
      <c r="R5" s="460">
        <f t="shared" ref="R5:R60" si="7">K5-Q5</f>
        <v>2</v>
      </c>
      <c r="S5" s="464">
        <f t="shared" ref="S5:S60" si="8">(K5/Q5)-1</f>
        <v>0.2222222222</v>
      </c>
    </row>
    <row r="6">
      <c r="A6" s="49"/>
      <c r="B6" s="466" t="s">
        <v>39</v>
      </c>
      <c r="C6" s="468" t="s">
        <v>41</v>
      </c>
      <c r="D6" s="470" t="s">
        <v>37</v>
      </c>
      <c r="E6" s="472" t="s">
        <v>37</v>
      </c>
      <c r="F6" s="370">
        <v>731545.0</v>
      </c>
      <c r="G6" s="355">
        <v>3654.0</v>
      </c>
      <c r="H6" s="475">
        <f t="shared" si="1"/>
        <v>4.994908037</v>
      </c>
      <c r="I6" s="477">
        <v>114.0</v>
      </c>
      <c r="J6" s="479">
        <f t="shared" si="2"/>
        <v>0.1558345693</v>
      </c>
      <c r="K6" s="481">
        <v>2.0</v>
      </c>
      <c r="L6" s="483">
        <f t="shared" si="3"/>
        <v>0.01754385965</v>
      </c>
      <c r="M6" s="485">
        <f t="shared" si="4"/>
        <v>0.002733939812</v>
      </c>
      <c r="N6" s="357">
        <v>102.0</v>
      </c>
      <c r="O6" s="487">
        <f t="shared" si="5"/>
        <v>12</v>
      </c>
      <c r="P6" s="489">
        <f t="shared" si="6"/>
        <v>0.1176470588</v>
      </c>
      <c r="Q6" s="357">
        <v>2.0</v>
      </c>
      <c r="R6" s="487">
        <f t="shared" si="7"/>
        <v>0</v>
      </c>
      <c r="S6" s="492">
        <f t="shared" si="8"/>
        <v>0</v>
      </c>
    </row>
    <row r="7">
      <c r="A7" s="49"/>
      <c r="B7" s="466" t="s">
        <v>45</v>
      </c>
      <c r="C7" s="468" t="s">
        <v>46</v>
      </c>
      <c r="D7" s="470" t="s">
        <v>37</v>
      </c>
      <c r="E7" s="472" t="s">
        <v>37</v>
      </c>
      <c r="F7" s="370">
        <v>7278717.0</v>
      </c>
      <c r="G7" s="355">
        <v>13872.0</v>
      </c>
      <c r="H7" s="475">
        <f t="shared" si="1"/>
        <v>1.905830382</v>
      </c>
      <c r="I7" s="477">
        <v>1157.0</v>
      </c>
      <c r="J7" s="479">
        <f t="shared" si="2"/>
        <v>0.1589565853</v>
      </c>
      <c r="K7" s="481">
        <v>20.0</v>
      </c>
      <c r="L7" s="483">
        <f t="shared" si="3"/>
        <v>0.0172860847</v>
      </c>
      <c r="M7" s="485">
        <f t="shared" si="4"/>
        <v>0.002747736998</v>
      </c>
      <c r="N7" s="357">
        <v>919.0</v>
      </c>
      <c r="O7" s="487">
        <f t="shared" si="5"/>
        <v>238</v>
      </c>
      <c r="P7" s="493">
        <f t="shared" si="6"/>
        <v>0.2589771491</v>
      </c>
      <c r="Q7" s="357">
        <v>17.0</v>
      </c>
      <c r="R7" s="487">
        <f t="shared" si="7"/>
        <v>3</v>
      </c>
      <c r="S7" s="492">
        <f t="shared" si="8"/>
        <v>0.1764705882</v>
      </c>
    </row>
    <row r="8">
      <c r="A8" s="49"/>
      <c r="B8" s="466" t="s">
        <v>47</v>
      </c>
      <c r="C8" s="468" t="s">
        <v>48</v>
      </c>
      <c r="D8" s="470" t="s">
        <v>37</v>
      </c>
      <c r="E8" s="472" t="s">
        <v>37</v>
      </c>
      <c r="F8" s="370">
        <v>3017825.0</v>
      </c>
      <c r="G8" s="355">
        <v>3536.0</v>
      </c>
      <c r="H8" s="475">
        <f t="shared" si="1"/>
        <v>1.171704787</v>
      </c>
      <c r="I8" s="477">
        <v>508.0</v>
      </c>
      <c r="J8" s="479">
        <f t="shared" si="2"/>
        <v>0.1683331538</v>
      </c>
      <c r="K8" s="481">
        <v>7.0</v>
      </c>
      <c r="L8" s="483">
        <f t="shared" si="3"/>
        <v>0.01377952756</v>
      </c>
      <c r="M8" s="485">
        <f t="shared" si="4"/>
        <v>0.002319551332</v>
      </c>
      <c r="N8" s="357">
        <v>426.0</v>
      </c>
      <c r="O8" s="487">
        <f t="shared" si="5"/>
        <v>82</v>
      </c>
      <c r="P8" s="489">
        <f t="shared" si="6"/>
        <v>0.1924882629</v>
      </c>
      <c r="Q8" s="357">
        <v>6.0</v>
      </c>
      <c r="R8" s="487">
        <f t="shared" si="7"/>
        <v>1</v>
      </c>
      <c r="S8" s="492">
        <f t="shared" si="8"/>
        <v>0.1666666667</v>
      </c>
    </row>
    <row r="9">
      <c r="A9" s="49"/>
      <c r="B9" s="466" t="s">
        <v>51</v>
      </c>
      <c r="C9" s="468" t="s">
        <v>52</v>
      </c>
      <c r="D9" s="495" t="s">
        <v>36</v>
      </c>
      <c r="E9" s="496" t="s">
        <v>36</v>
      </c>
      <c r="F9" s="370">
        <v>3.9512223E7</v>
      </c>
      <c r="G9" s="355">
        <v>26257.0</v>
      </c>
      <c r="H9" s="475">
        <f t="shared" si="1"/>
        <v>0.6645285435</v>
      </c>
      <c r="I9" s="477">
        <v>7248.0</v>
      </c>
      <c r="J9" s="479">
        <f t="shared" si="2"/>
        <v>0.1834369076</v>
      </c>
      <c r="K9" s="481">
        <v>145.0</v>
      </c>
      <c r="L9" s="483">
        <f t="shared" si="3"/>
        <v>0.02000551876</v>
      </c>
      <c r="M9" s="485">
        <f t="shared" si="4"/>
        <v>0.003669750497</v>
      </c>
      <c r="N9" s="498">
        <v>6204.0</v>
      </c>
      <c r="O9" s="487">
        <f t="shared" si="5"/>
        <v>1044</v>
      </c>
      <c r="P9" s="489">
        <f t="shared" si="6"/>
        <v>0.16827853</v>
      </c>
      <c r="Q9" s="357">
        <v>131.0</v>
      </c>
      <c r="R9" s="487">
        <f t="shared" si="7"/>
        <v>14</v>
      </c>
      <c r="S9" s="492">
        <f t="shared" si="8"/>
        <v>0.106870229</v>
      </c>
    </row>
    <row r="10">
      <c r="A10" s="49"/>
      <c r="B10" s="466" t="s">
        <v>53</v>
      </c>
      <c r="C10" s="468" t="s">
        <v>54</v>
      </c>
      <c r="D10" s="495" t="s">
        <v>36</v>
      </c>
      <c r="E10" s="496" t="s">
        <v>36</v>
      </c>
      <c r="F10" s="370">
        <v>5758736.0</v>
      </c>
      <c r="G10" s="355">
        <v>14470.0</v>
      </c>
      <c r="H10" s="475">
        <f t="shared" si="1"/>
        <v>2.512704177</v>
      </c>
      <c r="I10" s="477">
        <v>2627.0</v>
      </c>
      <c r="J10" s="479">
        <f t="shared" si="2"/>
        <v>0.4561764943</v>
      </c>
      <c r="K10" s="481">
        <v>51.0</v>
      </c>
      <c r="L10" s="483">
        <f t="shared" si="3"/>
        <v>0.01941377998</v>
      </c>
      <c r="M10" s="485">
        <f t="shared" si="4"/>
        <v>0.008856110091</v>
      </c>
      <c r="N10" s="498">
        <v>2307.0</v>
      </c>
      <c r="O10" s="487">
        <f t="shared" si="5"/>
        <v>320</v>
      </c>
      <c r="P10" s="489">
        <f t="shared" si="6"/>
        <v>0.1387082792</v>
      </c>
      <c r="Q10" s="357">
        <v>47.0</v>
      </c>
      <c r="R10" s="487">
        <f t="shared" si="7"/>
        <v>4</v>
      </c>
      <c r="S10" s="492">
        <f t="shared" si="8"/>
        <v>0.08510638298</v>
      </c>
    </row>
    <row r="11">
      <c r="A11" s="49"/>
      <c r="B11" s="466" t="s">
        <v>57</v>
      </c>
      <c r="C11" s="468" t="s">
        <v>58</v>
      </c>
      <c r="D11" s="495" t="s">
        <v>36</v>
      </c>
      <c r="E11" s="496" t="s">
        <v>36</v>
      </c>
      <c r="F11" s="370">
        <v>3565287.0</v>
      </c>
      <c r="G11" s="355">
        <v>11900.0</v>
      </c>
      <c r="H11" s="475">
        <f t="shared" si="1"/>
        <v>3.337739711</v>
      </c>
      <c r="I11" s="477">
        <v>2627.0</v>
      </c>
      <c r="J11" s="479">
        <f t="shared" si="2"/>
        <v>0.7368270773</v>
      </c>
      <c r="K11" s="481">
        <v>51.0</v>
      </c>
      <c r="L11" s="483">
        <f t="shared" si="3"/>
        <v>0.01941377998</v>
      </c>
      <c r="M11" s="485">
        <f t="shared" si="4"/>
        <v>0.01430459876</v>
      </c>
      <c r="N11" s="498">
        <v>1993.0</v>
      </c>
      <c r="O11" s="487">
        <f t="shared" si="5"/>
        <v>634</v>
      </c>
      <c r="P11" s="493">
        <f t="shared" si="6"/>
        <v>0.3181133969</v>
      </c>
      <c r="Q11" s="357">
        <v>34.0</v>
      </c>
      <c r="R11" s="487">
        <f t="shared" si="7"/>
        <v>17</v>
      </c>
      <c r="S11" s="499">
        <f t="shared" si="8"/>
        <v>0.5</v>
      </c>
    </row>
    <row r="12">
      <c r="A12" s="49"/>
      <c r="B12" s="466" t="s">
        <v>61</v>
      </c>
      <c r="C12" s="468" t="s">
        <v>62</v>
      </c>
      <c r="D12" s="495" t="s">
        <v>36</v>
      </c>
      <c r="E12" s="496" t="s">
        <v>36</v>
      </c>
      <c r="F12" s="370">
        <v>973764.0</v>
      </c>
      <c r="G12" s="355" t="s">
        <v>209</v>
      </c>
      <c r="H12" s="475" t="s">
        <v>209</v>
      </c>
      <c r="I12" s="477">
        <v>264.0</v>
      </c>
      <c r="J12" s="479">
        <f t="shared" si="2"/>
        <v>0.2711129185</v>
      </c>
      <c r="K12" s="481">
        <v>6.0</v>
      </c>
      <c r="L12" s="483">
        <f t="shared" si="3"/>
        <v>0.02272727273</v>
      </c>
      <c r="M12" s="485">
        <f t="shared" si="4"/>
        <v>0.006161657239</v>
      </c>
      <c r="N12" s="357">
        <v>232.0</v>
      </c>
      <c r="O12" s="487">
        <f t="shared" si="5"/>
        <v>32</v>
      </c>
      <c r="P12" s="489">
        <f t="shared" si="6"/>
        <v>0.1379310345</v>
      </c>
      <c r="Q12" s="357">
        <v>6.0</v>
      </c>
      <c r="R12" s="487">
        <f t="shared" si="7"/>
        <v>0</v>
      </c>
      <c r="S12" s="492">
        <f t="shared" si="8"/>
        <v>0</v>
      </c>
    </row>
    <row r="13">
      <c r="A13" s="49"/>
      <c r="B13" s="466" t="s">
        <v>65</v>
      </c>
      <c r="C13" s="468" t="s">
        <v>66</v>
      </c>
      <c r="D13" s="495" t="s">
        <v>36</v>
      </c>
      <c r="E13" s="496" t="s">
        <v>67</v>
      </c>
      <c r="F13" s="370">
        <v>705749.0</v>
      </c>
      <c r="G13" s="355">
        <v>3083.0</v>
      </c>
      <c r="H13" s="475">
        <f t="shared" ref="H13:H26" si="9">(G13/F13)*1000</f>
        <v>4.368408599</v>
      </c>
      <c r="I13" s="477">
        <v>495.0</v>
      </c>
      <c r="J13" s="479">
        <f t="shared" si="2"/>
        <v>0.7013825028</v>
      </c>
      <c r="K13" s="481">
        <v>9.0</v>
      </c>
      <c r="L13" s="483">
        <f t="shared" si="3"/>
        <v>0.01818181818</v>
      </c>
      <c r="M13" s="485">
        <f t="shared" si="4"/>
        <v>0.01275240914</v>
      </c>
      <c r="N13" s="357">
        <v>401.0</v>
      </c>
      <c r="O13" s="487">
        <f t="shared" si="5"/>
        <v>94</v>
      </c>
      <c r="P13" s="489">
        <f t="shared" si="6"/>
        <v>0.2344139651</v>
      </c>
      <c r="Q13" s="357">
        <v>9.0</v>
      </c>
      <c r="R13" s="487">
        <f t="shared" si="7"/>
        <v>0</v>
      </c>
      <c r="S13" s="492">
        <f t="shared" si="8"/>
        <v>0</v>
      </c>
    </row>
    <row r="14">
      <c r="A14" s="49"/>
      <c r="B14" s="466" t="s">
        <v>70</v>
      </c>
      <c r="C14" s="468" t="s">
        <v>72</v>
      </c>
      <c r="D14" s="501" t="s">
        <v>44</v>
      </c>
      <c r="E14" s="472" t="s">
        <v>37</v>
      </c>
      <c r="F14" s="370">
        <v>2.1477737E7</v>
      </c>
      <c r="G14" s="355">
        <v>48998.0</v>
      </c>
      <c r="H14" s="475">
        <f t="shared" si="9"/>
        <v>2.281339044</v>
      </c>
      <c r="I14" s="477">
        <v>5704.0</v>
      </c>
      <c r="J14" s="479">
        <f t="shared" si="2"/>
        <v>0.2655773278</v>
      </c>
      <c r="K14" s="481">
        <v>71.0</v>
      </c>
      <c r="L14" s="483">
        <f t="shared" si="3"/>
        <v>0.01244740533</v>
      </c>
      <c r="M14" s="485">
        <f t="shared" si="4"/>
        <v>0.003305748646</v>
      </c>
      <c r="N14" s="498">
        <v>4950.0</v>
      </c>
      <c r="O14" s="487">
        <f t="shared" si="5"/>
        <v>754</v>
      </c>
      <c r="P14" s="489">
        <f t="shared" si="6"/>
        <v>0.1523232323</v>
      </c>
      <c r="Q14" s="357">
        <v>60.0</v>
      </c>
      <c r="R14" s="487">
        <f t="shared" si="7"/>
        <v>11</v>
      </c>
      <c r="S14" s="492">
        <f t="shared" si="8"/>
        <v>0.1833333333</v>
      </c>
    </row>
    <row r="15">
      <c r="A15" s="49"/>
      <c r="B15" s="466" t="s">
        <v>74</v>
      </c>
      <c r="C15" s="468" t="s">
        <v>75</v>
      </c>
      <c r="D15" s="470" t="s">
        <v>37</v>
      </c>
      <c r="E15" s="472" t="s">
        <v>37</v>
      </c>
      <c r="F15" s="370">
        <v>1.0617423E7</v>
      </c>
      <c r="G15" s="355">
        <v>12596.0</v>
      </c>
      <c r="H15" s="475">
        <f t="shared" si="9"/>
        <v>1.186351905</v>
      </c>
      <c r="I15" s="477">
        <v>3032.0</v>
      </c>
      <c r="J15" s="479">
        <f t="shared" si="2"/>
        <v>0.2855683531</v>
      </c>
      <c r="K15" s="481">
        <v>102.0</v>
      </c>
      <c r="L15" s="483">
        <f t="shared" si="3"/>
        <v>0.03364116095</v>
      </c>
      <c r="M15" s="485">
        <f t="shared" si="4"/>
        <v>0.009606850928</v>
      </c>
      <c r="N15" s="498">
        <v>2683.0</v>
      </c>
      <c r="O15" s="487">
        <f t="shared" si="5"/>
        <v>349</v>
      </c>
      <c r="P15" s="489">
        <f t="shared" si="6"/>
        <v>0.1300782706</v>
      </c>
      <c r="Q15" s="357">
        <v>83.0</v>
      </c>
      <c r="R15" s="487">
        <f t="shared" si="7"/>
        <v>19</v>
      </c>
      <c r="S15" s="492">
        <f t="shared" si="8"/>
        <v>0.2289156627</v>
      </c>
    </row>
    <row r="16">
      <c r="A16" s="49"/>
      <c r="B16" s="466" t="s">
        <v>80</v>
      </c>
      <c r="C16" s="468" t="s">
        <v>81</v>
      </c>
      <c r="D16" s="495" t="s">
        <v>36</v>
      </c>
      <c r="E16" s="496" t="s">
        <v>36</v>
      </c>
      <c r="F16" s="370">
        <v>1415872.0</v>
      </c>
      <c r="G16" s="355">
        <v>8000.0</v>
      </c>
      <c r="H16" s="475">
        <f t="shared" si="9"/>
        <v>5.650228269</v>
      </c>
      <c r="I16" s="477">
        <v>204.0</v>
      </c>
      <c r="J16" s="479">
        <f t="shared" si="2"/>
        <v>0.1440808209</v>
      </c>
      <c r="K16" s="481">
        <v>0.0</v>
      </c>
      <c r="L16" s="483">
        <f t="shared" si="3"/>
        <v>0</v>
      </c>
      <c r="M16" s="485">
        <f t="shared" si="4"/>
        <v>0</v>
      </c>
      <c r="N16" s="357">
        <v>175.0</v>
      </c>
      <c r="O16" s="487">
        <f t="shared" si="5"/>
        <v>29</v>
      </c>
      <c r="P16" s="489">
        <f t="shared" si="6"/>
        <v>0.1657142857</v>
      </c>
      <c r="Q16" s="357">
        <v>0.0</v>
      </c>
      <c r="R16" s="487">
        <f t="shared" si="7"/>
        <v>0</v>
      </c>
      <c r="S16" s="492" t="str">
        <f t="shared" si="8"/>
        <v>#DIV/0!</v>
      </c>
    </row>
    <row r="17">
      <c r="A17" s="49"/>
      <c r="B17" s="466" t="s">
        <v>68</v>
      </c>
      <c r="C17" s="468" t="s">
        <v>69</v>
      </c>
      <c r="D17" s="470" t="s">
        <v>37</v>
      </c>
      <c r="E17" s="472" t="s">
        <v>37</v>
      </c>
      <c r="F17" s="370">
        <v>1787147.0</v>
      </c>
      <c r="G17" s="355">
        <v>4706.0</v>
      </c>
      <c r="H17" s="475">
        <f t="shared" si="9"/>
        <v>2.633247293</v>
      </c>
      <c r="I17" s="481">
        <v>415.0</v>
      </c>
      <c r="J17" s="479">
        <f t="shared" si="2"/>
        <v>0.2322136903</v>
      </c>
      <c r="K17" s="481">
        <v>7.0</v>
      </c>
      <c r="L17" s="483">
        <f t="shared" si="3"/>
        <v>0.01686746988</v>
      </c>
      <c r="M17" s="485">
        <f t="shared" si="4"/>
        <v>0.003916857427</v>
      </c>
      <c r="N17" s="357">
        <v>310.0</v>
      </c>
      <c r="O17" s="487">
        <f t="shared" si="5"/>
        <v>105</v>
      </c>
      <c r="P17" s="493">
        <f t="shared" si="6"/>
        <v>0.3387096774</v>
      </c>
      <c r="Q17" s="357">
        <v>6.0</v>
      </c>
      <c r="R17" s="487">
        <f t="shared" si="7"/>
        <v>1</v>
      </c>
      <c r="S17" s="492">
        <f t="shared" si="8"/>
        <v>0.1666666667</v>
      </c>
    </row>
    <row r="18">
      <c r="A18" s="49"/>
      <c r="B18" s="466" t="s">
        <v>84</v>
      </c>
      <c r="C18" s="468" t="s">
        <v>85</v>
      </c>
      <c r="D18" s="495" t="s">
        <v>36</v>
      </c>
      <c r="E18" s="496" t="s">
        <v>36</v>
      </c>
      <c r="F18" s="370">
        <v>1.2671821E7</v>
      </c>
      <c r="G18" s="355">
        <v>27762.0</v>
      </c>
      <c r="H18" s="475">
        <f t="shared" si="9"/>
        <v>2.190845341</v>
      </c>
      <c r="I18" s="477">
        <v>5057.0</v>
      </c>
      <c r="J18" s="479">
        <f t="shared" si="2"/>
        <v>0.3990744503</v>
      </c>
      <c r="K18" s="481">
        <v>73.0</v>
      </c>
      <c r="L18" s="483">
        <f t="shared" si="3"/>
        <v>0.01443543603</v>
      </c>
      <c r="M18" s="485">
        <f t="shared" si="4"/>
        <v>0.005760813698</v>
      </c>
      <c r="N18" s="498">
        <v>4596.0</v>
      </c>
      <c r="O18" s="487">
        <f t="shared" si="5"/>
        <v>461</v>
      </c>
      <c r="P18" s="489">
        <f t="shared" si="6"/>
        <v>0.1003046127</v>
      </c>
      <c r="Q18" s="357">
        <v>65.0</v>
      </c>
      <c r="R18" s="487">
        <f t="shared" si="7"/>
        <v>8</v>
      </c>
      <c r="S18" s="492">
        <f t="shared" si="8"/>
        <v>0.1230769231</v>
      </c>
    </row>
    <row r="19">
      <c r="A19" s="49"/>
      <c r="B19" s="466" t="s">
        <v>90</v>
      </c>
      <c r="C19" s="468" t="s">
        <v>93</v>
      </c>
      <c r="D19" s="470" t="s">
        <v>37</v>
      </c>
      <c r="E19" s="472" t="s">
        <v>37</v>
      </c>
      <c r="F19" s="370">
        <v>6732219.0</v>
      </c>
      <c r="G19" s="355">
        <v>11658.0</v>
      </c>
      <c r="H19" s="475">
        <f t="shared" si="9"/>
        <v>1.731672722</v>
      </c>
      <c r="I19" s="477">
        <v>1786.0</v>
      </c>
      <c r="J19" s="479">
        <f t="shared" si="2"/>
        <v>0.2652914292</v>
      </c>
      <c r="K19" s="481">
        <v>35.0</v>
      </c>
      <c r="L19" s="483">
        <f t="shared" si="3"/>
        <v>0.0195968645</v>
      </c>
      <c r="M19" s="485">
        <f t="shared" si="4"/>
        <v>0.005198880191</v>
      </c>
      <c r="N19" s="498">
        <v>1514.0</v>
      </c>
      <c r="O19" s="487">
        <f t="shared" si="5"/>
        <v>272</v>
      </c>
      <c r="P19" s="489">
        <f t="shared" si="6"/>
        <v>0.179656539</v>
      </c>
      <c r="Q19" s="357">
        <v>32.0</v>
      </c>
      <c r="R19" s="487">
        <f t="shared" si="7"/>
        <v>3</v>
      </c>
      <c r="S19" s="492">
        <f t="shared" si="8"/>
        <v>0.09375</v>
      </c>
    </row>
    <row r="20">
      <c r="A20" s="49"/>
      <c r="B20" s="466" t="s">
        <v>96</v>
      </c>
      <c r="C20" s="468" t="s">
        <v>97</v>
      </c>
      <c r="D20" s="501" t="s">
        <v>44</v>
      </c>
      <c r="E20" s="472" t="s">
        <v>37</v>
      </c>
      <c r="F20" s="370">
        <v>3155070.0</v>
      </c>
      <c r="G20" s="355">
        <v>5349.0</v>
      </c>
      <c r="H20" s="475">
        <f t="shared" si="9"/>
        <v>1.695366505</v>
      </c>
      <c r="I20" s="481">
        <v>424.0</v>
      </c>
      <c r="J20" s="479">
        <f t="shared" si="2"/>
        <v>0.1343868757</v>
      </c>
      <c r="K20" s="481">
        <v>6.0</v>
      </c>
      <c r="L20" s="483">
        <f t="shared" si="3"/>
        <v>0.0141509434</v>
      </c>
      <c r="M20" s="485">
        <f t="shared" si="4"/>
        <v>0.001901701072</v>
      </c>
      <c r="N20" s="357">
        <v>336.0</v>
      </c>
      <c r="O20" s="487">
        <f t="shared" si="5"/>
        <v>88</v>
      </c>
      <c r="P20" s="493">
        <f t="shared" si="6"/>
        <v>0.2619047619</v>
      </c>
      <c r="Q20" s="357">
        <v>3.0</v>
      </c>
      <c r="R20" s="487">
        <f t="shared" si="7"/>
        <v>3</v>
      </c>
      <c r="S20" s="499">
        <f t="shared" si="8"/>
        <v>1</v>
      </c>
    </row>
    <row r="21">
      <c r="A21" s="49"/>
      <c r="B21" s="466" t="s">
        <v>78</v>
      </c>
      <c r="C21" s="468" t="s">
        <v>79</v>
      </c>
      <c r="D21" s="470" t="s">
        <v>37</v>
      </c>
      <c r="E21" s="496" t="s">
        <v>36</v>
      </c>
      <c r="F21" s="370">
        <v>2913314.0</v>
      </c>
      <c r="G21" s="355">
        <v>4513.0</v>
      </c>
      <c r="H21" s="475">
        <f t="shared" si="9"/>
        <v>1.549094948</v>
      </c>
      <c r="I21" s="477">
        <v>368.0</v>
      </c>
      <c r="J21" s="479">
        <f t="shared" si="2"/>
        <v>0.1263166277</v>
      </c>
      <c r="K21" s="481">
        <v>8.0</v>
      </c>
      <c r="L21" s="483">
        <f t="shared" si="3"/>
        <v>0.02173913043</v>
      </c>
      <c r="M21" s="485">
        <f t="shared" si="4"/>
        <v>0.002746013646</v>
      </c>
      <c r="N21" s="357">
        <v>319.0</v>
      </c>
      <c r="O21" s="487">
        <f t="shared" si="5"/>
        <v>49</v>
      </c>
      <c r="P21" s="489">
        <f t="shared" si="6"/>
        <v>0.1536050157</v>
      </c>
      <c r="Q21" s="357">
        <v>6.0</v>
      </c>
      <c r="R21" s="487">
        <f t="shared" si="7"/>
        <v>2</v>
      </c>
      <c r="S21" s="499">
        <f t="shared" si="8"/>
        <v>0.3333333333</v>
      </c>
    </row>
    <row r="22">
      <c r="A22" s="49"/>
      <c r="B22" s="466" t="s">
        <v>94</v>
      </c>
      <c r="C22" s="468" t="s">
        <v>95</v>
      </c>
      <c r="D22" s="470" t="s">
        <v>37</v>
      </c>
      <c r="E22" s="496" t="s">
        <v>36</v>
      </c>
      <c r="F22" s="370">
        <v>4467673.0</v>
      </c>
      <c r="G22" s="355">
        <v>6018.0</v>
      </c>
      <c r="H22" s="475">
        <f t="shared" si="9"/>
        <v>1.347009954</v>
      </c>
      <c r="I22" s="481">
        <v>480.0</v>
      </c>
      <c r="J22" s="479">
        <f t="shared" si="2"/>
        <v>0.1074384808</v>
      </c>
      <c r="K22" s="481">
        <v>11.0</v>
      </c>
      <c r="L22" s="483">
        <f t="shared" si="3"/>
        <v>0.02291666667</v>
      </c>
      <c r="M22" s="485">
        <f t="shared" si="4"/>
        <v>0.002462131853</v>
      </c>
      <c r="N22" s="357">
        <v>439.0</v>
      </c>
      <c r="O22" s="487">
        <f t="shared" si="5"/>
        <v>41</v>
      </c>
      <c r="P22" s="489">
        <f t="shared" si="6"/>
        <v>0.09339407745</v>
      </c>
      <c r="Q22" s="357">
        <v>8.0</v>
      </c>
      <c r="R22" s="487">
        <f t="shared" si="7"/>
        <v>3</v>
      </c>
      <c r="S22" s="499">
        <f t="shared" si="8"/>
        <v>0.375</v>
      </c>
    </row>
    <row r="23">
      <c r="A23" s="49"/>
      <c r="B23" s="466" t="s">
        <v>104</v>
      </c>
      <c r="C23" s="468" t="s">
        <v>105</v>
      </c>
      <c r="D23" s="470" t="s">
        <v>37</v>
      </c>
      <c r="E23" s="496" t="s">
        <v>36</v>
      </c>
      <c r="F23" s="370">
        <v>4648794.0</v>
      </c>
      <c r="G23" s="355">
        <v>27871.0</v>
      </c>
      <c r="H23" s="475">
        <f t="shared" si="9"/>
        <v>5.995318356</v>
      </c>
      <c r="I23" s="477">
        <v>4025.0</v>
      </c>
      <c r="J23" s="479">
        <f t="shared" si="2"/>
        <v>0.8658159514</v>
      </c>
      <c r="K23" s="481">
        <v>185.0</v>
      </c>
      <c r="L23" s="483">
        <f t="shared" si="3"/>
        <v>0.04596273292</v>
      </c>
      <c r="M23" s="485">
        <f t="shared" si="4"/>
        <v>0.03979526733</v>
      </c>
      <c r="N23" s="498">
        <v>3540.0</v>
      </c>
      <c r="O23" s="487">
        <f t="shared" si="5"/>
        <v>485</v>
      </c>
      <c r="P23" s="489">
        <f t="shared" si="6"/>
        <v>0.1370056497</v>
      </c>
      <c r="Q23" s="357">
        <v>151.0</v>
      </c>
      <c r="R23" s="487">
        <f t="shared" si="7"/>
        <v>34</v>
      </c>
      <c r="S23" s="492">
        <f t="shared" si="8"/>
        <v>0.2251655629</v>
      </c>
    </row>
    <row r="24">
      <c r="A24" s="49"/>
      <c r="B24" s="466" t="s">
        <v>108</v>
      </c>
      <c r="C24" s="468" t="s">
        <v>109</v>
      </c>
      <c r="D24" s="495" t="s">
        <v>36</v>
      </c>
      <c r="E24" s="496" t="s">
        <v>36</v>
      </c>
      <c r="F24" s="370">
        <v>1344212.0</v>
      </c>
      <c r="G24" s="355">
        <v>3647.0</v>
      </c>
      <c r="H24" s="475">
        <f t="shared" si="9"/>
        <v>2.713113705</v>
      </c>
      <c r="I24" s="477">
        <v>275.0</v>
      </c>
      <c r="J24" s="479">
        <f t="shared" si="2"/>
        <v>0.204580825</v>
      </c>
      <c r="K24" s="481">
        <v>3.0</v>
      </c>
      <c r="L24" s="483">
        <f t="shared" si="3"/>
        <v>0.01090909091</v>
      </c>
      <c r="M24" s="485">
        <f t="shared" si="4"/>
        <v>0.002231790819</v>
      </c>
      <c r="N24" s="357">
        <v>253.0</v>
      </c>
      <c r="O24" s="487">
        <f t="shared" si="5"/>
        <v>22</v>
      </c>
      <c r="P24" s="489">
        <f t="shared" si="6"/>
        <v>0.08695652174</v>
      </c>
      <c r="Q24" s="357">
        <v>3.0</v>
      </c>
      <c r="R24" s="487">
        <f t="shared" si="7"/>
        <v>0</v>
      </c>
      <c r="S24" s="492">
        <f t="shared" si="8"/>
        <v>0</v>
      </c>
    </row>
    <row r="25">
      <c r="A25" s="49"/>
      <c r="B25" s="466" t="s">
        <v>63</v>
      </c>
      <c r="C25" s="468" t="s">
        <v>64</v>
      </c>
      <c r="D25" s="495" t="s">
        <v>36</v>
      </c>
      <c r="E25" s="472" t="s">
        <v>37</v>
      </c>
      <c r="F25" s="370">
        <v>6045680.0</v>
      </c>
      <c r="G25" s="355">
        <v>14729.0</v>
      </c>
      <c r="H25" s="475">
        <f t="shared" si="9"/>
        <v>2.436285083</v>
      </c>
      <c r="I25" s="477">
        <v>1413.0</v>
      </c>
      <c r="J25" s="479">
        <f t="shared" si="2"/>
        <v>0.2337206071</v>
      </c>
      <c r="K25" s="481">
        <v>15.0</v>
      </c>
      <c r="L25" s="483">
        <f t="shared" si="3"/>
        <v>0.01061571125</v>
      </c>
      <c r="M25" s="485">
        <f t="shared" si="4"/>
        <v>0.002481110479</v>
      </c>
      <c r="N25" s="498">
        <v>1239.0</v>
      </c>
      <c r="O25" s="487">
        <f t="shared" si="5"/>
        <v>174</v>
      </c>
      <c r="P25" s="489">
        <f t="shared" si="6"/>
        <v>0.1404358354</v>
      </c>
      <c r="Q25" s="357">
        <v>10.0</v>
      </c>
      <c r="R25" s="487">
        <f t="shared" si="7"/>
        <v>5</v>
      </c>
      <c r="S25" s="499">
        <f t="shared" si="8"/>
        <v>0.5</v>
      </c>
    </row>
    <row r="26">
      <c r="A26" s="49"/>
      <c r="B26" s="466" t="s">
        <v>59</v>
      </c>
      <c r="C26" s="468" t="s">
        <v>60</v>
      </c>
      <c r="D26" s="495" t="s">
        <v>36</v>
      </c>
      <c r="E26" s="472" t="s">
        <v>37</v>
      </c>
      <c r="F26" s="370">
        <v>6949503.0</v>
      </c>
      <c r="G26" s="355">
        <v>39066.0</v>
      </c>
      <c r="H26" s="475">
        <f t="shared" si="9"/>
        <v>5.621409186</v>
      </c>
      <c r="I26" s="477">
        <v>5752.0</v>
      </c>
      <c r="J26" s="479">
        <f t="shared" si="2"/>
        <v>0.8276850877</v>
      </c>
      <c r="K26" s="481">
        <v>56.0</v>
      </c>
      <c r="L26" s="483">
        <f t="shared" si="3"/>
        <v>0.009735744089</v>
      </c>
      <c r="M26" s="485">
        <f t="shared" si="4"/>
        <v>0.0080581302</v>
      </c>
      <c r="N26" s="498">
        <v>4955.0</v>
      </c>
      <c r="O26" s="487">
        <f t="shared" si="5"/>
        <v>797</v>
      </c>
      <c r="P26" s="489">
        <f t="shared" si="6"/>
        <v>0.1608476287</v>
      </c>
      <c r="Q26" s="357">
        <v>48.0</v>
      </c>
      <c r="R26" s="487">
        <f t="shared" si="7"/>
        <v>8</v>
      </c>
      <c r="S26" s="492">
        <f t="shared" si="8"/>
        <v>0.1666666667</v>
      </c>
    </row>
    <row r="27">
      <c r="A27" s="49"/>
      <c r="B27" s="466" t="s">
        <v>102</v>
      </c>
      <c r="C27" s="468" t="s">
        <v>103</v>
      </c>
      <c r="D27" s="501" t="s">
        <v>44</v>
      </c>
      <c r="E27" s="496" t="s">
        <v>36</v>
      </c>
      <c r="F27" s="370">
        <v>9986857.0</v>
      </c>
      <c r="G27" s="355" t="s">
        <v>209</v>
      </c>
      <c r="H27" s="475" t="s">
        <v>209</v>
      </c>
      <c r="I27" s="477">
        <v>6498.0</v>
      </c>
      <c r="J27" s="479">
        <f t="shared" si="2"/>
        <v>0.6506551561</v>
      </c>
      <c r="K27" s="481">
        <v>184.0</v>
      </c>
      <c r="L27" s="483">
        <f t="shared" si="3"/>
        <v>0.02831640505</v>
      </c>
      <c r="M27" s="485">
        <f t="shared" si="4"/>
        <v>0.01842421495</v>
      </c>
      <c r="N27" s="498">
        <v>5486.0</v>
      </c>
      <c r="O27" s="487">
        <f t="shared" si="5"/>
        <v>1012</v>
      </c>
      <c r="P27" s="489">
        <f t="shared" si="6"/>
        <v>0.1844695589</v>
      </c>
      <c r="Q27" s="357">
        <v>132.0</v>
      </c>
      <c r="R27" s="487">
        <f t="shared" si="7"/>
        <v>52</v>
      </c>
      <c r="S27" s="499">
        <f t="shared" si="8"/>
        <v>0.3939393939</v>
      </c>
    </row>
    <row r="28">
      <c r="A28" s="49"/>
      <c r="B28" s="466" t="s">
        <v>118</v>
      </c>
      <c r="C28" s="468" t="s">
        <v>119</v>
      </c>
      <c r="D28" s="501" t="s">
        <v>44</v>
      </c>
      <c r="E28" s="496" t="s">
        <v>36</v>
      </c>
      <c r="F28" s="370">
        <v>5639632.0</v>
      </c>
      <c r="G28" s="355">
        <v>17657.0</v>
      </c>
      <c r="H28" s="475">
        <f t="shared" ref="H28:H57" si="10">(G28/F28)*1000</f>
        <v>3.130878043</v>
      </c>
      <c r="I28" s="477">
        <v>576.0</v>
      </c>
      <c r="J28" s="479">
        <f t="shared" si="2"/>
        <v>0.1021343237</v>
      </c>
      <c r="K28" s="481">
        <v>10.0</v>
      </c>
      <c r="L28" s="483">
        <f t="shared" si="3"/>
        <v>0.01736111111</v>
      </c>
      <c r="M28" s="485">
        <f t="shared" si="4"/>
        <v>0.001773165341</v>
      </c>
      <c r="N28" s="357">
        <v>503.0</v>
      </c>
      <c r="O28" s="487">
        <f t="shared" si="5"/>
        <v>73</v>
      </c>
      <c r="P28" s="489">
        <f t="shared" si="6"/>
        <v>0.1451292247</v>
      </c>
      <c r="Q28" s="357">
        <v>9.0</v>
      </c>
      <c r="R28" s="487">
        <f t="shared" si="7"/>
        <v>1</v>
      </c>
      <c r="S28" s="492">
        <f t="shared" si="8"/>
        <v>0.1111111111</v>
      </c>
    </row>
    <row r="29">
      <c r="A29" s="49"/>
      <c r="B29" s="466" t="s">
        <v>100</v>
      </c>
      <c r="C29" s="468" t="s">
        <v>101</v>
      </c>
      <c r="D29" s="470" t="s">
        <v>37</v>
      </c>
      <c r="E29" s="472" t="s">
        <v>37</v>
      </c>
      <c r="F29" s="370">
        <v>2976149.0</v>
      </c>
      <c r="G29" s="355">
        <v>3318.0</v>
      </c>
      <c r="H29" s="475">
        <f t="shared" si="10"/>
        <v>1.114863537</v>
      </c>
      <c r="I29" s="477">
        <v>847.0</v>
      </c>
      <c r="J29" s="479">
        <f t="shared" si="2"/>
        <v>0.2845959661</v>
      </c>
      <c r="K29" s="481">
        <v>16.0</v>
      </c>
      <c r="L29" s="483">
        <f t="shared" si="3"/>
        <v>0.01889020071</v>
      </c>
      <c r="M29" s="485">
        <f t="shared" si="4"/>
        <v>0.005376074921</v>
      </c>
      <c r="N29" s="357">
        <v>758.0</v>
      </c>
      <c r="O29" s="487">
        <f t="shared" si="5"/>
        <v>89</v>
      </c>
      <c r="P29" s="489">
        <f t="shared" si="6"/>
        <v>0.117414248</v>
      </c>
      <c r="Q29" s="357">
        <v>14.0</v>
      </c>
      <c r="R29" s="487">
        <f t="shared" si="7"/>
        <v>2</v>
      </c>
      <c r="S29" s="492">
        <f t="shared" si="8"/>
        <v>0.1428571429</v>
      </c>
    </row>
    <row r="30">
      <c r="A30" s="49"/>
      <c r="B30" s="466" t="s">
        <v>76</v>
      </c>
      <c r="C30" s="468" t="s">
        <v>77</v>
      </c>
      <c r="D30" s="470" t="s">
        <v>37</v>
      </c>
      <c r="E30" s="472" t="s">
        <v>37</v>
      </c>
      <c r="F30" s="370">
        <v>6137428.0</v>
      </c>
      <c r="G30" s="355">
        <v>14107.0</v>
      </c>
      <c r="H30" s="475">
        <f t="shared" si="10"/>
        <v>2.298519836</v>
      </c>
      <c r="I30" s="477">
        <v>1031.0</v>
      </c>
      <c r="J30" s="479">
        <f t="shared" si="2"/>
        <v>0.1679856774</v>
      </c>
      <c r="K30" s="481">
        <v>13.0</v>
      </c>
      <c r="L30" s="483">
        <f t="shared" si="3"/>
        <v>0.01260911736</v>
      </c>
      <c r="M30" s="485">
        <f t="shared" si="4"/>
        <v>0.002118151121</v>
      </c>
      <c r="N30" s="357">
        <v>903.0</v>
      </c>
      <c r="O30" s="487">
        <f t="shared" si="5"/>
        <v>128</v>
      </c>
      <c r="P30" s="489">
        <f t="shared" si="6"/>
        <v>0.1417497231</v>
      </c>
      <c r="Q30" s="357">
        <v>12.0</v>
      </c>
      <c r="R30" s="487">
        <f t="shared" si="7"/>
        <v>1</v>
      </c>
      <c r="S30" s="492">
        <f t="shared" si="8"/>
        <v>0.08333333333</v>
      </c>
    </row>
    <row r="31">
      <c r="A31" s="49"/>
      <c r="B31" s="466" t="s">
        <v>122</v>
      </c>
      <c r="C31" s="468" t="s">
        <v>123</v>
      </c>
      <c r="D31" s="470" t="s">
        <v>37</v>
      </c>
      <c r="E31" s="496" t="s">
        <v>36</v>
      </c>
      <c r="F31" s="370">
        <v>1068778.0</v>
      </c>
      <c r="G31" s="355">
        <v>4132.0</v>
      </c>
      <c r="H31" s="475">
        <f t="shared" si="10"/>
        <v>3.866097543</v>
      </c>
      <c r="I31" s="477">
        <v>171.0</v>
      </c>
      <c r="J31" s="479">
        <f t="shared" si="2"/>
        <v>0.1599958083</v>
      </c>
      <c r="K31" s="481">
        <v>4.0</v>
      </c>
      <c r="L31" s="483">
        <f t="shared" si="3"/>
        <v>0.02339181287</v>
      </c>
      <c r="M31" s="485">
        <f t="shared" si="4"/>
        <v>0.003742592007</v>
      </c>
      <c r="N31" s="357">
        <v>161.0</v>
      </c>
      <c r="O31" s="487">
        <f t="shared" si="5"/>
        <v>10</v>
      </c>
      <c r="P31" s="489">
        <f t="shared" si="6"/>
        <v>0.06211180124</v>
      </c>
      <c r="Q31" s="357">
        <v>1.0</v>
      </c>
      <c r="R31" s="487">
        <f t="shared" si="7"/>
        <v>3</v>
      </c>
      <c r="S31" s="499">
        <f t="shared" si="8"/>
        <v>3</v>
      </c>
    </row>
    <row r="32">
      <c r="A32" s="49"/>
      <c r="B32" s="466" t="s">
        <v>116</v>
      </c>
      <c r="C32" s="468" t="s">
        <v>117</v>
      </c>
      <c r="D32" s="470" t="s">
        <v>37</v>
      </c>
      <c r="E32" s="472" t="s">
        <v>37</v>
      </c>
      <c r="F32" s="370">
        <v>1934408.0</v>
      </c>
      <c r="G32" s="355">
        <v>2341.0</v>
      </c>
      <c r="H32" s="475">
        <f t="shared" si="10"/>
        <v>1.210189371</v>
      </c>
      <c r="I32" s="477">
        <v>153.0</v>
      </c>
      <c r="J32" s="479">
        <f t="shared" si="2"/>
        <v>0.0790939657</v>
      </c>
      <c r="K32" s="481">
        <v>2.0</v>
      </c>
      <c r="L32" s="483">
        <f t="shared" si="3"/>
        <v>0.01307189542</v>
      </c>
      <c r="M32" s="485">
        <f t="shared" si="4"/>
        <v>0.001033908048</v>
      </c>
      <c r="N32" s="357">
        <v>120.0</v>
      </c>
      <c r="O32" s="487">
        <f t="shared" si="5"/>
        <v>33</v>
      </c>
      <c r="P32" s="493">
        <f t="shared" si="6"/>
        <v>0.275</v>
      </c>
      <c r="Q32" s="357">
        <v>2.0</v>
      </c>
      <c r="R32" s="487">
        <f t="shared" si="7"/>
        <v>0</v>
      </c>
      <c r="S32" s="492">
        <f t="shared" si="8"/>
        <v>0</v>
      </c>
    </row>
    <row r="33">
      <c r="A33" s="49"/>
      <c r="B33" s="466" t="s">
        <v>106</v>
      </c>
      <c r="C33" s="468" t="s">
        <v>107</v>
      </c>
      <c r="D33" s="495" t="s">
        <v>36</v>
      </c>
      <c r="E33" s="496" t="s">
        <v>36</v>
      </c>
      <c r="F33" s="370">
        <v>3080156.0</v>
      </c>
      <c r="G33" s="355">
        <v>10534.0</v>
      </c>
      <c r="H33" s="475">
        <f t="shared" si="10"/>
        <v>3.419956652</v>
      </c>
      <c r="I33" s="477">
        <v>1008.0</v>
      </c>
      <c r="J33" s="479">
        <f t="shared" si="2"/>
        <v>0.327256152</v>
      </c>
      <c r="K33" s="481">
        <v>15.0</v>
      </c>
      <c r="L33" s="483">
        <f t="shared" si="3"/>
        <v>0.01488095238</v>
      </c>
      <c r="M33" s="485">
        <f t="shared" si="4"/>
        <v>0.004869883214</v>
      </c>
      <c r="N33" s="357">
        <v>920.0</v>
      </c>
      <c r="O33" s="487">
        <f t="shared" si="5"/>
        <v>88</v>
      </c>
      <c r="P33" s="489">
        <f t="shared" si="6"/>
        <v>0.09565217391</v>
      </c>
      <c r="Q33" s="357">
        <v>15.0</v>
      </c>
      <c r="R33" s="487">
        <f t="shared" si="7"/>
        <v>0</v>
      </c>
      <c r="S33" s="492">
        <f t="shared" si="8"/>
        <v>0</v>
      </c>
    </row>
    <row r="34">
      <c r="A34" s="49"/>
      <c r="B34" s="466" t="s">
        <v>55</v>
      </c>
      <c r="C34" s="468" t="s">
        <v>56</v>
      </c>
      <c r="D34" s="501" t="s">
        <v>44</v>
      </c>
      <c r="E34" s="472" t="s">
        <v>37</v>
      </c>
      <c r="F34" s="370">
        <v>1359711.0</v>
      </c>
      <c r="G34" s="355">
        <v>5252.0</v>
      </c>
      <c r="H34" s="475">
        <f t="shared" si="10"/>
        <v>3.862585505</v>
      </c>
      <c r="I34" s="477">
        <v>314.0</v>
      </c>
      <c r="J34" s="479">
        <f t="shared" si="2"/>
        <v>0.2309314259</v>
      </c>
      <c r="K34" s="481">
        <v>3.0</v>
      </c>
      <c r="L34" s="483">
        <f t="shared" si="3"/>
        <v>0.009554140127</v>
      </c>
      <c r="M34" s="485">
        <f t="shared" si="4"/>
        <v>0.002206351203</v>
      </c>
      <c r="N34" s="357">
        <v>258.0</v>
      </c>
      <c r="O34" s="487">
        <f t="shared" si="5"/>
        <v>56</v>
      </c>
      <c r="P34" s="489">
        <f t="shared" si="6"/>
        <v>0.2170542636</v>
      </c>
      <c r="Q34" s="357">
        <v>3.0</v>
      </c>
      <c r="R34" s="487">
        <f t="shared" si="7"/>
        <v>0</v>
      </c>
      <c r="S34" s="492">
        <f t="shared" si="8"/>
        <v>0</v>
      </c>
    </row>
    <row r="35">
      <c r="A35" s="49"/>
      <c r="B35" s="466" t="s">
        <v>88</v>
      </c>
      <c r="C35" s="468" t="s">
        <v>89</v>
      </c>
      <c r="D35" s="495" t="s">
        <v>36</v>
      </c>
      <c r="E35" s="496" t="s">
        <v>36</v>
      </c>
      <c r="F35" s="370">
        <v>8882190.0</v>
      </c>
      <c r="G35" s="355">
        <v>35602.0</v>
      </c>
      <c r="H35" s="475">
        <f t="shared" si="10"/>
        <v>4.008245714</v>
      </c>
      <c r="I35" s="477">
        <v>16636.0</v>
      </c>
      <c r="J35" s="479">
        <f t="shared" si="2"/>
        <v>1.872961511</v>
      </c>
      <c r="K35" s="481">
        <v>198.0</v>
      </c>
      <c r="L35" s="483">
        <f t="shared" si="3"/>
        <v>0.0119018995</v>
      </c>
      <c r="M35" s="485">
        <f t="shared" si="4"/>
        <v>0.02229179966</v>
      </c>
      <c r="N35" s="498">
        <v>13386.0</v>
      </c>
      <c r="O35" s="487">
        <f t="shared" si="5"/>
        <v>3250</v>
      </c>
      <c r="P35" s="489">
        <f t="shared" si="6"/>
        <v>0.2427909756</v>
      </c>
      <c r="Q35" s="357">
        <v>161.0</v>
      </c>
      <c r="R35" s="487">
        <f t="shared" si="7"/>
        <v>37</v>
      </c>
      <c r="S35" s="492">
        <f t="shared" si="8"/>
        <v>0.2298136646</v>
      </c>
    </row>
    <row r="36">
      <c r="A36" s="49"/>
      <c r="B36" s="466" t="s">
        <v>132</v>
      </c>
      <c r="C36" s="468" t="s">
        <v>133</v>
      </c>
      <c r="D36" s="495" t="s">
        <v>36</v>
      </c>
      <c r="E36" s="496" t="s">
        <v>36</v>
      </c>
      <c r="F36" s="370">
        <v>2096829.0</v>
      </c>
      <c r="G36" s="355">
        <v>11179.0</v>
      </c>
      <c r="H36" s="475">
        <f t="shared" si="10"/>
        <v>5.331383723</v>
      </c>
      <c r="I36" s="477">
        <v>281.0</v>
      </c>
      <c r="J36" s="479">
        <f t="shared" si="2"/>
        <v>0.1340118818</v>
      </c>
      <c r="K36" s="481">
        <v>4.0</v>
      </c>
      <c r="L36" s="483">
        <f t="shared" si="3"/>
        <v>0.01423487544</v>
      </c>
      <c r="M36" s="485">
        <f t="shared" si="4"/>
        <v>0.001907642445</v>
      </c>
      <c r="N36" s="357">
        <v>237.0</v>
      </c>
      <c r="O36" s="487">
        <f t="shared" si="5"/>
        <v>44</v>
      </c>
      <c r="P36" s="489">
        <f t="shared" si="6"/>
        <v>0.1856540084</v>
      </c>
      <c r="Q36" s="357">
        <v>2.0</v>
      </c>
      <c r="R36" s="487">
        <f t="shared" si="7"/>
        <v>2</v>
      </c>
      <c r="S36" s="499">
        <f t="shared" si="8"/>
        <v>1</v>
      </c>
    </row>
    <row r="37">
      <c r="A37" s="49"/>
      <c r="B37" s="466" t="s">
        <v>112</v>
      </c>
      <c r="C37" s="468" t="s">
        <v>113</v>
      </c>
      <c r="D37" s="495" t="s">
        <v>36</v>
      </c>
      <c r="E37" s="496" t="s">
        <v>36</v>
      </c>
      <c r="F37" s="370">
        <v>1.9453561E7</v>
      </c>
      <c r="G37" s="505">
        <v>172360.0</v>
      </c>
      <c r="H37" s="506">
        <f t="shared" si="10"/>
        <v>8.860074513</v>
      </c>
      <c r="I37" s="507">
        <v>67325.0</v>
      </c>
      <c r="J37" s="508">
        <f t="shared" si="2"/>
        <v>3.460805968</v>
      </c>
      <c r="K37" s="507">
        <v>1342.0</v>
      </c>
      <c r="L37" s="483">
        <f t="shared" si="3"/>
        <v>0.01993316004</v>
      </c>
      <c r="M37" s="509">
        <f t="shared" si="4"/>
        <v>0.06898479924</v>
      </c>
      <c r="N37" s="498">
        <v>59648.0</v>
      </c>
      <c r="O37" s="487">
        <f t="shared" si="5"/>
        <v>7677</v>
      </c>
      <c r="P37" s="489">
        <f t="shared" si="6"/>
        <v>0.1287050697</v>
      </c>
      <c r="Q37" s="357">
        <v>965.0</v>
      </c>
      <c r="R37" s="487">
        <f t="shared" si="7"/>
        <v>377</v>
      </c>
      <c r="S37" s="499">
        <f t="shared" si="8"/>
        <v>0.3906735751</v>
      </c>
    </row>
    <row r="38">
      <c r="A38" s="49"/>
      <c r="B38" s="466" t="s">
        <v>86</v>
      </c>
      <c r="C38" s="468" t="s">
        <v>87</v>
      </c>
      <c r="D38" s="501" t="s">
        <v>44</v>
      </c>
      <c r="E38" s="496" t="s">
        <v>36</v>
      </c>
      <c r="F38" s="370">
        <v>1.0488084E7</v>
      </c>
      <c r="G38" s="355">
        <v>19072.0</v>
      </c>
      <c r="H38" s="475">
        <f t="shared" si="10"/>
        <v>1.818444627</v>
      </c>
      <c r="I38" s="477">
        <v>1373.0</v>
      </c>
      <c r="J38" s="479">
        <f t="shared" si="2"/>
        <v>0.1309104694</v>
      </c>
      <c r="K38" s="481">
        <v>7.0</v>
      </c>
      <c r="L38" s="483">
        <f t="shared" si="3"/>
        <v>0.005098324836</v>
      </c>
      <c r="M38" s="485">
        <f t="shared" si="4"/>
        <v>0.0006674240977</v>
      </c>
      <c r="N38" s="498">
        <v>1124.0</v>
      </c>
      <c r="O38" s="487">
        <f t="shared" si="5"/>
        <v>249</v>
      </c>
      <c r="P38" s="489">
        <f t="shared" si="6"/>
        <v>0.2215302491</v>
      </c>
      <c r="Q38" s="357">
        <v>7.0</v>
      </c>
      <c r="R38" s="487">
        <f t="shared" si="7"/>
        <v>0</v>
      </c>
      <c r="S38" s="492">
        <f t="shared" si="8"/>
        <v>0</v>
      </c>
    </row>
    <row r="39">
      <c r="A39" s="49"/>
      <c r="B39" s="466" t="s">
        <v>136</v>
      </c>
      <c r="C39" s="468" t="s">
        <v>137</v>
      </c>
      <c r="D39" s="470" t="s">
        <v>37</v>
      </c>
      <c r="E39" s="472" t="s">
        <v>37</v>
      </c>
      <c r="F39" s="370">
        <v>762062.0</v>
      </c>
      <c r="G39" s="355">
        <v>3724.0</v>
      </c>
      <c r="H39" s="475">
        <f t="shared" si="10"/>
        <v>4.886741499</v>
      </c>
      <c r="I39" s="477">
        <v>109.0</v>
      </c>
      <c r="J39" s="479">
        <f t="shared" si="2"/>
        <v>0.1430329816</v>
      </c>
      <c r="K39" s="481">
        <v>2.0</v>
      </c>
      <c r="L39" s="483">
        <f t="shared" si="3"/>
        <v>0.01834862385</v>
      </c>
      <c r="M39" s="485">
        <f t="shared" si="4"/>
        <v>0.002624458377</v>
      </c>
      <c r="N39" s="357">
        <v>98.0</v>
      </c>
      <c r="O39" s="487">
        <f t="shared" si="5"/>
        <v>11</v>
      </c>
      <c r="P39" s="489">
        <f t="shared" si="6"/>
        <v>0.112244898</v>
      </c>
      <c r="Q39" s="357">
        <v>1.0</v>
      </c>
      <c r="R39" s="487">
        <f t="shared" si="7"/>
        <v>1</v>
      </c>
      <c r="S39" s="499">
        <f t="shared" si="8"/>
        <v>1</v>
      </c>
    </row>
    <row r="40">
      <c r="A40" s="49"/>
      <c r="B40" s="466" t="s">
        <v>98</v>
      </c>
      <c r="C40" s="468" t="s">
        <v>99</v>
      </c>
      <c r="D40" s="470" t="s">
        <v>37</v>
      </c>
      <c r="E40" s="472" t="s">
        <v>37</v>
      </c>
      <c r="F40" s="370">
        <v>1.16891E7</v>
      </c>
      <c r="G40" s="355">
        <v>20665.0</v>
      </c>
      <c r="H40" s="475">
        <f t="shared" si="10"/>
        <v>1.767886321</v>
      </c>
      <c r="I40" s="477">
        <v>1933.0</v>
      </c>
      <c r="J40" s="479">
        <f t="shared" si="2"/>
        <v>0.1653677358</v>
      </c>
      <c r="K40" s="481">
        <v>39.0</v>
      </c>
      <c r="L40" s="483">
        <f t="shared" si="3"/>
        <v>0.0201758924</v>
      </c>
      <c r="M40" s="485">
        <f t="shared" si="4"/>
        <v>0.003336441642</v>
      </c>
      <c r="N40" s="498">
        <v>1653.0</v>
      </c>
      <c r="O40" s="487">
        <f t="shared" si="5"/>
        <v>280</v>
      </c>
      <c r="P40" s="489">
        <f t="shared" si="6"/>
        <v>0.1693889897</v>
      </c>
      <c r="Q40" s="357">
        <v>29.0</v>
      </c>
      <c r="R40" s="487">
        <f t="shared" si="7"/>
        <v>10</v>
      </c>
      <c r="S40" s="499">
        <f t="shared" si="8"/>
        <v>0.3448275862</v>
      </c>
    </row>
    <row r="41">
      <c r="A41" s="49"/>
      <c r="B41" s="466" t="s">
        <v>82</v>
      </c>
      <c r="C41" s="468" t="s">
        <v>83</v>
      </c>
      <c r="D41" s="470" t="s">
        <v>37</v>
      </c>
      <c r="E41" s="472" t="s">
        <v>37</v>
      </c>
      <c r="F41" s="370">
        <v>3956971.0</v>
      </c>
      <c r="G41" s="355">
        <v>1634.0</v>
      </c>
      <c r="H41" s="475">
        <f t="shared" si="10"/>
        <v>0.4129421216</v>
      </c>
      <c r="I41" s="477">
        <v>481.0</v>
      </c>
      <c r="J41" s="479">
        <f t="shared" si="2"/>
        <v>0.1215576258</v>
      </c>
      <c r="K41" s="481">
        <v>17.0</v>
      </c>
      <c r="L41" s="483">
        <f t="shared" si="3"/>
        <v>0.03534303534</v>
      </c>
      <c r="M41" s="485">
        <f t="shared" si="4"/>
        <v>0.004296215464</v>
      </c>
      <c r="N41" s="357">
        <v>429.0</v>
      </c>
      <c r="O41" s="487">
        <f t="shared" si="5"/>
        <v>52</v>
      </c>
      <c r="P41" s="489">
        <f t="shared" si="6"/>
        <v>0.1212121212</v>
      </c>
      <c r="Q41" s="357">
        <v>16.0</v>
      </c>
      <c r="R41" s="487">
        <f t="shared" si="7"/>
        <v>1</v>
      </c>
      <c r="S41" s="492">
        <f t="shared" si="8"/>
        <v>0.0625</v>
      </c>
    </row>
    <row r="42">
      <c r="A42" s="49"/>
      <c r="B42" s="466" t="s">
        <v>128</v>
      </c>
      <c r="C42" s="468" t="s">
        <v>129</v>
      </c>
      <c r="D42" s="495" t="s">
        <v>36</v>
      </c>
      <c r="E42" s="496" t="s">
        <v>36</v>
      </c>
      <c r="F42" s="370">
        <v>4217737.0</v>
      </c>
      <c r="G42" s="355">
        <v>11426.0</v>
      </c>
      <c r="H42" s="475">
        <f t="shared" si="10"/>
        <v>2.709035675</v>
      </c>
      <c r="I42" s="477">
        <v>606.0</v>
      </c>
      <c r="J42" s="479">
        <f t="shared" si="2"/>
        <v>0.1436789444</v>
      </c>
      <c r="K42" s="481">
        <v>16.0</v>
      </c>
      <c r="L42" s="483">
        <f t="shared" si="3"/>
        <v>0.02640264026</v>
      </c>
      <c r="M42" s="485">
        <f t="shared" si="4"/>
        <v>0.003793503483</v>
      </c>
      <c r="N42" s="357">
        <v>548.0</v>
      </c>
      <c r="O42" s="487">
        <f t="shared" si="5"/>
        <v>58</v>
      </c>
      <c r="P42" s="489">
        <f t="shared" si="6"/>
        <v>0.1058394161</v>
      </c>
      <c r="Q42" s="357">
        <v>13.0</v>
      </c>
      <c r="R42" s="487">
        <f t="shared" si="7"/>
        <v>3</v>
      </c>
      <c r="S42" s="492">
        <f t="shared" si="8"/>
        <v>0.2307692308</v>
      </c>
    </row>
    <row r="43">
      <c r="A43" s="49"/>
      <c r="B43" s="466" t="s">
        <v>42</v>
      </c>
      <c r="C43" s="468" t="s">
        <v>43</v>
      </c>
      <c r="D43" s="501" t="s">
        <v>44</v>
      </c>
      <c r="E43" s="496" t="s">
        <v>36</v>
      </c>
      <c r="F43" s="370">
        <v>1.2801989E7</v>
      </c>
      <c r="G43" s="355">
        <v>33455.0</v>
      </c>
      <c r="H43" s="475">
        <f t="shared" si="10"/>
        <v>2.613265798</v>
      </c>
      <c r="I43" s="477">
        <v>4154.0</v>
      </c>
      <c r="J43" s="479">
        <f t="shared" si="2"/>
        <v>0.3244808287</v>
      </c>
      <c r="K43" s="481">
        <v>51.0</v>
      </c>
      <c r="L43" s="483">
        <f t="shared" si="3"/>
        <v>0.01227732306</v>
      </c>
      <c r="M43" s="485">
        <f t="shared" si="4"/>
        <v>0.003983755962</v>
      </c>
      <c r="N43" s="498">
        <v>3419.0</v>
      </c>
      <c r="O43" s="487">
        <f t="shared" si="5"/>
        <v>735</v>
      </c>
      <c r="P43" s="489">
        <f t="shared" si="6"/>
        <v>0.2149751389</v>
      </c>
      <c r="Q43" s="357">
        <v>41.0</v>
      </c>
      <c r="R43" s="487">
        <f t="shared" si="7"/>
        <v>10</v>
      </c>
      <c r="S43" s="492">
        <f t="shared" si="8"/>
        <v>0.243902439</v>
      </c>
    </row>
    <row r="44">
      <c r="A44" s="49"/>
      <c r="B44" s="466" t="s">
        <v>130</v>
      </c>
      <c r="C44" s="468" t="s">
        <v>131</v>
      </c>
      <c r="D44" s="495" t="s">
        <v>36</v>
      </c>
      <c r="E44" s="496" t="s">
        <v>36</v>
      </c>
      <c r="F44" s="370">
        <v>1059361.0</v>
      </c>
      <c r="G44" s="355">
        <v>3134.0</v>
      </c>
      <c r="H44" s="475">
        <f t="shared" si="10"/>
        <v>2.958387179</v>
      </c>
      <c r="I44" s="477">
        <v>408.0</v>
      </c>
      <c r="J44" s="479">
        <f t="shared" si="2"/>
        <v>0.3851378331</v>
      </c>
      <c r="K44" s="481">
        <v>4.0</v>
      </c>
      <c r="L44" s="483">
        <f t="shared" si="3"/>
        <v>0.009803921569</v>
      </c>
      <c r="M44" s="485">
        <f t="shared" si="4"/>
        <v>0.003775861109</v>
      </c>
      <c r="N44" s="357">
        <v>294.0</v>
      </c>
      <c r="O44" s="487">
        <f t="shared" si="5"/>
        <v>114</v>
      </c>
      <c r="P44" s="493">
        <f t="shared" si="6"/>
        <v>0.387755102</v>
      </c>
      <c r="Q44" s="357">
        <v>3.0</v>
      </c>
      <c r="R44" s="487">
        <f t="shared" si="7"/>
        <v>1</v>
      </c>
      <c r="S44" s="499">
        <f t="shared" si="8"/>
        <v>0.3333333333</v>
      </c>
    </row>
    <row r="45">
      <c r="A45" s="49"/>
      <c r="B45" s="466" t="s">
        <v>126</v>
      </c>
      <c r="C45" s="468" t="s">
        <v>127</v>
      </c>
      <c r="D45" s="470" t="s">
        <v>37</v>
      </c>
      <c r="E45" s="472" t="s">
        <v>37</v>
      </c>
      <c r="F45" s="370">
        <v>5148714.0</v>
      </c>
      <c r="G45" s="355">
        <v>3789.0</v>
      </c>
      <c r="H45" s="475">
        <f t="shared" si="10"/>
        <v>0.735911919</v>
      </c>
      <c r="I45" s="477">
        <v>925.0</v>
      </c>
      <c r="J45" s="479">
        <f t="shared" si="2"/>
        <v>0.1796565123</v>
      </c>
      <c r="K45" s="481">
        <v>18.0</v>
      </c>
      <c r="L45" s="483">
        <f t="shared" si="3"/>
        <v>0.01945945946</v>
      </c>
      <c r="M45" s="485">
        <f t="shared" si="4"/>
        <v>0.003496018617</v>
      </c>
      <c r="N45" s="357">
        <v>774.0</v>
      </c>
      <c r="O45" s="487">
        <f t="shared" si="5"/>
        <v>151</v>
      </c>
      <c r="P45" s="489">
        <f t="shared" si="6"/>
        <v>0.1950904393</v>
      </c>
      <c r="Q45" s="357">
        <v>16.0</v>
      </c>
      <c r="R45" s="487">
        <f t="shared" si="7"/>
        <v>2</v>
      </c>
      <c r="S45" s="492">
        <f t="shared" si="8"/>
        <v>0.125</v>
      </c>
    </row>
    <row r="46">
      <c r="A46" s="49"/>
      <c r="B46" s="466" t="s">
        <v>114</v>
      </c>
      <c r="C46" s="468" t="s">
        <v>115</v>
      </c>
      <c r="D46" s="470" t="s">
        <v>37</v>
      </c>
      <c r="E46" s="472" t="s">
        <v>37</v>
      </c>
      <c r="F46" s="370">
        <v>884659.0</v>
      </c>
      <c r="G46" s="355">
        <v>3217.0</v>
      </c>
      <c r="H46" s="475">
        <f t="shared" si="10"/>
        <v>3.636429404</v>
      </c>
      <c r="I46" s="481">
        <v>101.0</v>
      </c>
      <c r="J46" s="479">
        <f t="shared" si="2"/>
        <v>0.1141682841</v>
      </c>
      <c r="K46" s="481">
        <v>1.0</v>
      </c>
      <c r="L46" s="483">
        <f t="shared" si="3"/>
        <v>0.009900990099</v>
      </c>
      <c r="M46" s="485">
        <f t="shared" si="4"/>
        <v>0.00113037905</v>
      </c>
      <c r="N46" s="357">
        <v>90.0</v>
      </c>
      <c r="O46" s="487">
        <f t="shared" si="5"/>
        <v>11</v>
      </c>
      <c r="P46" s="489">
        <f t="shared" si="6"/>
        <v>0.1222222222</v>
      </c>
      <c r="Q46" s="357">
        <v>1.0</v>
      </c>
      <c r="R46" s="487">
        <f t="shared" si="7"/>
        <v>0</v>
      </c>
      <c r="S46" s="492">
        <f t="shared" si="8"/>
        <v>0</v>
      </c>
    </row>
    <row r="47">
      <c r="A47" s="49"/>
      <c r="B47" s="466" t="s">
        <v>71</v>
      </c>
      <c r="C47" s="468" t="s">
        <v>73</v>
      </c>
      <c r="D47" s="470" t="s">
        <v>37</v>
      </c>
      <c r="E47" s="472" t="s">
        <v>37</v>
      </c>
      <c r="F47" s="370">
        <v>6833174.0</v>
      </c>
      <c r="G47" s="355">
        <v>20574.0</v>
      </c>
      <c r="H47" s="475">
        <f t="shared" si="10"/>
        <v>3.010899474</v>
      </c>
      <c r="I47" s="477">
        <v>1928.0</v>
      </c>
      <c r="J47" s="479">
        <f t="shared" si="2"/>
        <v>0.2821529204</v>
      </c>
      <c r="K47" s="481">
        <v>13.0</v>
      </c>
      <c r="L47" s="483">
        <f t="shared" si="3"/>
        <v>0.006742738589</v>
      </c>
      <c r="M47" s="485">
        <f t="shared" si="4"/>
        <v>0.001902483385</v>
      </c>
      <c r="N47" s="498">
        <v>1720.0</v>
      </c>
      <c r="O47" s="487">
        <f t="shared" si="5"/>
        <v>208</v>
      </c>
      <c r="P47" s="489">
        <f t="shared" si="6"/>
        <v>0.1209302326</v>
      </c>
      <c r="Q47" s="357">
        <v>7.0</v>
      </c>
      <c r="R47" s="487">
        <f t="shared" si="7"/>
        <v>6</v>
      </c>
      <c r="S47" s="499">
        <f t="shared" si="8"/>
        <v>0.8571428571</v>
      </c>
    </row>
    <row r="48">
      <c r="A48" s="49"/>
      <c r="B48" s="466" t="s">
        <v>120</v>
      </c>
      <c r="C48" s="468" t="s">
        <v>121</v>
      </c>
      <c r="D48" s="470" t="s">
        <v>37</v>
      </c>
      <c r="E48" s="472" t="s">
        <v>37</v>
      </c>
      <c r="F48" s="370">
        <v>2.8995881E7</v>
      </c>
      <c r="G48" s="355">
        <v>25760.0</v>
      </c>
      <c r="H48" s="475">
        <f t="shared" si="10"/>
        <v>0.8884020458</v>
      </c>
      <c r="I48" s="477">
        <v>2906.0</v>
      </c>
      <c r="J48" s="479">
        <f t="shared" si="2"/>
        <v>0.1002211314</v>
      </c>
      <c r="K48" s="481">
        <v>41.0</v>
      </c>
      <c r="L48" s="483">
        <f t="shared" si="3"/>
        <v>0.01410874054</v>
      </c>
      <c r="M48" s="485">
        <f t="shared" si="4"/>
        <v>0.001413993939</v>
      </c>
      <c r="N48" s="498">
        <v>2808.0</v>
      </c>
      <c r="O48" s="487">
        <f t="shared" si="5"/>
        <v>98</v>
      </c>
      <c r="P48" s="489">
        <f t="shared" si="6"/>
        <v>0.0349002849</v>
      </c>
      <c r="Q48" s="357">
        <v>38.0</v>
      </c>
      <c r="R48" s="487">
        <f t="shared" si="7"/>
        <v>3</v>
      </c>
      <c r="S48" s="492">
        <f t="shared" si="8"/>
        <v>0.07894736842</v>
      </c>
    </row>
    <row r="49">
      <c r="A49" s="49"/>
      <c r="B49" s="466" t="s">
        <v>91</v>
      </c>
      <c r="C49" s="468" t="s">
        <v>92</v>
      </c>
      <c r="D49" s="470" t="s">
        <v>37</v>
      </c>
      <c r="E49" s="472" t="s">
        <v>37</v>
      </c>
      <c r="F49" s="370">
        <v>3205958.0</v>
      </c>
      <c r="G49" s="355">
        <v>13993.0</v>
      </c>
      <c r="H49" s="475">
        <f t="shared" si="10"/>
        <v>4.364686</v>
      </c>
      <c r="I49" s="477">
        <v>806.0</v>
      </c>
      <c r="J49" s="479">
        <f t="shared" si="2"/>
        <v>0.2514069118</v>
      </c>
      <c r="K49" s="481">
        <v>4.0</v>
      </c>
      <c r="L49" s="483">
        <f t="shared" si="3"/>
        <v>0.004962779156</v>
      </c>
      <c r="M49" s="485">
        <f t="shared" si="4"/>
        <v>0.001247676981</v>
      </c>
      <c r="N49" s="357">
        <v>719.0</v>
      </c>
      <c r="O49" s="487">
        <f t="shared" si="5"/>
        <v>87</v>
      </c>
      <c r="P49" s="489">
        <f t="shared" si="6"/>
        <v>0.1210013908</v>
      </c>
      <c r="Q49" s="357">
        <v>2.0</v>
      </c>
      <c r="R49" s="487">
        <f t="shared" si="7"/>
        <v>2</v>
      </c>
      <c r="S49" s="499">
        <f t="shared" si="8"/>
        <v>1</v>
      </c>
    </row>
    <row r="50">
      <c r="A50" s="49"/>
      <c r="B50" s="466" t="s">
        <v>143</v>
      </c>
      <c r="C50" s="468" t="s">
        <v>144</v>
      </c>
      <c r="D50" s="495" t="s">
        <v>36</v>
      </c>
      <c r="E50" s="472" t="s">
        <v>37</v>
      </c>
      <c r="F50" s="370">
        <v>623989.0</v>
      </c>
      <c r="G50" s="355">
        <v>3701.0</v>
      </c>
      <c r="H50" s="475">
        <f t="shared" si="10"/>
        <v>5.9311943</v>
      </c>
      <c r="I50" s="481">
        <v>256.0</v>
      </c>
      <c r="J50" s="479">
        <f t="shared" si="2"/>
        <v>0.4102636425</v>
      </c>
      <c r="K50" s="481">
        <v>12.0</v>
      </c>
      <c r="L50" s="539">
        <f t="shared" si="3"/>
        <v>0.046875</v>
      </c>
      <c r="M50" s="485">
        <f t="shared" si="4"/>
        <v>0.01923110824</v>
      </c>
      <c r="N50" s="357">
        <v>235.0</v>
      </c>
      <c r="O50" s="487">
        <f t="shared" si="5"/>
        <v>21</v>
      </c>
      <c r="P50" s="489">
        <f t="shared" si="6"/>
        <v>0.08936170213</v>
      </c>
      <c r="Q50" s="357">
        <v>12.0</v>
      </c>
      <c r="R50" s="487">
        <f t="shared" si="7"/>
        <v>0</v>
      </c>
      <c r="S50" s="492">
        <f t="shared" si="8"/>
        <v>0</v>
      </c>
    </row>
    <row r="51">
      <c r="A51" s="49"/>
      <c r="B51" s="466" t="s">
        <v>124</v>
      </c>
      <c r="C51" s="468" t="s">
        <v>125</v>
      </c>
      <c r="D51" s="495" t="s">
        <v>36</v>
      </c>
      <c r="E51" s="496" t="s">
        <v>36</v>
      </c>
      <c r="F51" s="370">
        <v>8535519.0</v>
      </c>
      <c r="G51" s="355">
        <v>12038.0</v>
      </c>
      <c r="H51" s="475">
        <f t="shared" si="10"/>
        <v>1.41034189</v>
      </c>
      <c r="I51" s="477">
        <v>1020.0</v>
      </c>
      <c r="J51" s="479">
        <f t="shared" si="2"/>
        <v>0.119500642</v>
      </c>
      <c r="K51" s="481">
        <v>25.0</v>
      </c>
      <c r="L51" s="483">
        <f t="shared" si="3"/>
        <v>0.02450980392</v>
      </c>
      <c r="M51" s="485">
        <f t="shared" si="4"/>
        <v>0.002928937303</v>
      </c>
      <c r="N51" s="357">
        <v>890.0</v>
      </c>
      <c r="O51" s="487">
        <f t="shared" si="5"/>
        <v>130</v>
      </c>
      <c r="P51" s="489">
        <f t="shared" si="6"/>
        <v>0.1460674157</v>
      </c>
      <c r="Q51" s="357">
        <v>22.0</v>
      </c>
      <c r="R51" s="487">
        <f t="shared" si="7"/>
        <v>3</v>
      </c>
      <c r="S51" s="492">
        <f t="shared" si="8"/>
        <v>0.1363636364</v>
      </c>
    </row>
    <row r="52">
      <c r="A52" s="49"/>
      <c r="B52" s="466" t="s">
        <v>138</v>
      </c>
      <c r="C52" s="468" t="s">
        <v>139</v>
      </c>
      <c r="D52" s="495" t="s">
        <v>36</v>
      </c>
      <c r="E52" s="496" t="s">
        <v>36</v>
      </c>
      <c r="F52" s="370">
        <v>7614893.0</v>
      </c>
      <c r="G52" s="355">
        <v>65462.0</v>
      </c>
      <c r="H52" s="475">
        <f t="shared" si="10"/>
        <v>8.596575159</v>
      </c>
      <c r="I52" s="477">
        <v>5250.0</v>
      </c>
      <c r="J52" s="479">
        <f t="shared" si="2"/>
        <v>0.6894384465</v>
      </c>
      <c r="K52" s="481">
        <v>202.0</v>
      </c>
      <c r="L52" s="483">
        <f t="shared" si="3"/>
        <v>0.03847619048</v>
      </c>
      <c r="M52" s="485">
        <f t="shared" si="4"/>
        <v>0.02652696499</v>
      </c>
      <c r="N52" s="498">
        <v>4483.0</v>
      </c>
      <c r="O52" s="487">
        <f t="shared" si="5"/>
        <v>767</v>
      </c>
      <c r="P52" s="489">
        <f t="shared" si="6"/>
        <v>0.1710907874</v>
      </c>
      <c r="Q52" s="357">
        <v>200.0</v>
      </c>
      <c r="R52" s="487">
        <f t="shared" si="7"/>
        <v>2</v>
      </c>
      <c r="S52" s="492">
        <f t="shared" si="8"/>
        <v>0.01</v>
      </c>
    </row>
    <row r="53">
      <c r="A53" s="49"/>
      <c r="B53" s="466" t="s">
        <v>134</v>
      </c>
      <c r="C53" s="468" t="s">
        <v>135</v>
      </c>
      <c r="D53" s="470" t="s">
        <v>37</v>
      </c>
      <c r="E53" s="472" t="s">
        <v>37</v>
      </c>
      <c r="F53" s="370">
        <v>1792065.0</v>
      </c>
      <c r="G53" s="355">
        <v>3108.0</v>
      </c>
      <c r="H53" s="475">
        <f t="shared" si="10"/>
        <v>1.734312092</v>
      </c>
      <c r="I53" s="481">
        <v>145.0</v>
      </c>
      <c r="J53" s="479">
        <f t="shared" si="2"/>
        <v>0.0809122437</v>
      </c>
      <c r="K53" s="481">
        <v>1.0</v>
      </c>
      <c r="L53" s="483">
        <f t="shared" si="3"/>
        <v>0.006896551724</v>
      </c>
      <c r="M53" s="485">
        <f t="shared" si="4"/>
        <v>0.0005580154738</v>
      </c>
      <c r="N53" s="357">
        <v>124.0</v>
      </c>
      <c r="O53" s="487">
        <f t="shared" si="5"/>
        <v>21</v>
      </c>
      <c r="P53" s="489">
        <f t="shared" si="6"/>
        <v>0.1693548387</v>
      </c>
      <c r="Q53" s="357">
        <v>1.0</v>
      </c>
      <c r="R53" s="487">
        <f t="shared" si="7"/>
        <v>0</v>
      </c>
      <c r="S53" s="492">
        <f t="shared" si="8"/>
        <v>0</v>
      </c>
    </row>
    <row r="54">
      <c r="A54" s="49"/>
      <c r="B54" s="466" t="s">
        <v>110</v>
      </c>
      <c r="C54" s="468" t="s">
        <v>111</v>
      </c>
      <c r="D54" s="501" t="s">
        <v>44</v>
      </c>
      <c r="E54" s="496" t="s">
        <v>36</v>
      </c>
      <c r="F54" s="370">
        <v>5822434.0</v>
      </c>
      <c r="G54" s="355">
        <v>17662.0</v>
      </c>
      <c r="H54" s="475">
        <f t="shared" si="10"/>
        <v>3.03343928</v>
      </c>
      <c r="I54" s="477">
        <v>1285.0</v>
      </c>
      <c r="J54" s="479">
        <f t="shared" si="2"/>
        <v>0.2206980792</v>
      </c>
      <c r="K54" s="481">
        <v>23.0</v>
      </c>
      <c r="L54" s="483">
        <f t="shared" si="3"/>
        <v>0.01789883268</v>
      </c>
      <c r="M54" s="485">
        <f t="shared" si="4"/>
        <v>0.003950237993</v>
      </c>
      <c r="N54" s="498">
        <v>1154.0</v>
      </c>
      <c r="O54" s="487">
        <f t="shared" si="5"/>
        <v>131</v>
      </c>
      <c r="P54" s="489">
        <f t="shared" si="6"/>
        <v>0.1135181976</v>
      </c>
      <c r="Q54" s="357">
        <v>17.0</v>
      </c>
      <c r="R54" s="487">
        <f t="shared" si="7"/>
        <v>6</v>
      </c>
      <c r="S54" s="499">
        <f t="shared" si="8"/>
        <v>0.3529411765</v>
      </c>
    </row>
    <row r="55">
      <c r="A55" s="49"/>
      <c r="B55" s="466" t="s">
        <v>38</v>
      </c>
      <c r="C55" s="468" t="s">
        <v>40</v>
      </c>
      <c r="D55" s="470" t="s">
        <v>37</v>
      </c>
      <c r="E55" s="472" t="s">
        <v>37</v>
      </c>
      <c r="F55" s="370">
        <v>578759.0</v>
      </c>
      <c r="G55" s="355">
        <v>1641.0</v>
      </c>
      <c r="H55" s="475">
        <f t="shared" si="10"/>
        <v>2.835377074</v>
      </c>
      <c r="I55" s="481">
        <v>95.0</v>
      </c>
      <c r="J55" s="479">
        <f t="shared" si="2"/>
        <v>0.1641443157</v>
      </c>
      <c r="K55" s="481">
        <v>0.0</v>
      </c>
      <c r="L55" s="483">
        <f t="shared" si="3"/>
        <v>0</v>
      </c>
      <c r="M55" s="485">
        <f t="shared" si="4"/>
        <v>0</v>
      </c>
      <c r="N55" s="357">
        <v>87.0</v>
      </c>
      <c r="O55" s="487">
        <f t="shared" si="5"/>
        <v>8</v>
      </c>
      <c r="P55" s="489">
        <f t="shared" si="6"/>
        <v>0.09195402299</v>
      </c>
      <c r="Q55" s="357">
        <v>0.0</v>
      </c>
      <c r="R55" s="487">
        <f t="shared" si="7"/>
        <v>0</v>
      </c>
      <c r="S55" s="492" t="str">
        <f t="shared" si="8"/>
        <v>#DIV/0!</v>
      </c>
    </row>
    <row r="56">
      <c r="A56" s="49"/>
      <c r="B56" s="540" t="s">
        <v>31</v>
      </c>
      <c r="C56" s="541" t="s">
        <v>317</v>
      </c>
      <c r="D56" s="542" t="s">
        <v>34</v>
      </c>
      <c r="E56" s="543" t="s">
        <v>36</v>
      </c>
      <c r="F56" s="544">
        <v>55641.0</v>
      </c>
      <c r="G56" s="399">
        <v>0.0</v>
      </c>
      <c r="H56" s="545">
        <f t="shared" si="10"/>
        <v>0</v>
      </c>
      <c r="I56" s="546">
        <v>0.0</v>
      </c>
      <c r="J56" s="547">
        <f t="shared" si="2"/>
        <v>0</v>
      </c>
      <c r="K56" s="546">
        <v>0.0</v>
      </c>
      <c r="L56" s="548" t="str">
        <f t="shared" si="3"/>
        <v>#DIV/0!</v>
      </c>
      <c r="M56" s="549">
        <f t="shared" si="4"/>
        <v>0</v>
      </c>
      <c r="N56" s="389">
        <v>0.0</v>
      </c>
      <c r="O56" s="487">
        <f t="shared" si="5"/>
        <v>0</v>
      </c>
      <c r="P56" s="550" t="str">
        <f t="shared" si="6"/>
        <v>#DIV/0!</v>
      </c>
      <c r="Q56" s="389">
        <v>0.0</v>
      </c>
      <c r="R56" s="487">
        <f t="shared" si="7"/>
        <v>0</v>
      </c>
      <c r="S56" s="551" t="str">
        <f t="shared" si="8"/>
        <v>#DIV/0!</v>
      </c>
    </row>
    <row r="57">
      <c r="A57" s="49"/>
      <c r="B57" s="540" t="s">
        <v>145</v>
      </c>
      <c r="C57" s="541" t="s">
        <v>318</v>
      </c>
      <c r="D57" s="542" t="s">
        <v>34</v>
      </c>
      <c r="E57" s="543" t="s">
        <v>36</v>
      </c>
      <c r="F57" s="544">
        <v>165718.0</v>
      </c>
      <c r="G57" s="399">
        <v>410.0</v>
      </c>
      <c r="H57" s="545">
        <f t="shared" si="10"/>
        <v>2.474082477</v>
      </c>
      <c r="I57" s="552">
        <v>58.0</v>
      </c>
      <c r="J57" s="547">
        <f t="shared" si="2"/>
        <v>0.3499921553</v>
      </c>
      <c r="K57" s="546">
        <v>1.0</v>
      </c>
      <c r="L57" s="548">
        <f t="shared" si="3"/>
        <v>0.01724137931</v>
      </c>
      <c r="M57" s="549">
        <f t="shared" si="4"/>
        <v>0.006034347506</v>
      </c>
      <c r="N57" s="389">
        <v>56.0</v>
      </c>
      <c r="O57" s="487">
        <f t="shared" si="5"/>
        <v>2</v>
      </c>
      <c r="P57" s="550">
        <f t="shared" si="6"/>
        <v>0.03571428571</v>
      </c>
      <c r="Q57" s="389">
        <v>1.0</v>
      </c>
      <c r="R57" s="487">
        <f t="shared" si="7"/>
        <v>0</v>
      </c>
      <c r="S57" s="551">
        <f t="shared" si="8"/>
        <v>0</v>
      </c>
    </row>
    <row r="58">
      <c r="A58" s="49"/>
      <c r="B58" s="540" t="s">
        <v>49</v>
      </c>
      <c r="C58" s="541" t="s">
        <v>319</v>
      </c>
      <c r="D58" s="542" t="s">
        <v>34</v>
      </c>
      <c r="E58" s="543" t="s">
        <v>37</v>
      </c>
      <c r="F58" s="544">
        <v>55194.0</v>
      </c>
      <c r="G58" s="399" t="s">
        <v>209</v>
      </c>
      <c r="H58" s="545" t="s">
        <v>209</v>
      </c>
      <c r="I58" s="552">
        <v>2.0</v>
      </c>
      <c r="J58" s="547">
        <f t="shared" si="2"/>
        <v>0.03623582273</v>
      </c>
      <c r="K58" s="546">
        <v>0.0</v>
      </c>
      <c r="L58" s="548">
        <f t="shared" si="3"/>
        <v>0</v>
      </c>
      <c r="M58" s="549">
        <f t="shared" si="4"/>
        <v>0</v>
      </c>
      <c r="N58" s="389">
        <v>2.0</v>
      </c>
      <c r="O58" s="487">
        <f t="shared" si="5"/>
        <v>0</v>
      </c>
      <c r="P58" s="550">
        <f t="shared" si="6"/>
        <v>0</v>
      </c>
      <c r="Q58" s="389">
        <v>0.0</v>
      </c>
      <c r="R58" s="487">
        <f t="shared" si="7"/>
        <v>0</v>
      </c>
      <c r="S58" s="551" t="str">
        <f t="shared" si="8"/>
        <v>#DIV/0!</v>
      </c>
    </row>
    <row r="59">
      <c r="A59" s="49"/>
      <c r="B59" s="540" t="s">
        <v>140</v>
      </c>
      <c r="C59" s="541" t="s">
        <v>320</v>
      </c>
      <c r="D59" s="542" t="s">
        <v>34</v>
      </c>
      <c r="E59" s="543" t="s">
        <v>142</v>
      </c>
      <c r="F59" s="544">
        <v>3193694.0</v>
      </c>
      <c r="G59" s="399">
        <v>1105.0</v>
      </c>
      <c r="H59" s="545">
        <f t="shared" ref="H59:H60" si="11">(G59/F59)*1000</f>
        <v>0.3459943251</v>
      </c>
      <c r="I59" s="552">
        <v>174.0</v>
      </c>
      <c r="J59" s="547">
        <f t="shared" si="2"/>
        <v>0.05448236431</v>
      </c>
      <c r="K59" s="546">
        <v>6.0</v>
      </c>
      <c r="L59" s="548">
        <f t="shared" si="3"/>
        <v>0.03448275862</v>
      </c>
      <c r="M59" s="549">
        <f t="shared" si="4"/>
        <v>0.001878702218</v>
      </c>
      <c r="N59" s="389">
        <v>127.0</v>
      </c>
      <c r="O59" s="487">
        <f t="shared" si="5"/>
        <v>47</v>
      </c>
      <c r="P59" s="553">
        <f t="shared" si="6"/>
        <v>0.3700787402</v>
      </c>
      <c r="Q59" s="389">
        <v>5.0</v>
      </c>
      <c r="R59" s="487">
        <f t="shared" si="7"/>
        <v>1</v>
      </c>
      <c r="S59" s="551">
        <f t="shared" si="8"/>
        <v>0.2</v>
      </c>
    </row>
    <row r="60">
      <c r="A60" s="49"/>
      <c r="B60" s="554" t="s">
        <v>147</v>
      </c>
      <c r="C60" s="555" t="s">
        <v>321</v>
      </c>
      <c r="D60" s="556" t="s">
        <v>34</v>
      </c>
      <c r="E60" s="557" t="s">
        <v>36</v>
      </c>
      <c r="F60" s="558">
        <v>104914.0</v>
      </c>
      <c r="G60" s="559">
        <v>146.0</v>
      </c>
      <c r="H60" s="560">
        <f t="shared" si="11"/>
        <v>1.39161599</v>
      </c>
      <c r="I60" s="561">
        <v>30.0</v>
      </c>
      <c r="J60" s="562">
        <f t="shared" si="2"/>
        <v>0.2859484911</v>
      </c>
      <c r="K60" s="561">
        <v>0.0</v>
      </c>
      <c r="L60" s="563">
        <f t="shared" si="3"/>
        <v>0</v>
      </c>
      <c r="M60" s="564">
        <f t="shared" si="4"/>
        <v>0</v>
      </c>
      <c r="N60" s="407">
        <v>21.0</v>
      </c>
      <c r="O60" s="565">
        <f t="shared" si="5"/>
        <v>9</v>
      </c>
      <c r="P60" s="566">
        <f t="shared" si="6"/>
        <v>0.4285714286</v>
      </c>
      <c r="Q60" s="407">
        <v>0.0</v>
      </c>
      <c r="R60" s="565">
        <f t="shared" si="7"/>
        <v>0</v>
      </c>
      <c r="S60" s="567" t="str">
        <f t="shared" si="8"/>
        <v>#DIV/0!</v>
      </c>
    </row>
    <row r="61" ht="7.5" customHeight="1">
      <c r="A61" s="1"/>
      <c r="B61" s="1"/>
      <c r="C61" s="217"/>
      <c r="R61" s="221"/>
    </row>
    <row r="62">
      <c r="A62" s="1"/>
      <c r="B62" s="1"/>
      <c r="C62" s="223" t="s">
        <v>154</v>
      </c>
      <c r="I62" s="403">
        <v>46.0</v>
      </c>
      <c r="K62" s="404">
        <v>0.0</v>
      </c>
      <c r="N62" s="336">
        <v>46.0</v>
      </c>
      <c r="Q62" s="336">
        <v>0.0</v>
      </c>
      <c r="R62" s="221"/>
    </row>
    <row r="63">
      <c r="A63" s="1"/>
      <c r="B63" s="1"/>
      <c r="C63" s="223" t="s">
        <v>155</v>
      </c>
      <c r="I63" s="403">
        <v>3.0</v>
      </c>
      <c r="K63" s="404">
        <v>0.0</v>
      </c>
      <c r="N63" s="336">
        <v>3.0</v>
      </c>
      <c r="Q63" s="336">
        <v>0.0</v>
      </c>
      <c r="R63" s="221"/>
    </row>
    <row r="64" ht="7.5" customHeight="1">
      <c r="A64" s="1"/>
      <c r="B64" s="1"/>
      <c r="C64" s="217"/>
      <c r="R64" s="221"/>
    </row>
    <row r="65">
      <c r="A65" s="1"/>
      <c r="B65" s="1"/>
      <c r="C65" s="18" t="s">
        <v>15</v>
      </c>
      <c r="F65" s="20">
        <f t="shared" ref="F65:G65" si="12">SUM(F5:F63)</f>
        <v>331875705</v>
      </c>
      <c r="G65" s="251">
        <f t="shared" si="12"/>
        <v>838897</v>
      </c>
      <c r="H65" s="408">
        <f>(G65/F65)*1000</f>
        <v>2.527744536</v>
      </c>
      <c r="I65" s="251">
        <f>SUM(I5:I63)</f>
        <v>163844</v>
      </c>
      <c r="J65" s="408">
        <f>(I65/F65)*1000</f>
        <v>0.4936908533</v>
      </c>
      <c r="K65" s="251">
        <f>SUM(K5:K63)</f>
        <v>3148</v>
      </c>
      <c r="L65" s="410">
        <f>K65/I65</f>
        <v>0.01921339811</v>
      </c>
      <c r="M65" s="411">
        <f>(K65/F65)*1000</f>
        <v>0.009485478908</v>
      </c>
      <c r="N65" s="412">
        <f t="shared" ref="N65:O65" si="13">SUM(N5:N63)</f>
        <v>142004</v>
      </c>
      <c r="O65" s="256">
        <f t="shared" si="13"/>
        <v>21840</v>
      </c>
      <c r="P65" s="26">
        <f>(I65/N65)-1</f>
        <v>0.1537984845</v>
      </c>
      <c r="Q65" s="255">
        <f t="shared" ref="Q65:R65" si="14">SUM(Q5:Q63)</f>
        <v>2484</v>
      </c>
      <c r="R65" s="256">
        <f t="shared" si="14"/>
        <v>664</v>
      </c>
      <c r="S65" s="27">
        <f>(K65/Q65)-1</f>
        <v>0.267310789</v>
      </c>
    </row>
    <row r="66">
      <c r="A66" s="1"/>
      <c r="B66" s="1"/>
      <c r="C66" s="258" t="s">
        <v>159</v>
      </c>
    </row>
  </sheetData>
  <autoFilter ref="$B$4:$S$60">
    <sortState ref="B4:S60">
      <sortCondition ref="C4:C60"/>
      <sortCondition descending="1" ref="J4:J60"/>
      <sortCondition descending="1" ref="M4:M60"/>
      <sortCondition descending="1" ref="S4:S60"/>
      <sortCondition descending="1" ref="P4:P60"/>
      <sortCondition descending="1" ref="K4:K60"/>
      <sortCondition descending="1" ref="I4:I60"/>
      <sortCondition descending="1" ref="F4:F60"/>
      <sortCondition descending="1" ref="H4:H60"/>
      <sortCondition descending="1" ref="L4:L60"/>
      <sortCondition ref="E4:E60"/>
      <sortCondition ref="D4:D60"/>
    </sortState>
  </autoFilter>
  <mergeCells count="9">
    <mergeCell ref="G3:M3"/>
    <mergeCell ref="C66:M66"/>
    <mergeCell ref="B1:S1"/>
    <mergeCell ref="B2:D2"/>
    <mergeCell ref="E2:I2"/>
    <mergeCell ref="J2:M2"/>
    <mergeCell ref="N2:S2"/>
    <mergeCell ref="B3:F3"/>
    <mergeCell ref="N3:S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20.43"/>
    <col customWidth="1" min="3" max="3" width="9.71"/>
    <col customWidth="1" min="4" max="4" width="11.14"/>
    <col customWidth="1" min="5" max="5" width="10.43"/>
    <col customWidth="1" min="6" max="7" width="11.0"/>
    <col customWidth="1" min="8" max="8" width="9.43"/>
    <col customWidth="1" min="9" max="9" width="9.14"/>
    <col customWidth="1" min="10" max="10" width="10.14"/>
    <col customWidth="1" min="11" max="11" width="9.29"/>
  </cols>
  <sheetData>
    <row r="1">
      <c r="A1" s="425"/>
      <c r="B1" s="425"/>
      <c r="C1" s="425"/>
      <c r="D1" s="425"/>
      <c r="E1" s="425"/>
      <c r="F1" s="425"/>
      <c r="G1" s="425"/>
      <c r="H1" s="425"/>
      <c r="I1" s="425"/>
      <c r="J1" s="425"/>
      <c r="K1" s="425"/>
    </row>
    <row r="2">
      <c r="A2" s="425"/>
      <c r="B2" s="426" t="s">
        <v>226</v>
      </c>
    </row>
    <row r="3">
      <c r="A3" s="425"/>
      <c r="B3" s="427" t="s">
        <v>227</v>
      </c>
      <c r="C3" s="429" t="s">
        <v>228</v>
      </c>
      <c r="D3" s="431" t="s">
        <v>228</v>
      </c>
      <c r="E3" s="433" t="s">
        <v>229</v>
      </c>
      <c r="F3" s="434" t="s">
        <v>229</v>
      </c>
      <c r="G3" s="436" t="s">
        <v>14</v>
      </c>
      <c r="H3" s="438" t="s">
        <v>201</v>
      </c>
      <c r="I3" s="440" t="s">
        <v>230</v>
      </c>
      <c r="J3" s="442" t="s">
        <v>203</v>
      </c>
      <c r="K3" s="444" t="s">
        <v>230</v>
      </c>
    </row>
    <row r="4">
      <c r="A4" s="217"/>
      <c r="B4" s="446" t="s">
        <v>231</v>
      </c>
      <c r="C4" s="448">
        <v>0.295</v>
      </c>
      <c r="D4" s="449">
        <v>228908.0</v>
      </c>
      <c r="E4" s="450">
        <v>0.668</v>
      </c>
      <c r="F4" s="452">
        <v>517842.0</v>
      </c>
      <c r="G4" s="454">
        <v>1761382.0</v>
      </c>
      <c r="H4" s="456">
        <v>9626.0</v>
      </c>
      <c r="I4" s="459">
        <f t="shared" ref="I4:I86" si="1">(H4/G4)*1000</f>
        <v>5.465026894</v>
      </c>
      <c r="J4" s="461">
        <v>446.0</v>
      </c>
      <c r="K4" s="463">
        <f t="shared" ref="K4:K86" si="2">(J4/G4)*1000</f>
        <v>0.2532102633</v>
      </c>
    </row>
    <row r="5">
      <c r="A5" s="217"/>
      <c r="B5" s="465" t="s">
        <v>232</v>
      </c>
      <c r="C5" s="467">
        <v>0.436</v>
      </c>
      <c r="D5" s="469">
        <v>289127.0</v>
      </c>
      <c r="E5" s="471">
        <v>0.517</v>
      </c>
      <c r="F5" s="473">
        <v>342976.0</v>
      </c>
      <c r="G5" s="474">
        <v>1250843.0</v>
      </c>
      <c r="H5" s="476">
        <v>4007.0</v>
      </c>
      <c r="I5" s="478">
        <f t="shared" si="1"/>
        <v>3.2034396</v>
      </c>
      <c r="J5" s="480">
        <v>234.0</v>
      </c>
      <c r="K5" s="482">
        <f t="shared" si="2"/>
        <v>0.1870738374</v>
      </c>
    </row>
    <row r="6">
      <c r="A6" s="217"/>
      <c r="B6" s="484" t="s">
        <v>233</v>
      </c>
      <c r="C6" s="486">
        <v>0.536</v>
      </c>
      <c r="D6" s="488">
        <v>224589.0</v>
      </c>
      <c r="E6" s="490">
        <v>0.421</v>
      </c>
      <c r="F6" s="491">
        <v>176238.0</v>
      </c>
      <c r="G6" s="474">
        <v>868704.0</v>
      </c>
      <c r="H6" s="476">
        <v>2626.0</v>
      </c>
      <c r="I6" s="478">
        <f t="shared" si="1"/>
        <v>3.022893874</v>
      </c>
      <c r="J6" s="480">
        <v>141.0</v>
      </c>
      <c r="K6" s="482">
        <f t="shared" si="2"/>
        <v>0.1623107526</v>
      </c>
    </row>
    <row r="7">
      <c r="A7" s="217"/>
      <c r="B7" s="465" t="s">
        <v>234</v>
      </c>
      <c r="C7" s="467">
        <v>0.429</v>
      </c>
      <c r="D7" s="469">
        <v>84174.0</v>
      </c>
      <c r="E7" s="471">
        <v>0.524</v>
      </c>
      <c r="F7" s="473">
        <v>102744.0</v>
      </c>
      <c r="G7" s="474">
        <v>409361.0</v>
      </c>
      <c r="H7" s="476">
        <v>713.0</v>
      </c>
      <c r="I7" s="478">
        <f t="shared" si="1"/>
        <v>1.741738954</v>
      </c>
      <c r="J7" s="480">
        <v>39.0</v>
      </c>
      <c r="K7" s="482">
        <f t="shared" si="2"/>
        <v>0.09527043368</v>
      </c>
    </row>
    <row r="8">
      <c r="A8" s="217"/>
      <c r="B8" s="465" t="s">
        <v>235</v>
      </c>
      <c r="C8" s="467">
        <v>0.269</v>
      </c>
      <c r="D8" s="469">
        <v>50335.0</v>
      </c>
      <c r="E8" s="471">
        <v>0.684</v>
      </c>
      <c r="F8" s="473">
        <v>128025.0</v>
      </c>
      <c r="G8" s="474">
        <v>365961.0</v>
      </c>
      <c r="H8" s="476">
        <v>610.0</v>
      </c>
      <c r="I8" s="478">
        <f t="shared" si="1"/>
        <v>1.666844281</v>
      </c>
      <c r="J8" s="480">
        <v>13.0</v>
      </c>
      <c r="K8" s="482">
        <f t="shared" si="2"/>
        <v>0.03552291091</v>
      </c>
    </row>
    <row r="9">
      <c r="A9" s="217"/>
      <c r="B9" s="465" t="s">
        <v>236</v>
      </c>
      <c r="C9" s="486">
        <v>0.709</v>
      </c>
      <c r="D9" s="488">
        <v>14094.0</v>
      </c>
      <c r="E9" s="490">
        <v>0.241</v>
      </c>
      <c r="F9" s="491">
        <v>4799.0</v>
      </c>
      <c r="G9" s="474">
        <v>45830.0</v>
      </c>
      <c r="H9" s="476">
        <v>62.0</v>
      </c>
      <c r="I9" s="478">
        <f t="shared" si="1"/>
        <v>1.35282566</v>
      </c>
      <c r="J9" s="494">
        <v>4.0</v>
      </c>
      <c r="K9" s="482">
        <f t="shared" si="2"/>
        <v>0.08727907484</v>
      </c>
    </row>
    <row r="10">
      <c r="A10" s="217"/>
      <c r="B10" s="465" t="s">
        <v>237</v>
      </c>
      <c r="C10" s="486">
        <v>0.66</v>
      </c>
      <c r="D10" s="488">
        <v>8266.0</v>
      </c>
      <c r="E10" s="490">
        <v>0.284</v>
      </c>
      <c r="F10" s="491">
        <v>3556.0</v>
      </c>
      <c r="G10" s="474">
        <v>24397.0</v>
      </c>
      <c r="H10" s="476">
        <v>29.0</v>
      </c>
      <c r="I10" s="478">
        <f t="shared" si="1"/>
        <v>1.188670738</v>
      </c>
      <c r="J10" s="494">
        <v>2.0</v>
      </c>
      <c r="K10" s="482">
        <f t="shared" si="2"/>
        <v>0.08197729229</v>
      </c>
    </row>
    <row r="11">
      <c r="A11" s="217"/>
      <c r="B11" s="465" t="s">
        <v>238</v>
      </c>
      <c r="C11" s="486">
        <v>0.533</v>
      </c>
      <c r="D11" s="488">
        <v>21635.0</v>
      </c>
      <c r="E11" s="490">
        <v>0.407</v>
      </c>
      <c r="F11" s="491">
        <v>16490.0</v>
      </c>
      <c r="G11" s="474">
        <v>77896.0</v>
      </c>
      <c r="H11" s="476">
        <v>82.0</v>
      </c>
      <c r="I11" s="478">
        <f t="shared" si="1"/>
        <v>1.052685632</v>
      </c>
      <c r="J11" s="494">
        <v>1.0</v>
      </c>
      <c r="K11" s="482">
        <f t="shared" si="2"/>
        <v>0.01283762966</v>
      </c>
    </row>
    <row r="12">
      <c r="A12" s="217"/>
      <c r="B12" s="465" t="s">
        <v>239</v>
      </c>
      <c r="C12" s="486">
        <v>0.584</v>
      </c>
      <c r="D12" s="488">
        <v>43255.0</v>
      </c>
      <c r="E12" s="490">
        <v>0.362</v>
      </c>
      <c r="F12" s="491">
        <v>26859.0</v>
      </c>
      <c r="G12" s="474">
        <v>149699.0</v>
      </c>
      <c r="H12" s="476">
        <v>152.0</v>
      </c>
      <c r="I12" s="478">
        <f t="shared" si="1"/>
        <v>1.015370844</v>
      </c>
      <c r="J12" s="497"/>
      <c r="K12" s="482">
        <f t="shared" si="2"/>
        <v>0</v>
      </c>
    </row>
    <row r="13">
      <c r="A13" s="217"/>
      <c r="B13" s="465" t="s">
        <v>240</v>
      </c>
      <c r="C13" s="486">
        <v>0.483</v>
      </c>
      <c r="D13" s="488">
        <v>45469.0</v>
      </c>
      <c r="E13" s="490">
        <v>0.471</v>
      </c>
      <c r="F13" s="491">
        <v>44395.0</v>
      </c>
      <c r="G13" s="474">
        <v>192778.0</v>
      </c>
      <c r="H13" s="476">
        <v>186.0</v>
      </c>
      <c r="I13" s="478">
        <f t="shared" si="1"/>
        <v>0.9648403864</v>
      </c>
      <c r="J13" s="480">
        <v>6.0</v>
      </c>
      <c r="K13" s="482">
        <f t="shared" si="2"/>
        <v>0.03112388343</v>
      </c>
    </row>
    <row r="14">
      <c r="A14" s="217"/>
      <c r="B14" s="465" t="s">
        <v>241</v>
      </c>
      <c r="C14" s="486">
        <v>0.622</v>
      </c>
      <c r="D14" s="488">
        <v>65665.0</v>
      </c>
      <c r="E14" s="490">
        <v>0.326</v>
      </c>
      <c r="F14" s="491">
        <v>34378.0</v>
      </c>
      <c r="G14" s="474">
        <v>188482.0</v>
      </c>
      <c r="H14" s="476">
        <v>174.0</v>
      </c>
      <c r="I14" s="478">
        <f t="shared" si="1"/>
        <v>0.9231650768</v>
      </c>
      <c r="J14" s="494">
        <v>2.0</v>
      </c>
      <c r="K14" s="482">
        <f t="shared" si="2"/>
        <v>0.01061109284</v>
      </c>
    </row>
    <row r="15">
      <c r="A15" s="217"/>
      <c r="B15" s="465" t="s">
        <v>242</v>
      </c>
      <c r="C15" s="486">
        <v>0.629</v>
      </c>
      <c r="D15" s="488">
        <v>49067.0</v>
      </c>
      <c r="E15" s="490">
        <v>0.315</v>
      </c>
      <c r="F15" s="491">
        <v>24553.0</v>
      </c>
      <c r="G15" s="474">
        <v>159566.0</v>
      </c>
      <c r="H15" s="476">
        <v>140.0</v>
      </c>
      <c r="I15" s="478">
        <f t="shared" si="1"/>
        <v>0.877379893</v>
      </c>
      <c r="J15" s="494">
        <v>3.0</v>
      </c>
      <c r="K15" s="482">
        <f t="shared" si="2"/>
        <v>0.01880099771</v>
      </c>
    </row>
    <row r="16">
      <c r="A16" s="217"/>
      <c r="B16" s="465" t="s">
        <v>243</v>
      </c>
      <c r="C16" s="486">
        <v>0.572</v>
      </c>
      <c r="D16" s="488">
        <v>39793.0</v>
      </c>
      <c r="E16" s="490">
        <v>0.371</v>
      </c>
      <c r="F16" s="491">
        <v>25795.0</v>
      </c>
      <c r="G16" s="474">
        <v>158913.0</v>
      </c>
      <c r="H16" s="476">
        <v>126.0</v>
      </c>
      <c r="I16" s="478">
        <f t="shared" si="1"/>
        <v>0.7928866738</v>
      </c>
      <c r="J16" s="494">
        <v>4.0</v>
      </c>
      <c r="K16" s="482">
        <f t="shared" si="2"/>
        <v>0.02517100552</v>
      </c>
    </row>
    <row r="17">
      <c r="A17" s="217"/>
      <c r="B17" s="465" t="s">
        <v>244</v>
      </c>
      <c r="C17" s="486">
        <v>0.666</v>
      </c>
      <c r="D17" s="488">
        <v>30037.0</v>
      </c>
      <c r="E17" s="490">
        <v>0.282</v>
      </c>
      <c r="F17" s="491">
        <v>12734.0</v>
      </c>
      <c r="G17" s="474">
        <v>88202.0</v>
      </c>
      <c r="H17" s="476">
        <v>64.0</v>
      </c>
      <c r="I17" s="478">
        <f t="shared" si="1"/>
        <v>0.7256071291</v>
      </c>
      <c r="J17" s="480">
        <v>5.0</v>
      </c>
      <c r="K17" s="482">
        <f t="shared" si="2"/>
        <v>0.05668805696</v>
      </c>
    </row>
    <row r="18">
      <c r="A18" s="217"/>
      <c r="B18" s="465" t="s">
        <v>245</v>
      </c>
      <c r="C18" s="467">
        <v>0.332</v>
      </c>
      <c r="D18" s="469">
        <v>44354.0</v>
      </c>
      <c r="E18" s="471">
        <v>0.609</v>
      </c>
      <c r="F18" s="473">
        <v>81266.0</v>
      </c>
      <c r="G18" s="474">
        <v>289564.0</v>
      </c>
      <c r="H18" s="476">
        <v>205.0</v>
      </c>
      <c r="I18" s="478">
        <f t="shared" si="1"/>
        <v>0.7079609344</v>
      </c>
      <c r="J18" s="480">
        <v>2.0</v>
      </c>
      <c r="K18" s="482">
        <f t="shared" si="2"/>
        <v>0.006906935945</v>
      </c>
    </row>
    <row r="19">
      <c r="A19" s="217"/>
      <c r="B19" s="465" t="s">
        <v>246</v>
      </c>
      <c r="C19" s="486">
        <v>0.496</v>
      </c>
      <c r="D19" s="488">
        <v>27608.0</v>
      </c>
      <c r="E19" s="490">
        <v>0.441</v>
      </c>
      <c r="F19" s="491">
        <v>24534.0</v>
      </c>
      <c r="G19" s="474">
        <v>109155.0</v>
      </c>
      <c r="H19" s="476">
        <v>67.0</v>
      </c>
      <c r="I19" s="478">
        <f t="shared" si="1"/>
        <v>0.6138060556</v>
      </c>
      <c r="J19" s="480">
        <v>3.0</v>
      </c>
      <c r="K19" s="482">
        <f t="shared" si="2"/>
        <v>0.02748385324</v>
      </c>
    </row>
    <row r="20">
      <c r="A20" s="217"/>
      <c r="B20" s="465" t="s">
        <v>247</v>
      </c>
      <c r="C20" s="486">
        <v>0.697</v>
      </c>
      <c r="D20" s="488">
        <v>6213.0</v>
      </c>
      <c r="E20" s="490">
        <v>0.255</v>
      </c>
      <c r="F20" s="491">
        <v>2279.0</v>
      </c>
      <c r="G20" s="474">
        <v>17463.0</v>
      </c>
      <c r="H20" s="500">
        <v>10.0</v>
      </c>
      <c r="I20" s="478">
        <f t="shared" si="1"/>
        <v>0.5726392945</v>
      </c>
      <c r="J20" s="494">
        <v>2.0</v>
      </c>
      <c r="K20" s="482">
        <f t="shared" si="2"/>
        <v>0.1145278589</v>
      </c>
    </row>
    <row r="21">
      <c r="A21" s="217"/>
      <c r="B21" s="465" t="s">
        <v>248</v>
      </c>
      <c r="C21" s="486">
        <v>0.699</v>
      </c>
      <c r="D21" s="488">
        <v>13446.0</v>
      </c>
      <c r="E21" s="490">
        <v>0.253</v>
      </c>
      <c r="F21" s="491">
        <v>4873.0</v>
      </c>
      <c r="G21" s="474">
        <v>41376.0</v>
      </c>
      <c r="H21" s="476">
        <v>22.0</v>
      </c>
      <c r="I21" s="478">
        <f t="shared" si="1"/>
        <v>0.5317092034</v>
      </c>
      <c r="J21" s="494">
        <v>2.0</v>
      </c>
      <c r="K21" s="482">
        <f t="shared" si="2"/>
        <v>0.04833720031</v>
      </c>
    </row>
    <row r="22">
      <c r="A22" s="217"/>
      <c r="B22" s="465" t="s">
        <v>249</v>
      </c>
      <c r="C22" s="486">
        <v>0.666</v>
      </c>
      <c r="D22" s="488">
        <v>17421.0</v>
      </c>
      <c r="E22" s="490">
        <v>0.286</v>
      </c>
      <c r="F22" s="491">
        <v>7496.0</v>
      </c>
      <c r="G22" s="474">
        <v>53250.0</v>
      </c>
      <c r="H22" s="476">
        <v>27.0</v>
      </c>
      <c r="I22" s="478">
        <f t="shared" si="1"/>
        <v>0.5070422535</v>
      </c>
      <c r="J22" s="494">
        <v>2.0</v>
      </c>
      <c r="K22" s="482">
        <f t="shared" si="2"/>
        <v>0.03755868545</v>
      </c>
    </row>
    <row r="23">
      <c r="A23" s="217"/>
      <c r="B23" s="465" t="s">
        <v>250</v>
      </c>
      <c r="C23" s="486">
        <v>0.538</v>
      </c>
      <c r="D23" s="488">
        <v>38646.0</v>
      </c>
      <c r="E23" s="490">
        <v>0.41</v>
      </c>
      <c r="F23" s="491">
        <v>29496.0</v>
      </c>
      <c r="G23" s="474">
        <v>154807.0</v>
      </c>
      <c r="H23" s="476">
        <v>72.0</v>
      </c>
      <c r="I23" s="478">
        <f t="shared" si="1"/>
        <v>0.4650952476</v>
      </c>
      <c r="J23" s="494">
        <v>2.0</v>
      </c>
      <c r="K23" s="482">
        <f t="shared" si="2"/>
        <v>0.01291931243</v>
      </c>
    </row>
    <row r="24">
      <c r="A24" s="217"/>
      <c r="B24" s="465" t="s">
        <v>251</v>
      </c>
      <c r="C24" s="486">
        <v>0.565</v>
      </c>
      <c r="D24" s="488">
        <v>10616.0</v>
      </c>
      <c r="E24" s="490">
        <v>0.371</v>
      </c>
      <c r="F24" s="491">
        <v>6972.0</v>
      </c>
      <c r="G24" s="474">
        <v>33039.0</v>
      </c>
      <c r="H24" s="476">
        <v>15.0</v>
      </c>
      <c r="I24" s="478">
        <f t="shared" si="1"/>
        <v>0.4540088986</v>
      </c>
      <c r="J24" s="494">
        <v>2.0</v>
      </c>
      <c r="K24" s="482">
        <f t="shared" si="2"/>
        <v>0.06053451981</v>
      </c>
    </row>
    <row r="25">
      <c r="A25" s="217"/>
      <c r="B25" s="465" t="s">
        <v>252</v>
      </c>
      <c r="C25" s="486">
        <v>0.669</v>
      </c>
      <c r="D25" s="488">
        <v>11025.0</v>
      </c>
      <c r="E25" s="490">
        <v>0.287</v>
      </c>
      <c r="F25" s="491">
        <v>4740.0</v>
      </c>
      <c r="G25" s="474">
        <v>43584.0</v>
      </c>
      <c r="H25" s="476">
        <v>18.0</v>
      </c>
      <c r="I25" s="478">
        <f t="shared" si="1"/>
        <v>0.4129955947</v>
      </c>
      <c r="J25" s="494">
        <v>1.0</v>
      </c>
      <c r="K25" s="482">
        <f t="shared" si="2"/>
        <v>0.02294419971</v>
      </c>
    </row>
    <row r="26">
      <c r="A26" s="217"/>
      <c r="B26" s="465" t="s">
        <v>253</v>
      </c>
      <c r="C26" s="486">
        <v>0.565</v>
      </c>
      <c r="D26" s="488">
        <v>19232.0</v>
      </c>
      <c r="E26" s="490">
        <v>0.369</v>
      </c>
      <c r="F26" s="491">
        <v>12547.0</v>
      </c>
      <c r="G26" s="474">
        <v>68493.0</v>
      </c>
      <c r="H26" s="476">
        <v>27.0</v>
      </c>
      <c r="I26" s="478">
        <f t="shared" si="1"/>
        <v>0.3942008672</v>
      </c>
      <c r="J26" s="497"/>
      <c r="K26" s="482">
        <f t="shared" si="2"/>
        <v>0</v>
      </c>
    </row>
    <row r="27">
      <c r="A27" s="217"/>
      <c r="B27" s="465" t="s">
        <v>254</v>
      </c>
      <c r="C27" s="486">
        <v>0.636</v>
      </c>
      <c r="D27" s="488">
        <v>8680.0</v>
      </c>
      <c r="E27" s="490">
        <v>0.315</v>
      </c>
      <c r="F27" s="491">
        <v>4302.0</v>
      </c>
      <c r="G27" s="474">
        <v>25458.0</v>
      </c>
      <c r="H27" s="476">
        <v>10.0</v>
      </c>
      <c r="I27" s="478">
        <f t="shared" si="1"/>
        <v>0.3928038338</v>
      </c>
      <c r="J27" s="494">
        <v>1.0</v>
      </c>
      <c r="K27" s="482">
        <f t="shared" si="2"/>
        <v>0.03928038338</v>
      </c>
    </row>
    <row r="28">
      <c r="A28" s="217"/>
      <c r="B28" s="465" t="s">
        <v>255</v>
      </c>
      <c r="C28" s="486">
        <v>0.536</v>
      </c>
      <c r="D28" s="488">
        <v>31489.0</v>
      </c>
      <c r="E28" s="490">
        <v>0.411</v>
      </c>
      <c r="F28" s="491">
        <v>24154.0</v>
      </c>
      <c r="G28" s="474">
        <v>134473.0</v>
      </c>
      <c r="H28" s="476">
        <v>51.0</v>
      </c>
      <c r="I28" s="478">
        <f t="shared" si="1"/>
        <v>0.3792582898</v>
      </c>
      <c r="J28" s="494">
        <v>1.0</v>
      </c>
      <c r="K28" s="482">
        <f t="shared" si="2"/>
        <v>0.007436437054</v>
      </c>
    </row>
    <row r="29">
      <c r="A29" s="217"/>
      <c r="B29" s="465" t="s">
        <v>256</v>
      </c>
      <c r="C29" s="486">
        <v>0.535</v>
      </c>
      <c r="D29" s="488">
        <v>28327.0</v>
      </c>
      <c r="E29" s="490">
        <v>0.409</v>
      </c>
      <c r="F29" s="491">
        <v>21641.0</v>
      </c>
      <c r="G29" s="474">
        <v>104786.0</v>
      </c>
      <c r="H29" s="476">
        <v>39.0</v>
      </c>
      <c r="I29" s="478">
        <f t="shared" si="1"/>
        <v>0.3721871242</v>
      </c>
      <c r="J29" s="497"/>
      <c r="K29" s="482">
        <f t="shared" si="2"/>
        <v>0</v>
      </c>
    </row>
    <row r="30">
      <c r="A30" s="217"/>
      <c r="B30" s="465" t="s">
        <v>257</v>
      </c>
      <c r="C30" s="486">
        <v>0.549</v>
      </c>
      <c r="D30" s="488">
        <v>6915.0</v>
      </c>
      <c r="E30" s="490">
        <v>0.395</v>
      </c>
      <c r="F30" s="491">
        <v>4979.0</v>
      </c>
      <c r="G30" s="474">
        <v>24444.0</v>
      </c>
      <c r="H30" s="500">
        <v>9.0</v>
      </c>
      <c r="I30" s="478">
        <f t="shared" si="1"/>
        <v>0.3681885125</v>
      </c>
      <c r="J30" s="497"/>
      <c r="K30" s="482">
        <f t="shared" si="2"/>
        <v>0</v>
      </c>
    </row>
    <row r="31">
      <c r="A31" s="217"/>
      <c r="B31" s="465" t="s">
        <v>258</v>
      </c>
      <c r="C31" s="486">
        <v>0.576</v>
      </c>
      <c r="D31" s="488">
        <v>26428.0</v>
      </c>
      <c r="E31" s="490">
        <v>0.365</v>
      </c>
      <c r="F31" s="491">
        <v>16750.0</v>
      </c>
      <c r="G31" s="474">
        <v>98474.0</v>
      </c>
      <c r="H31" s="476">
        <v>36.0</v>
      </c>
      <c r="I31" s="478">
        <f t="shared" si="1"/>
        <v>0.3655787314</v>
      </c>
      <c r="J31" s="497"/>
      <c r="K31" s="482">
        <f t="shared" si="2"/>
        <v>0</v>
      </c>
    </row>
    <row r="32">
      <c r="A32" s="217"/>
      <c r="B32" s="465" t="s">
        <v>259</v>
      </c>
      <c r="C32" s="486">
        <v>0.637</v>
      </c>
      <c r="D32" s="488">
        <v>4354.0</v>
      </c>
      <c r="E32" s="490">
        <v>0.309</v>
      </c>
      <c r="F32" s="491">
        <v>2110.0</v>
      </c>
      <c r="G32" s="474">
        <v>13836.0</v>
      </c>
      <c r="H32" s="500">
        <v>5.0</v>
      </c>
      <c r="I32" s="478">
        <f t="shared" si="1"/>
        <v>0.3613761203</v>
      </c>
      <c r="J32" s="494">
        <v>1.0</v>
      </c>
      <c r="K32" s="482">
        <f t="shared" si="2"/>
        <v>0.07227522405</v>
      </c>
    </row>
    <row r="33">
      <c r="A33" s="217"/>
      <c r="B33" s="465" t="s">
        <v>260</v>
      </c>
      <c r="C33" s="486">
        <v>0.483</v>
      </c>
      <c r="D33" s="488">
        <v>147959.0</v>
      </c>
      <c r="E33" s="490">
        <v>0.452</v>
      </c>
      <c r="F33" s="491">
        <v>138567.0</v>
      </c>
      <c r="G33" s="474">
        <v>643140.0</v>
      </c>
      <c r="H33" s="476">
        <v>207.0</v>
      </c>
      <c r="I33" s="478">
        <f t="shared" si="1"/>
        <v>0.3218583823</v>
      </c>
      <c r="J33" s="480">
        <v>8.0</v>
      </c>
      <c r="K33" s="482">
        <f t="shared" si="2"/>
        <v>0.0124389713</v>
      </c>
    </row>
    <row r="34">
      <c r="A34" s="217"/>
      <c r="B34" s="465" t="s">
        <v>261</v>
      </c>
      <c r="C34" s="486">
        <v>0.487</v>
      </c>
      <c r="D34" s="488">
        <v>12338.0</v>
      </c>
      <c r="E34" s="490">
        <v>0.45</v>
      </c>
      <c r="F34" s="491">
        <v>11404.0</v>
      </c>
      <c r="G34" s="474">
        <v>70775.0</v>
      </c>
      <c r="H34" s="500">
        <v>22.0</v>
      </c>
      <c r="I34" s="478">
        <f t="shared" si="1"/>
        <v>0.3108442247</v>
      </c>
      <c r="J34" s="494">
        <v>2.0</v>
      </c>
      <c r="K34" s="482">
        <f t="shared" si="2"/>
        <v>0.02825856588</v>
      </c>
    </row>
    <row r="35">
      <c r="A35" s="217"/>
      <c r="B35" s="465" t="s">
        <v>262</v>
      </c>
      <c r="C35" s="486">
        <v>0.595</v>
      </c>
      <c r="D35" s="488">
        <v>8674.0</v>
      </c>
      <c r="E35" s="490">
        <v>0.353</v>
      </c>
      <c r="F35" s="491">
        <v>5137.0</v>
      </c>
      <c r="G35" s="474">
        <v>26219.0</v>
      </c>
      <c r="H35" s="476">
        <v>8.0</v>
      </c>
      <c r="I35" s="478">
        <f t="shared" si="1"/>
        <v>0.3051222396</v>
      </c>
      <c r="J35" s="497"/>
      <c r="K35" s="482">
        <f t="shared" si="2"/>
        <v>0</v>
      </c>
    </row>
    <row r="36">
      <c r="A36" s="217"/>
      <c r="B36" s="465" t="s">
        <v>263</v>
      </c>
      <c r="C36" s="486">
        <v>0.563</v>
      </c>
      <c r="D36" s="488">
        <v>23877.0</v>
      </c>
      <c r="E36" s="490">
        <v>0.369</v>
      </c>
      <c r="F36" s="491">
        <v>15655.0</v>
      </c>
      <c r="G36" s="474">
        <v>83389.0</v>
      </c>
      <c r="H36" s="476">
        <v>24.0</v>
      </c>
      <c r="I36" s="478">
        <f t="shared" si="1"/>
        <v>0.2878077444</v>
      </c>
      <c r="J36" s="502">
        <v>1.0</v>
      </c>
      <c r="K36" s="482">
        <f t="shared" si="2"/>
        <v>0.01199198935</v>
      </c>
    </row>
    <row r="37">
      <c r="A37" s="217"/>
      <c r="B37" s="465" t="s">
        <v>264</v>
      </c>
      <c r="C37" s="486">
        <v>0.637</v>
      </c>
      <c r="D37" s="488">
        <v>16907.0</v>
      </c>
      <c r="E37" s="490">
        <v>0.297</v>
      </c>
      <c r="F37" s="491">
        <v>7874.0</v>
      </c>
      <c r="G37" s="474">
        <v>63209.0</v>
      </c>
      <c r="H37" s="476">
        <v>18.0</v>
      </c>
      <c r="I37" s="478">
        <f t="shared" si="1"/>
        <v>0.284769574</v>
      </c>
      <c r="J37" s="494">
        <v>1.0</v>
      </c>
      <c r="K37" s="482">
        <f t="shared" si="2"/>
        <v>0.01582053189</v>
      </c>
    </row>
    <row r="38">
      <c r="A38" s="217"/>
      <c r="B38" s="465" t="s">
        <v>265</v>
      </c>
      <c r="C38" s="486">
        <v>0.614</v>
      </c>
      <c r="D38" s="488">
        <v>3740.0</v>
      </c>
      <c r="E38" s="490">
        <v>0.342</v>
      </c>
      <c r="F38" s="491">
        <v>2085.0</v>
      </c>
      <c r="G38" s="474">
        <v>10817.0</v>
      </c>
      <c r="H38" s="500">
        <v>3.0</v>
      </c>
      <c r="I38" s="478">
        <f t="shared" si="1"/>
        <v>0.2773412222</v>
      </c>
      <c r="J38" s="497"/>
      <c r="K38" s="482">
        <f t="shared" si="2"/>
        <v>0</v>
      </c>
    </row>
    <row r="39">
      <c r="A39" s="217"/>
      <c r="B39" s="465" t="s">
        <v>266</v>
      </c>
      <c r="C39" s="467">
        <v>0.445</v>
      </c>
      <c r="D39" s="469">
        <v>14646.0</v>
      </c>
      <c r="E39" s="471">
        <v>0.488</v>
      </c>
      <c r="F39" s="473">
        <v>16042.0</v>
      </c>
      <c r="G39" s="474">
        <v>66939.0</v>
      </c>
      <c r="H39" s="476">
        <v>18.0</v>
      </c>
      <c r="I39" s="478">
        <f t="shared" si="1"/>
        <v>0.2689015372</v>
      </c>
      <c r="J39" s="494">
        <v>2.0</v>
      </c>
      <c r="K39" s="482">
        <f t="shared" si="2"/>
        <v>0.02987794858</v>
      </c>
    </row>
    <row r="40">
      <c r="A40" s="217"/>
      <c r="B40" s="465" t="s">
        <v>267</v>
      </c>
      <c r="C40" s="486">
        <v>0.631</v>
      </c>
      <c r="D40" s="488">
        <v>4704.0</v>
      </c>
      <c r="E40" s="490">
        <v>0.3</v>
      </c>
      <c r="F40" s="491">
        <v>2238.0</v>
      </c>
      <c r="G40" s="474">
        <v>15165.0</v>
      </c>
      <c r="H40" s="476">
        <v>4.0</v>
      </c>
      <c r="I40" s="478">
        <f t="shared" si="1"/>
        <v>0.2637652489</v>
      </c>
      <c r="J40" s="497"/>
      <c r="K40" s="482">
        <f t="shared" si="2"/>
        <v>0</v>
      </c>
    </row>
    <row r="41">
      <c r="A41" s="217"/>
      <c r="B41" s="465" t="s">
        <v>268</v>
      </c>
      <c r="C41" s="486">
        <v>0.626</v>
      </c>
      <c r="D41" s="488">
        <v>14886.0</v>
      </c>
      <c r="E41" s="490">
        <v>0.317</v>
      </c>
      <c r="F41" s="491">
        <v>7529.0</v>
      </c>
      <c r="G41" s="474">
        <v>60897.0</v>
      </c>
      <c r="H41" s="476">
        <v>16.0</v>
      </c>
      <c r="I41" s="478">
        <f t="shared" si="1"/>
        <v>0.2627387228</v>
      </c>
      <c r="J41" s="497"/>
      <c r="K41" s="482">
        <f t="shared" si="2"/>
        <v>0</v>
      </c>
    </row>
    <row r="42">
      <c r="A42" s="217"/>
      <c r="B42" s="465" t="s">
        <v>269</v>
      </c>
      <c r="C42" s="486">
        <v>0.624</v>
      </c>
      <c r="D42" s="488">
        <v>8469.0</v>
      </c>
      <c r="E42" s="490">
        <v>0.328</v>
      </c>
      <c r="F42" s="491">
        <v>4448.0</v>
      </c>
      <c r="G42" s="474">
        <v>23177.0</v>
      </c>
      <c r="H42" s="500">
        <v>6.0</v>
      </c>
      <c r="I42" s="478">
        <f t="shared" si="1"/>
        <v>0.2588773353</v>
      </c>
      <c r="J42" s="497"/>
      <c r="K42" s="482">
        <f t="shared" si="2"/>
        <v>0</v>
      </c>
    </row>
    <row r="43">
      <c r="A43" s="217"/>
      <c r="B43" s="465" t="s">
        <v>270</v>
      </c>
      <c r="C43" s="467">
        <v>0.405</v>
      </c>
      <c r="D43" s="469">
        <v>51031.0</v>
      </c>
      <c r="E43" s="471">
        <v>0.533</v>
      </c>
      <c r="F43" s="473">
        <v>67142.0</v>
      </c>
      <c r="G43" s="474">
        <v>261573.0</v>
      </c>
      <c r="H43" s="476">
        <v>67.0</v>
      </c>
      <c r="I43" s="478">
        <f t="shared" si="1"/>
        <v>0.2561426447</v>
      </c>
      <c r="J43" s="480">
        <v>6.0</v>
      </c>
      <c r="K43" s="482">
        <f t="shared" si="2"/>
        <v>0.02293814729</v>
      </c>
    </row>
    <row r="44">
      <c r="A44" s="217"/>
      <c r="B44" s="465" t="s">
        <v>271</v>
      </c>
      <c r="C44" s="486">
        <v>0.625</v>
      </c>
      <c r="D44" s="488">
        <v>8141.0</v>
      </c>
      <c r="E44" s="490">
        <v>0.329</v>
      </c>
      <c r="F44" s="491">
        <v>4287.0</v>
      </c>
      <c r="G44" s="474">
        <v>23877.0</v>
      </c>
      <c r="H44" s="500">
        <v>6.0</v>
      </c>
      <c r="I44" s="478">
        <f t="shared" si="1"/>
        <v>0.2512878502</v>
      </c>
      <c r="J44" s="497"/>
      <c r="K44" s="482">
        <f t="shared" si="2"/>
        <v>0</v>
      </c>
    </row>
    <row r="45">
      <c r="A45" s="217"/>
      <c r="B45" s="465" t="s">
        <v>272</v>
      </c>
      <c r="C45" s="467">
        <v>0.466</v>
      </c>
      <c r="D45" s="469">
        <v>35962.0</v>
      </c>
      <c r="E45" s="471">
        <v>0.475</v>
      </c>
      <c r="F45" s="473">
        <v>36640.0</v>
      </c>
      <c r="G45" s="474">
        <v>173043.0</v>
      </c>
      <c r="H45" s="476">
        <v>42.0</v>
      </c>
      <c r="I45" s="478">
        <f t="shared" si="1"/>
        <v>0.2427142387</v>
      </c>
      <c r="J45" s="494">
        <v>4.0</v>
      </c>
      <c r="K45" s="482">
        <f t="shared" si="2"/>
        <v>0.02311564178</v>
      </c>
    </row>
    <row r="46">
      <c r="A46" s="217"/>
      <c r="B46" s="465" t="s">
        <v>273</v>
      </c>
      <c r="C46" s="486">
        <v>0.7</v>
      </c>
      <c r="D46" s="488">
        <v>2843.0</v>
      </c>
      <c r="E46" s="490">
        <v>0.257</v>
      </c>
      <c r="F46" s="491">
        <v>1044.0</v>
      </c>
      <c r="G46" s="474">
        <v>8277.0</v>
      </c>
      <c r="H46" s="500">
        <v>2.0</v>
      </c>
      <c r="I46" s="478">
        <f t="shared" si="1"/>
        <v>0.2416334421</v>
      </c>
      <c r="J46" s="497"/>
      <c r="K46" s="482">
        <f t="shared" si="2"/>
        <v>0</v>
      </c>
    </row>
    <row r="47">
      <c r="A47" s="217"/>
      <c r="B47" s="465" t="s">
        <v>274</v>
      </c>
      <c r="C47" s="486">
        <v>0.539</v>
      </c>
      <c r="D47" s="488">
        <v>17890.0</v>
      </c>
      <c r="E47" s="490">
        <v>0.399</v>
      </c>
      <c r="F47" s="491">
        <v>13258.0</v>
      </c>
      <c r="G47" s="474">
        <v>75272.0</v>
      </c>
      <c r="H47" s="476">
        <v>18.0</v>
      </c>
      <c r="I47" s="478">
        <f t="shared" si="1"/>
        <v>0.2391327452</v>
      </c>
      <c r="J47" s="494">
        <v>1.0</v>
      </c>
      <c r="K47" s="482">
        <f t="shared" si="2"/>
        <v>0.01328515251</v>
      </c>
    </row>
    <row r="48">
      <c r="A48" s="217"/>
      <c r="B48" s="465" t="s">
        <v>275</v>
      </c>
      <c r="C48" s="486">
        <v>0.602</v>
      </c>
      <c r="D48" s="488">
        <v>11112.0</v>
      </c>
      <c r="E48" s="490">
        <v>0.348</v>
      </c>
      <c r="F48" s="491">
        <v>6431.0</v>
      </c>
      <c r="G48" s="474">
        <v>36190.0</v>
      </c>
      <c r="H48" s="476">
        <v>8.0</v>
      </c>
      <c r="I48" s="478">
        <f t="shared" si="1"/>
        <v>0.2210555402</v>
      </c>
      <c r="J48" s="497"/>
      <c r="K48" s="482">
        <f t="shared" si="2"/>
        <v>0</v>
      </c>
    </row>
    <row r="49">
      <c r="A49" s="217"/>
      <c r="B49" s="465" t="s">
        <v>276</v>
      </c>
      <c r="C49" s="486">
        <v>0.654</v>
      </c>
      <c r="D49" s="488">
        <v>10000.0</v>
      </c>
      <c r="E49" s="490">
        <v>0.29</v>
      </c>
      <c r="F49" s="491">
        <v>4436.0</v>
      </c>
      <c r="G49" s="474">
        <v>33111.0</v>
      </c>
      <c r="H49" s="500">
        <v>7.0</v>
      </c>
      <c r="I49" s="478">
        <f t="shared" si="1"/>
        <v>0.2114101054</v>
      </c>
      <c r="J49" s="497"/>
      <c r="K49" s="482">
        <f t="shared" si="2"/>
        <v>0</v>
      </c>
    </row>
    <row r="50">
      <c r="A50" s="217"/>
      <c r="B50" s="465" t="s">
        <v>277</v>
      </c>
      <c r="C50" s="486">
        <v>0.55</v>
      </c>
      <c r="D50" s="488">
        <v>4019.0</v>
      </c>
      <c r="E50" s="490">
        <v>0.4</v>
      </c>
      <c r="F50" s="491">
        <v>2925.0</v>
      </c>
      <c r="G50" s="474">
        <v>15414.0</v>
      </c>
      <c r="H50" s="500">
        <v>3.0</v>
      </c>
      <c r="I50" s="478">
        <f t="shared" si="1"/>
        <v>0.19462826</v>
      </c>
      <c r="J50" s="494">
        <v>1.0</v>
      </c>
      <c r="K50" s="482">
        <f t="shared" si="2"/>
        <v>0.06487608667</v>
      </c>
    </row>
    <row r="51">
      <c r="A51" s="217"/>
      <c r="B51" s="465" t="s">
        <v>278</v>
      </c>
      <c r="C51" s="486">
        <v>0.622</v>
      </c>
      <c r="D51" s="488">
        <v>90456.0</v>
      </c>
      <c r="E51" s="490">
        <v>0.318</v>
      </c>
      <c r="F51" s="491">
        <v>46276.0</v>
      </c>
      <c r="G51" s="474">
        <v>284034.0</v>
      </c>
      <c r="H51" s="476">
        <v>55.0</v>
      </c>
      <c r="I51" s="478">
        <f t="shared" si="1"/>
        <v>0.1936387897</v>
      </c>
      <c r="J51" s="497"/>
      <c r="K51" s="482">
        <f t="shared" si="2"/>
        <v>0</v>
      </c>
    </row>
    <row r="52">
      <c r="A52" s="217"/>
      <c r="B52" s="465" t="s">
        <v>279</v>
      </c>
      <c r="C52" s="486">
        <v>0.601</v>
      </c>
      <c r="D52" s="488">
        <v>10305.0</v>
      </c>
      <c r="E52" s="490">
        <v>0.34</v>
      </c>
      <c r="F52" s="491">
        <v>5827.0</v>
      </c>
      <c r="G52" s="474">
        <v>43264.0</v>
      </c>
      <c r="H52" s="500">
        <v>8.0</v>
      </c>
      <c r="I52" s="478">
        <f t="shared" si="1"/>
        <v>0.1849112426</v>
      </c>
      <c r="J52" s="494">
        <v>1.0</v>
      </c>
      <c r="K52" s="482">
        <f t="shared" si="2"/>
        <v>0.02311390533</v>
      </c>
    </row>
    <row r="53">
      <c r="A53" s="217"/>
      <c r="B53" s="465" t="s">
        <v>280</v>
      </c>
      <c r="C53" s="486">
        <v>0.491</v>
      </c>
      <c r="D53" s="488">
        <v>7239.0</v>
      </c>
      <c r="E53" s="490">
        <v>0.459</v>
      </c>
      <c r="F53" s="491">
        <v>6774.0</v>
      </c>
      <c r="G53" s="474">
        <v>21639.0</v>
      </c>
      <c r="H53" s="476">
        <v>4.0</v>
      </c>
      <c r="I53" s="478">
        <f t="shared" si="1"/>
        <v>0.1848514257</v>
      </c>
      <c r="J53" s="497"/>
      <c r="K53" s="482">
        <f t="shared" si="2"/>
        <v>0</v>
      </c>
    </row>
    <row r="54">
      <c r="A54" s="217"/>
      <c r="B54" s="465" t="s">
        <v>281</v>
      </c>
      <c r="C54" s="486">
        <v>0.612</v>
      </c>
      <c r="D54" s="488">
        <v>14241.0</v>
      </c>
      <c r="E54" s="490">
        <v>0.312</v>
      </c>
      <c r="F54" s="491">
        <v>7270.0</v>
      </c>
      <c r="G54" s="474">
        <v>51460.0</v>
      </c>
      <c r="H54" s="476">
        <v>9.0</v>
      </c>
      <c r="I54" s="478">
        <f t="shared" si="1"/>
        <v>0.1748931209</v>
      </c>
      <c r="J54" s="494">
        <v>1.0</v>
      </c>
      <c r="K54" s="482">
        <f t="shared" si="2"/>
        <v>0.01943256899</v>
      </c>
    </row>
    <row r="55">
      <c r="A55" s="217"/>
      <c r="B55" s="465" t="s">
        <v>282</v>
      </c>
      <c r="C55" s="486">
        <v>0.621</v>
      </c>
      <c r="D55" s="488">
        <v>16374.0</v>
      </c>
      <c r="E55" s="490">
        <v>0.311</v>
      </c>
      <c r="F55" s="491">
        <v>8206.0</v>
      </c>
      <c r="G55" s="474">
        <v>64176.0</v>
      </c>
      <c r="H55" s="476">
        <v>11.0</v>
      </c>
      <c r="I55" s="478">
        <f t="shared" si="1"/>
        <v>0.17140364</v>
      </c>
      <c r="J55" s="494">
        <v>1.0</v>
      </c>
      <c r="K55" s="482">
        <f t="shared" si="2"/>
        <v>0.01558214909</v>
      </c>
    </row>
    <row r="56">
      <c r="A56" s="217"/>
      <c r="B56" s="465" t="s">
        <v>283</v>
      </c>
      <c r="C56" s="486">
        <v>0.533</v>
      </c>
      <c r="D56" s="488">
        <v>27412.0</v>
      </c>
      <c r="E56" s="490">
        <v>0.407</v>
      </c>
      <c r="F56" s="491">
        <v>20964.0</v>
      </c>
      <c r="G56" s="474">
        <v>91746.0</v>
      </c>
      <c r="H56" s="500">
        <v>15.0</v>
      </c>
      <c r="I56" s="478">
        <f t="shared" si="1"/>
        <v>0.1634948663</v>
      </c>
      <c r="J56" s="494">
        <v>3.0</v>
      </c>
      <c r="K56" s="482">
        <f t="shared" si="2"/>
        <v>0.03269897325</v>
      </c>
    </row>
    <row r="57">
      <c r="A57" s="217"/>
      <c r="B57" s="465" t="s">
        <v>284</v>
      </c>
      <c r="C57" s="486">
        <v>0.625</v>
      </c>
      <c r="D57" s="488">
        <v>8344.0</v>
      </c>
      <c r="E57" s="490">
        <v>0.325</v>
      </c>
      <c r="F57" s="491">
        <v>4344.0</v>
      </c>
      <c r="G57" s="474">
        <v>25247.0</v>
      </c>
      <c r="H57" s="500">
        <v>4.0</v>
      </c>
      <c r="I57" s="478">
        <f t="shared" si="1"/>
        <v>0.1584346655</v>
      </c>
      <c r="J57" s="494">
        <v>1.0</v>
      </c>
      <c r="K57" s="482">
        <f t="shared" si="2"/>
        <v>0.03960866638</v>
      </c>
    </row>
    <row r="58">
      <c r="A58" s="217"/>
      <c r="B58" s="465" t="s">
        <v>285</v>
      </c>
      <c r="C58" s="486">
        <v>0.651</v>
      </c>
      <c r="D58" s="488">
        <v>8124.0</v>
      </c>
      <c r="E58" s="490">
        <v>0.304</v>
      </c>
      <c r="F58" s="491">
        <v>3794.0</v>
      </c>
      <c r="G58" s="474">
        <v>25289.0</v>
      </c>
      <c r="H58" s="500">
        <v>4.0</v>
      </c>
      <c r="I58" s="478">
        <f t="shared" si="1"/>
        <v>0.158171537</v>
      </c>
      <c r="J58" s="497"/>
      <c r="K58" s="482">
        <f t="shared" si="2"/>
        <v>0</v>
      </c>
    </row>
    <row r="59">
      <c r="A59" s="217"/>
      <c r="B59" s="465" t="s">
        <v>286</v>
      </c>
      <c r="C59" s="486">
        <v>0.682</v>
      </c>
      <c r="D59" s="488">
        <v>1756.0</v>
      </c>
      <c r="E59" s="490">
        <v>0.264</v>
      </c>
      <c r="F59" s="491">
        <v>681.0</v>
      </c>
      <c r="G59" s="474">
        <v>6364.0</v>
      </c>
      <c r="H59" s="500">
        <v>1.0</v>
      </c>
      <c r="I59" s="478">
        <f t="shared" si="1"/>
        <v>0.1571338781</v>
      </c>
      <c r="J59" s="497"/>
      <c r="K59" s="482">
        <f t="shared" si="2"/>
        <v>0</v>
      </c>
    </row>
    <row r="60">
      <c r="A60" s="217"/>
      <c r="B60" s="465" t="s">
        <v>287</v>
      </c>
      <c r="C60" s="486">
        <v>0.613</v>
      </c>
      <c r="D60" s="488">
        <v>33812.0</v>
      </c>
      <c r="E60" s="490">
        <v>0.325</v>
      </c>
      <c r="F60" s="491">
        <v>17932.0</v>
      </c>
      <c r="G60" s="474">
        <v>115250.0</v>
      </c>
      <c r="H60" s="500">
        <v>18.0</v>
      </c>
      <c r="I60" s="478">
        <f t="shared" si="1"/>
        <v>0.1561822126</v>
      </c>
      <c r="J60" s="497"/>
      <c r="K60" s="482">
        <f t="shared" si="2"/>
        <v>0</v>
      </c>
    </row>
    <row r="61">
      <c r="A61" s="217"/>
      <c r="B61" s="465" t="s">
        <v>288</v>
      </c>
      <c r="C61" s="486">
        <v>0.657</v>
      </c>
      <c r="D61" s="488">
        <v>6827.0</v>
      </c>
      <c r="E61" s="490">
        <v>0.292</v>
      </c>
      <c r="F61" s="491">
        <v>3030.0</v>
      </c>
      <c r="G61" s="474">
        <v>20928.0</v>
      </c>
      <c r="H61" s="500">
        <v>3.0</v>
      </c>
      <c r="I61" s="478">
        <f t="shared" si="1"/>
        <v>0.1433486239</v>
      </c>
      <c r="J61" s="497"/>
      <c r="K61" s="482">
        <f t="shared" si="2"/>
        <v>0</v>
      </c>
    </row>
    <row r="62">
      <c r="A62" s="217"/>
      <c r="B62" s="465" t="s">
        <v>289</v>
      </c>
      <c r="C62" s="486">
        <v>0.692</v>
      </c>
      <c r="D62" s="488">
        <v>7336.0</v>
      </c>
      <c r="E62" s="490">
        <v>0.255</v>
      </c>
      <c r="F62" s="491">
        <v>2705.0</v>
      </c>
      <c r="G62" s="474">
        <v>23232.0</v>
      </c>
      <c r="H62" s="500">
        <v>3.0</v>
      </c>
      <c r="I62" s="478">
        <f t="shared" si="1"/>
        <v>0.1291322314</v>
      </c>
      <c r="J62" s="497"/>
      <c r="K62" s="482">
        <f t="shared" si="2"/>
        <v>0</v>
      </c>
    </row>
    <row r="63">
      <c r="A63" s="217"/>
      <c r="B63" s="465" t="s">
        <v>290</v>
      </c>
      <c r="C63" s="486">
        <v>0.671</v>
      </c>
      <c r="D63" s="488">
        <v>10629.0</v>
      </c>
      <c r="E63" s="490">
        <v>0.289</v>
      </c>
      <c r="F63" s="491">
        <v>4579.0</v>
      </c>
      <c r="G63" s="474">
        <v>31543.0</v>
      </c>
      <c r="H63" s="500">
        <v>4.0</v>
      </c>
      <c r="I63" s="478">
        <f t="shared" si="1"/>
        <v>0.1268110199</v>
      </c>
      <c r="J63" s="497"/>
      <c r="K63" s="482">
        <f t="shared" si="2"/>
        <v>0</v>
      </c>
    </row>
    <row r="64">
      <c r="A64" s="217"/>
      <c r="B64" s="465" t="s">
        <v>291</v>
      </c>
      <c r="C64" s="486">
        <v>0.616</v>
      </c>
      <c r="D64" s="488">
        <v>2556.0</v>
      </c>
      <c r="E64" s="490">
        <v>0.33</v>
      </c>
      <c r="F64" s="491">
        <v>1369.0</v>
      </c>
      <c r="G64" s="474">
        <v>8069.0</v>
      </c>
      <c r="H64" s="503">
        <v>1.0</v>
      </c>
      <c r="I64" s="478">
        <f t="shared" si="1"/>
        <v>0.1239310943</v>
      </c>
      <c r="J64" s="497"/>
      <c r="K64" s="482">
        <f t="shared" si="2"/>
        <v>0</v>
      </c>
    </row>
    <row r="65">
      <c r="A65" s="217"/>
      <c r="B65" s="465" t="s">
        <v>292</v>
      </c>
      <c r="C65" s="486">
        <v>0.601</v>
      </c>
      <c r="D65" s="488">
        <v>9878.0</v>
      </c>
      <c r="E65" s="490">
        <v>0.345</v>
      </c>
      <c r="F65" s="491">
        <v>5665.0</v>
      </c>
      <c r="G65" s="474">
        <v>41067.0</v>
      </c>
      <c r="H65" s="476">
        <v>5.0</v>
      </c>
      <c r="I65" s="478">
        <f t="shared" si="1"/>
        <v>0.1217522585</v>
      </c>
      <c r="J65" s="497"/>
      <c r="K65" s="482">
        <f t="shared" si="2"/>
        <v>0</v>
      </c>
    </row>
    <row r="66">
      <c r="A66" s="217"/>
      <c r="B66" s="465" t="s">
        <v>293</v>
      </c>
      <c r="C66" s="486">
        <v>0.634</v>
      </c>
      <c r="D66" s="488">
        <v>19197.0</v>
      </c>
      <c r="E66" s="490">
        <v>0.301</v>
      </c>
      <c r="F66" s="491">
        <v>9109.0</v>
      </c>
      <c r="G66" s="474">
        <v>60057.0</v>
      </c>
      <c r="H66" s="500">
        <v>7.0</v>
      </c>
      <c r="I66" s="478">
        <f t="shared" si="1"/>
        <v>0.1165559385</v>
      </c>
      <c r="J66" s="497"/>
      <c r="K66" s="482">
        <f t="shared" si="2"/>
        <v>0</v>
      </c>
    </row>
    <row r="67">
      <c r="A67" s="217"/>
      <c r="B67" s="465" t="s">
        <v>294</v>
      </c>
      <c r="C67" s="486">
        <v>0.607</v>
      </c>
      <c r="D67" s="488">
        <v>7228.0</v>
      </c>
      <c r="E67" s="490">
        <v>0.334</v>
      </c>
      <c r="F67" s="491">
        <v>3973.0</v>
      </c>
      <c r="G67" s="474">
        <v>26417.0</v>
      </c>
      <c r="H67" s="500">
        <v>3.0</v>
      </c>
      <c r="I67" s="478">
        <f t="shared" si="1"/>
        <v>0.1135632358</v>
      </c>
      <c r="J67" s="494">
        <v>1.0</v>
      </c>
      <c r="K67" s="482">
        <f t="shared" si="2"/>
        <v>0.03785441193</v>
      </c>
    </row>
    <row r="68">
      <c r="A68" s="217"/>
      <c r="B68" s="465" t="s">
        <v>295</v>
      </c>
      <c r="C68" s="486">
        <v>0.653</v>
      </c>
      <c r="D68" s="504">
        <v>8580.0</v>
      </c>
      <c r="E68" s="490">
        <v>0.299</v>
      </c>
      <c r="F68" s="491">
        <v>3923.0</v>
      </c>
      <c r="G68" s="474">
        <v>25570.0</v>
      </c>
      <c r="H68" s="500">
        <v>2.0</v>
      </c>
      <c r="I68" s="478">
        <f t="shared" si="1"/>
        <v>0.07821666015</v>
      </c>
      <c r="J68" s="494">
        <v>1.0</v>
      </c>
      <c r="K68" s="482">
        <f t="shared" si="2"/>
        <v>0.03910833007</v>
      </c>
    </row>
    <row r="69">
      <c r="A69" s="217"/>
      <c r="B69" s="465" t="s">
        <v>296</v>
      </c>
      <c r="C69" s="486">
        <v>0.622</v>
      </c>
      <c r="D69" s="488">
        <v>4486.0</v>
      </c>
      <c r="E69" s="490">
        <v>0.333</v>
      </c>
      <c r="F69" s="491">
        <v>2400.0</v>
      </c>
      <c r="G69" s="474">
        <v>12797.0</v>
      </c>
      <c r="H69" s="500">
        <v>1.0</v>
      </c>
      <c r="I69" s="478">
        <f t="shared" si="1"/>
        <v>0.07814331484</v>
      </c>
      <c r="J69" s="497"/>
      <c r="K69" s="482">
        <f t="shared" si="2"/>
        <v>0</v>
      </c>
    </row>
    <row r="70">
      <c r="A70" s="217"/>
      <c r="B70" s="465" t="s">
        <v>297</v>
      </c>
      <c r="C70" s="486">
        <v>0.738</v>
      </c>
      <c r="D70" s="488">
        <v>5386.0</v>
      </c>
      <c r="E70" s="490">
        <v>0.214</v>
      </c>
      <c r="F70" s="491">
        <v>1565.0</v>
      </c>
      <c r="G70" s="474">
        <v>15006.0</v>
      </c>
      <c r="H70" s="500">
        <v>1.0</v>
      </c>
      <c r="I70" s="478">
        <f t="shared" si="1"/>
        <v>0.06664001066</v>
      </c>
      <c r="J70" s="494">
        <v>1.0</v>
      </c>
      <c r="K70" s="482">
        <f t="shared" si="2"/>
        <v>0.06664001066</v>
      </c>
    </row>
    <row r="71">
      <c r="A71" s="217"/>
      <c r="B71" s="465" t="s">
        <v>298</v>
      </c>
      <c r="C71" s="486">
        <v>0.636</v>
      </c>
      <c r="D71" s="488">
        <v>8507.0</v>
      </c>
      <c r="E71" s="490">
        <v>0.318</v>
      </c>
      <c r="F71" s="491">
        <v>4250.0</v>
      </c>
      <c r="G71" s="474">
        <v>30616.0</v>
      </c>
      <c r="H71" s="500">
        <v>2.0</v>
      </c>
      <c r="I71" s="478">
        <f t="shared" si="1"/>
        <v>0.06532532009</v>
      </c>
      <c r="J71" s="497"/>
      <c r="K71" s="482">
        <f t="shared" si="2"/>
        <v>0</v>
      </c>
    </row>
    <row r="72">
      <c r="A72" s="217"/>
      <c r="B72" s="465" t="s">
        <v>299</v>
      </c>
      <c r="C72" s="486">
        <v>0.671</v>
      </c>
      <c r="D72" s="488">
        <v>15174.0</v>
      </c>
      <c r="E72" s="490">
        <v>0.275</v>
      </c>
      <c r="F72" s="491">
        <v>6212.0</v>
      </c>
      <c r="G72" s="474">
        <v>48142.0</v>
      </c>
      <c r="H72" s="500">
        <v>3.0</v>
      </c>
      <c r="I72" s="478">
        <f t="shared" si="1"/>
        <v>0.06231564954</v>
      </c>
      <c r="J72" s="497"/>
      <c r="K72" s="482">
        <f t="shared" si="2"/>
        <v>0</v>
      </c>
    </row>
    <row r="73">
      <c r="A73" s="217"/>
      <c r="B73" s="465" t="s">
        <v>300</v>
      </c>
      <c r="C73" s="486">
        <v>0.58</v>
      </c>
      <c r="D73" s="488">
        <v>8505.0</v>
      </c>
      <c r="E73" s="490">
        <v>0.36</v>
      </c>
      <c r="F73" s="491">
        <v>5281.0</v>
      </c>
      <c r="G73" s="474">
        <v>28884.0</v>
      </c>
      <c r="H73" s="500">
        <v>1.0</v>
      </c>
      <c r="I73" s="478">
        <f t="shared" si="1"/>
        <v>0.0346212436</v>
      </c>
      <c r="J73" s="494"/>
      <c r="K73" s="482">
        <f t="shared" si="2"/>
        <v>0</v>
      </c>
    </row>
    <row r="74">
      <c r="A74" s="217"/>
      <c r="B74" s="465" t="s">
        <v>301</v>
      </c>
      <c r="C74" s="486">
        <v>0.542</v>
      </c>
      <c r="D74" s="488">
        <v>8475.0</v>
      </c>
      <c r="E74" s="490">
        <v>0.385</v>
      </c>
      <c r="F74" s="491">
        <v>6018.0</v>
      </c>
      <c r="G74" s="474">
        <v>36360.0</v>
      </c>
      <c r="H74" s="500">
        <v>1.0</v>
      </c>
      <c r="I74" s="478">
        <f t="shared" si="1"/>
        <v>0.02750275028</v>
      </c>
      <c r="J74" s="497"/>
      <c r="K74" s="482">
        <f t="shared" si="2"/>
        <v>0</v>
      </c>
    </row>
    <row r="75">
      <c r="A75" s="217"/>
      <c r="B75" s="465" t="s">
        <v>302</v>
      </c>
      <c r="C75" s="486">
        <v>0.591</v>
      </c>
      <c r="D75" s="488">
        <v>9120.0</v>
      </c>
      <c r="E75" s="490">
        <v>0.348</v>
      </c>
      <c r="F75" s="491">
        <v>5378.0</v>
      </c>
      <c r="G75" s="474">
        <v>37834.0</v>
      </c>
      <c r="H75" s="476">
        <v>1.0</v>
      </c>
      <c r="I75" s="478">
        <f t="shared" si="1"/>
        <v>0.02643125231</v>
      </c>
      <c r="J75" s="497"/>
      <c r="K75" s="482">
        <f t="shared" si="2"/>
        <v>0</v>
      </c>
    </row>
    <row r="76">
      <c r="A76" s="217"/>
      <c r="B76" s="465" t="s">
        <v>303</v>
      </c>
      <c r="C76" s="486">
        <v>0.68</v>
      </c>
      <c r="D76" s="488">
        <v>4201.0</v>
      </c>
      <c r="E76" s="490">
        <v>0.28</v>
      </c>
      <c r="F76" s="491">
        <v>1732.0</v>
      </c>
      <c r="G76" s="474">
        <v>10364.0</v>
      </c>
      <c r="H76" s="500"/>
      <c r="I76" s="478">
        <f t="shared" si="1"/>
        <v>0</v>
      </c>
      <c r="J76" s="497"/>
      <c r="K76" s="482">
        <f t="shared" si="2"/>
        <v>0</v>
      </c>
    </row>
    <row r="77">
      <c r="A77" s="217"/>
      <c r="B77" s="465" t="s">
        <v>304</v>
      </c>
      <c r="C77" s="486">
        <v>0.573</v>
      </c>
      <c r="D77" s="488">
        <v>2585.0</v>
      </c>
      <c r="E77" s="490">
        <v>0.368</v>
      </c>
      <c r="F77" s="491">
        <v>1663.0</v>
      </c>
      <c r="G77" s="474">
        <v>9194.0</v>
      </c>
      <c r="H77" s="500"/>
      <c r="I77" s="478">
        <f t="shared" si="1"/>
        <v>0</v>
      </c>
      <c r="J77" s="497"/>
      <c r="K77" s="482">
        <f t="shared" si="2"/>
        <v>0</v>
      </c>
    </row>
    <row r="78">
      <c r="A78" s="217"/>
      <c r="B78" s="465" t="s">
        <v>305</v>
      </c>
      <c r="C78" s="486">
        <v>0.619</v>
      </c>
      <c r="D78" s="488">
        <v>9090.0</v>
      </c>
      <c r="E78" s="490">
        <v>0.332</v>
      </c>
      <c r="F78" s="491">
        <v>4877.0</v>
      </c>
      <c r="G78" s="474">
        <v>28612.0</v>
      </c>
      <c r="H78" s="500"/>
      <c r="I78" s="478">
        <f t="shared" si="1"/>
        <v>0</v>
      </c>
      <c r="J78" s="497"/>
      <c r="K78" s="482">
        <f t="shared" si="2"/>
        <v>0</v>
      </c>
    </row>
    <row r="79">
      <c r="A79" s="217"/>
      <c r="B79" s="465" t="s">
        <v>306</v>
      </c>
      <c r="C79" s="486">
        <v>0.619</v>
      </c>
      <c r="D79" s="488">
        <v>2158.0</v>
      </c>
      <c r="E79" s="490">
        <v>0.332</v>
      </c>
      <c r="F79" s="491">
        <v>1156.0</v>
      </c>
      <c r="G79" s="474">
        <v>8507.0</v>
      </c>
      <c r="H79" s="500"/>
      <c r="I79" s="478">
        <f t="shared" si="1"/>
        <v>0</v>
      </c>
      <c r="J79" s="497"/>
      <c r="K79" s="482">
        <f t="shared" si="2"/>
        <v>0</v>
      </c>
    </row>
    <row r="80">
      <c r="A80" s="217"/>
      <c r="B80" s="465" t="s">
        <v>307</v>
      </c>
      <c r="C80" s="486">
        <v>0.542</v>
      </c>
      <c r="D80" s="488">
        <v>5539.0</v>
      </c>
      <c r="E80" s="490">
        <v>0.402</v>
      </c>
      <c r="F80" s="491">
        <v>4108.0</v>
      </c>
      <c r="G80" s="474">
        <v>17552.0</v>
      </c>
      <c r="H80" s="500"/>
      <c r="I80" s="478">
        <f t="shared" si="1"/>
        <v>0</v>
      </c>
      <c r="J80" s="494"/>
      <c r="K80" s="482">
        <f t="shared" si="2"/>
        <v>0</v>
      </c>
    </row>
    <row r="81">
      <c r="A81" s="217"/>
      <c r="B81" s="465" t="s">
        <v>308</v>
      </c>
      <c r="C81" s="486">
        <v>0.622</v>
      </c>
      <c r="D81" s="488">
        <v>3675.0</v>
      </c>
      <c r="E81" s="490">
        <v>0.339</v>
      </c>
      <c r="F81" s="491">
        <v>2004.0</v>
      </c>
      <c r="G81" s="474">
        <v>11212.0</v>
      </c>
      <c r="H81" s="500"/>
      <c r="I81" s="478">
        <f t="shared" si="1"/>
        <v>0</v>
      </c>
      <c r="J81" s="494"/>
      <c r="K81" s="482">
        <f t="shared" si="2"/>
        <v>0</v>
      </c>
    </row>
    <row r="82">
      <c r="A82" s="217"/>
      <c r="B82" s="465" t="s">
        <v>309</v>
      </c>
      <c r="C82" s="486">
        <v>0.57</v>
      </c>
      <c r="D82" s="488">
        <v>814.0</v>
      </c>
      <c r="E82" s="490">
        <v>0.369</v>
      </c>
      <c r="F82" s="491">
        <v>527.0</v>
      </c>
      <c r="G82" s="474">
        <v>2130.0</v>
      </c>
      <c r="H82" s="500"/>
      <c r="I82" s="478">
        <f t="shared" si="1"/>
        <v>0</v>
      </c>
      <c r="J82" s="497"/>
      <c r="K82" s="482">
        <f t="shared" si="2"/>
        <v>0</v>
      </c>
    </row>
    <row r="83">
      <c r="A83" s="217"/>
      <c r="B83" s="465" t="s">
        <v>310</v>
      </c>
      <c r="C83" s="486">
        <v>0.593</v>
      </c>
      <c r="D83" s="488">
        <v>3159.0</v>
      </c>
      <c r="E83" s="490">
        <v>0.364</v>
      </c>
      <c r="F83" s="491">
        <v>1939.0</v>
      </c>
      <c r="G83" s="474">
        <v>11763.0</v>
      </c>
      <c r="H83" s="500"/>
      <c r="I83" s="478">
        <f t="shared" si="1"/>
        <v>0</v>
      </c>
      <c r="J83" s="497"/>
      <c r="K83" s="482">
        <f t="shared" si="2"/>
        <v>0</v>
      </c>
    </row>
    <row r="84">
      <c r="A84" s="217"/>
      <c r="B84" s="465" t="s">
        <v>311</v>
      </c>
      <c r="C84" s="486">
        <v>0.623</v>
      </c>
      <c r="D84" s="488">
        <v>6704.0</v>
      </c>
      <c r="E84" s="490">
        <v>0.329</v>
      </c>
      <c r="F84" s="491">
        <v>3539.0</v>
      </c>
      <c r="G84" s="474">
        <v>23234.0</v>
      </c>
      <c r="H84" s="500"/>
      <c r="I84" s="478">
        <f t="shared" si="1"/>
        <v>0</v>
      </c>
      <c r="J84" s="497"/>
      <c r="K84" s="482">
        <f t="shared" si="2"/>
        <v>0</v>
      </c>
    </row>
    <row r="85">
      <c r="A85" s="217"/>
      <c r="B85" s="465" t="s">
        <v>312</v>
      </c>
      <c r="C85" s="486">
        <v>0.698</v>
      </c>
      <c r="D85" s="488">
        <v>3498.0</v>
      </c>
      <c r="E85" s="490">
        <v>0.257</v>
      </c>
      <c r="F85" s="491">
        <v>1286.0</v>
      </c>
      <c r="G85" s="474">
        <v>9261.0</v>
      </c>
      <c r="H85" s="500"/>
      <c r="I85" s="478">
        <f t="shared" si="1"/>
        <v>0</v>
      </c>
      <c r="J85" s="494"/>
      <c r="K85" s="482">
        <f t="shared" si="2"/>
        <v>0</v>
      </c>
    </row>
    <row r="86">
      <c r="A86" s="217"/>
      <c r="B86" s="510" t="s">
        <v>313</v>
      </c>
      <c r="C86" s="511">
        <v>0.605</v>
      </c>
      <c r="D86" s="512">
        <v>2069.0</v>
      </c>
      <c r="E86" s="513">
        <v>0.344</v>
      </c>
      <c r="F86" s="514">
        <v>1175.0</v>
      </c>
      <c r="G86" s="515">
        <v>5968.0</v>
      </c>
      <c r="H86" s="516"/>
      <c r="I86" s="517">
        <f t="shared" si="1"/>
        <v>0</v>
      </c>
      <c r="J86" s="518"/>
      <c r="K86" s="519">
        <f t="shared" si="2"/>
        <v>0</v>
      </c>
    </row>
    <row r="88">
      <c r="B88" s="520" t="s">
        <v>314</v>
      </c>
      <c r="C88" s="521"/>
      <c r="D88" s="521"/>
      <c r="E88" s="521"/>
      <c r="F88" s="522"/>
      <c r="G88" s="522"/>
      <c r="H88" s="523">
        <v>287.0</v>
      </c>
      <c r="I88" s="524"/>
      <c r="J88" s="523">
        <v>2.0</v>
      </c>
      <c r="K88" s="525"/>
    </row>
    <row r="89">
      <c r="B89" s="526" t="s">
        <v>315</v>
      </c>
      <c r="C89" s="521"/>
      <c r="D89" s="521"/>
      <c r="E89" s="521"/>
      <c r="F89" s="522"/>
      <c r="G89" s="522"/>
      <c r="H89" s="527">
        <v>77.0</v>
      </c>
      <c r="I89" s="524"/>
      <c r="J89" s="528">
        <v>1.0</v>
      </c>
      <c r="K89" s="525"/>
    </row>
    <row r="90">
      <c r="B90" s="529" t="s">
        <v>316</v>
      </c>
      <c r="C90" s="521"/>
      <c r="D90" s="521"/>
      <c r="E90" s="521"/>
      <c r="F90" s="522"/>
      <c r="G90" s="522"/>
      <c r="H90" s="530">
        <v>126.0</v>
      </c>
      <c r="I90" s="524"/>
      <c r="J90" s="531">
        <v>1.0</v>
      </c>
      <c r="K90" s="525"/>
    </row>
    <row r="91">
      <c r="B91" s="532"/>
      <c r="C91" s="521"/>
      <c r="D91" s="521"/>
      <c r="E91" s="521"/>
      <c r="F91" s="522"/>
      <c r="G91" s="522"/>
      <c r="H91" s="522"/>
      <c r="I91" s="532"/>
      <c r="J91" s="522"/>
      <c r="K91" s="532"/>
    </row>
    <row r="92">
      <c r="B92" s="533" t="s">
        <v>15</v>
      </c>
      <c r="C92" s="521"/>
      <c r="D92" s="534">
        <f>SUM(D4:D90)</f>
        <v>2279805</v>
      </c>
      <c r="E92" s="521"/>
      <c r="F92" s="535">
        <f t="shared" ref="F92:H92" si="3">SUM(F4:F90)</f>
        <v>2268196</v>
      </c>
      <c r="G92" s="536">
        <f t="shared" si="3"/>
        <v>9957488</v>
      </c>
      <c r="H92" s="536">
        <f t="shared" si="3"/>
        <v>20346</v>
      </c>
      <c r="I92" s="537">
        <f>(H92/G92)*1000</f>
        <v>2.043286419</v>
      </c>
      <c r="J92" s="536">
        <f>SUM(J4:J90)</f>
        <v>959</v>
      </c>
      <c r="K92" s="538">
        <f>(J92/G92)*1000</f>
        <v>0.09630943065</v>
      </c>
    </row>
  </sheetData>
  <autoFilter ref="$B$3:$K$86">
    <sortState ref="B3:K86">
      <sortCondition descending="1" ref="I3:I86"/>
      <sortCondition descending="1" ref="K3:K86"/>
      <sortCondition ref="B3:B86"/>
      <sortCondition descending="1" ref="J3:J86"/>
    </sortState>
  </autoFilter>
  <mergeCells count="1">
    <mergeCell ref="B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1.0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3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6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17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1"/>
      <c r="B4" s="1"/>
      <c r="C4" s="18" t="s">
        <v>9</v>
      </c>
      <c r="D4" s="19"/>
      <c r="E4" s="10"/>
      <c r="F4" s="20">
        <f t="shared" ref="F4:G4" si="1">SUM(F6:F64)</f>
        <v>331875705</v>
      </c>
      <c r="G4" s="20">
        <f t="shared" si="1"/>
        <v>2054511</v>
      </c>
      <c r="H4" s="21">
        <f>(G4/F4)*1000</f>
        <v>6.190603798</v>
      </c>
      <c r="I4" s="20">
        <f t="shared" ref="I4:K4" si="2">SUM(I6:I64)</f>
        <v>367004</v>
      </c>
      <c r="J4" s="20">
        <f t="shared" si="2"/>
        <v>33331</v>
      </c>
      <c r="K4" s="20">
        <f t="shared" si="2"/>
        <v>400335</v>
      </c>
      <c r="L4" s="22">
        <f>(K4/F4)*1000</f>
        <v>1.206279923</v>
      </c>
      <c r="M4" s="20">
        <f t="shared" ref="M4:O4" si="3">SUM(M6:M64)</f>
        <v>10871</v>
      </c>
      <c r="N4" s="20">
        <f t="shared" si="3"/>
        <v>1970</v>
      </c>
      <c r="O4" s="23">
        <f t="shared" si="3"/>
        <v>12841</v>
      </c>
      <c r="P4" s="24">
        <f>O4/K4</f>
        <v>0.03207563665</v>
      </c>
      <c r="Q4" s="25">
        <f>(O4/F4)*1000</f>
        <v>0.03869219653</v>
      </c>
      <c r="R4" s="20">
        <f t="shared" ref="R4:S4" si="4">SUM(R6:R64)</f>
        <v>311357</v>
      </c>
      <c r="S4" s="20">
        <f t="shared" si="4"/>
        <v>88978</v>
      </c>
      <c r="T4" s="26">
        <f>(K4/R4)-1</f>
        <v>0.2857748501</v>
      </c>
      <c r="U4" s="20">
        <f t="shared" ref="U4:V4" si="5">SUM(U6:U64)</f>
        <v>8452</v>
      </c>
      <c r="V4" s="20">
        <f t="shared" si="5"/>
        <v>4389</v>
      </c>
      <c r="W4" s="27">
        <f>(O4/U4)-1</f>
        <v>0.5192853762</v>
      </c>
      <c r="X4" s="28">
        <f>SUM(X6:X64)</f>
        <v>23559</v>
      </c>
      <c r="Y4" s="29">
        <f>V4/X4</f>
        <v>0.18629823</v>
      </c>
    </row>
    <row r="5">
      <c r="A5" s="7"/>
      <c r="B5" s="30" t="s">
        <v>10</v>
      </c>
      <c r="C5" s="31" t="s">
        <v>11</v>
      </c>
      <c r="D5" s="32" t="s">
        <v>12</v>
      </c>
      <c r="E5" s="33" t="s">
        <v>13</v>
      </c>
      <c r="F5" s="34" t="s">
        <v>14</v>
      </c>
      <c r="G5" s="35" t="s">
        <v>15</v>
      </c>
      <c r="H5" s="36" t="s">
        <v>16</v>
      </c>
      <c r="I5" s="37" t="s">
        <v>17</v>
      </c>
      <c r="J5" s="38" t="s">
        <v>18</v>
      </c>
      <c r="K5" s="39" t="s">
        <v>15</v>
      </c>
      <c r="L5" s="40" t="s">
        <v>16</v>
      </c>
      <c r="M5" s="37" t="s">
        <v>17</v>
      </c>
      <c r="N5" s="38" t="s">
        <v>18</v>
      </c>
      <c r="O5" s="41" t="s">
        <v>15</v>
      </c>
      <c r="P5" s="42" t="s">
        <v>19</v>
      </c>
      <c r="Q5" s="43" t="s">
        <v>20</v>
      </c>
      <c r="R5" s="44" t="s">
        <v>22</v>
      </c>
      <c r="S5" s="45" t="s">
        <v>23</v>
      </c>
      <c r="T5" s="46" t="s">
        <v>24</v>
      </c>
      <c r="U5" s="44" t="s">
        <v>27</v>
      </c>
      <c r="V5" s="45" t="s">
        <v>23</v>
      </c>
      <c r="W5" s="47" t="s">
        <v>24</v>
      </c>
      <c r="X5" s="40" t="s">
        <v>28</v>
      </c>
      <c r="Y5" s="39" t="s">
        <v>30</v>
      </c>
    </row>
    <row r="6">
      <c r="A6" s="49"/>
      <c r="B6" s="54" t="s">
        <v>33</v>
      </c>
      <c r="C6" s="56" t="s">
        <v>35</v>
      </c>
      <c r="D6" s="58" t="s">
        <v>37</v>
      </c>
      <c r="E6" s="60" t="s">
        <v>37</v>
      </c>
      <c r="F6" s="62">
        <v>4903185.0</v>
      </c>
      <c r="G6" s="63">
        <v>14916.0</v>
      </c>
      <c r="H6" s="66">
        <f t="shared" ref="H6:H61" si="6">(G6/F6)*1000</f>
        <v>3.042104265</v>
      </c>
      <c r="I6" s="68">
        <v>2006.0</v>
      </c>
      <c r="J6" s="70">
        <v>191.0</v>
      </c>
      <c r="K6" s="69">
        <f t="shared" ref="K6:K61" si="7">I6+J6</f>
        <v>2197</v>
      </c>
      <c r="L6" s="74">
        <f t="shared" ref="L6:L61" si="8">(K6/F6)*1000</f>
        <v>0.4480760975</v>
      </c>
      <c r="M6" s="76">
        <v>52.0</v>
      </c>
      <c r="N6" s="77">
        <v>12.0</v>
      </c>
      <c r="O6" s="75">
        <f t="shared" ref="O6:O61" si="9">M6+N6</f>
        <v>64</v>
      </c>
      <c r="P6" s="79">
        <f t="shared" ref="P6:P61" si="10">O6/K6</f>
        <v>0.02913063268</v>
      </c>
      <c r="Q6" s="82">
        <f t="shared" ref="Q6:Q61" si="11">(O6/F6)*1000</f>
        <v>0.01305274021</v>
      </c>
      <c r="R6" s="91">
        <v>1633.0</v>
      </c>
      <c r="S6" s="83">
        <f t="shared" ref="S6:S61" si="12">K6-R6</f>
        <v>564</v>
      </c>
      <c r="T6" s="93">
        <f t="shared" ref="T6:T61" si="13">(K6/R6)-1</f>
        <v>0.3453766075</v>
      </c>
      <c r="U6" s="94">
        <v>44.0</v>
      </c>
      <c r="V6" s="83">
        <f t="shared" ref="V6:V61" si="14">O6-U6</f>
        <v>20</v>
      </c>
      <c r="W6" s="85">
        <f t="shared" ref="W6:W61" si="15">(O6/U6)-1</f>
        <v>0.4545454545</v>
      </c>
      <c r="X6" s="96">
        <v>438.0</v>
      </c>
      <c r="Y6" s="89">
        <f t="shared" ref="Y6:Y60" si="16">V6/X6</f>
        <v>0.04566210046</v>
      </c>
    </row>
    <row r="7">
      <c r="A7" s="49"/>
      <c r="B7" s="98" t="s">
        <v>39</v>
      </c>
      <c r="C7" s="100" t="s">
        <v>41</v>
      </c>
      <c r="D7" s="102" t="s">
        <v>37</v>
      </c>
      <c r="E7" s="104" t="s">
        <v>37</v>
      </c>
      <c r="F7" s="106">
        <v>731545.0</v>
      </c>
      <c r="G7" s="108">
        <v>6913.0</v>
      </c>
      <c r="H7" s="66">
        <f t="shared" si="6"/>
        <v>9.449862961</v>
      </c>
      <c r="I7" s="111">
        <v>191.0</v>
      </c>
      <c r="J7" s="113">
        <v>22.0</v>
      </c>
      <c r="K7" s="112">
        <f t="shared" si="7"/>
        <v>213</v>
      </c>
      <c r="L7" s="114">
        <f t="shared" si="8"/>
        <v>0.29116459</v>
      </c>
      <c r="M7" s="116">
        <v>6.0</v>
      </c>
      <c r="N7" s="118">
        <v>0.0</v>
      </c>
      <c r="O7" s="119">
        <f t="shared" si="9"/>
        <v>6</v>
      </c>
      <c r="P7" s="120">
        <f t="shared" si="10"/>
        <v>0.02816901408</v>
      </c>
      <c r="Q7" s="121">
        <f t="shared" si="11"/>
        <v>0.008201819437</v>
      </c>
      <c r="R7" s="123">
        <v>171.0</v>
      </c>
      <c r="S7" s="124">
        <f t="shared" si="12"/>
        <v>42</v>
      </c>
      <c r="T7" s="125">
        <f t="shared" si="13"/>
        <v>0.2456140351</v>
      </c>
      <c r="U7" s="123">
        <v>5.0</v>
      </c>
      <c r="V7" s="124">
        <f t="shared" si="14"/>
        <v>1</v>
      </c>
      <c r="W7" s="126">
        <f t="shared" si="15"/>
        <v>0.2</v>
      </c>
      <c r="X7" s="128">
        <v>36.0</v>
      </c>
      <c r="Y7" s="129">
        <f t="shared" si="16"/>
        <v>0.02777777778</v>
      </c>
    </row>
    <row r="8">
      <c r="A8" s="49"/>
      <c r="B8" s="98" t="s">
        <v>45</v>
      </c>
      <c r="C8" s="100" t="s">
        <v>46</v>
      </c>
      <c r="D8" s="102" t="s">
        <v>37</v>
      </c>
      <c r="E8" s="104" t="s">
        <v>37</v>
      </c>
      <c r="F8" s="106">
        <v>7278717.0</v>
      </c>
      <c r="G8" s="108">
        <v>33375.0</v>
      </c>
      <c r="H8" s="66">
        <f t="shared" si="6"/>
        <v>4.585286116</v>
      </c>
      <c r="I8" s="111">
        <v>2456.0</v>
      </c>
      <c r="J8" s="113">
        <v>119.0</v>
      </c>
      <c r="K8" s="112">
        <f t="shared" si="7"/>
        <v>2575</v>
      </c>
      <c r="L8" s="114">
        <f t="shared" si="8"/>
        <v>0.3537711385</v>
      </c>
      <c r="M8" s="116">
        <v>65.0</v>
      </c>
      <c r="N8" s="118">
        <v>8.0</v>
      </c>
      <c r="O8" s="119">
        <f t="shared" si="9"/>
        <v>73</v>
      </c>
      <c r="P8" s="120">
        <f t="shared" si="10"/>
        <v>0.02834951456</v>
      </c>
      <c r="Q8" s="121">
        <f t="shared" si="11"/>
        <v>0.01002924004</v>
      </c>
      <c r="R8" s="134">
        <v>2019.0</v>
      </c>
      <c r="S8" s="124">
        <f t="shared" si="12"/>
        <v>556</v>
      </c>
      <c r="T8" s="125">
        <f t="shared" si="13"/>
        <v>0.2753838534</v>
      </c>
      <c r="U8" s="123">
        <v>52.0</v>
      </c>
      <c r="V8" s="124">
        <f t="shared" si="14"/>
        <v>21</v>
      </c>
      <c r="W8" s="126">
        <f t="shared" si="15"/>
        <v>0.4038461538</v>
      </c>
      <c r="X8" s="128">
        <v>492.0</v>
      </c>
      <c r="Y8" s="129">
        <f t="shared" si="16"/>
        <v>0.04268292683</v>
      </c>
    </row>
    <row r="9">
      <c r="A9" s="49"/>
      <c r="B9" s="98" t="s">
        <v>47</v>
      </c>
      <c r="C9" s="100" t="s">
        <v>48</v>
      </c>
      <c r="D9" s="102" t="s">
        <v>37</v>
      </c>
      <c r="E9" s="104" t="s">
        <v>37</v>
      </c>
      <c r="F9" s="106">
        <v>3017825.0</v>
      </c>
      <c r="G9" s="108">
        <v>13638.0</v>
      </c>
      <c r="H9" s="66">
        <f t="shared" si="6"/>
        <v>4.519148725</v>
      </c>
      <c r="I9" s="111">
        <v>927.0</v>
      </c>
      <c r="J9" s="113">
        <v>19.0</v>
      </c>
      <c r="K9" s="112">
        <f t="shared" si="7"/>
        <v>946</v>
      </c>
      <c r="L9" s="114">
        <f t="shared" si="8"/>
        <v>0.3134707944</v>
      </c>
      <c r="M9" s="116">
        <v>16.0</v>
      </c>
      <c r="N9" s="118">
        <v>2.0</v>
      </c>
      <c r="O9" s="119">
        <f t="shared" si="9"/>
        <v>18</v>
      </c>
      <c r="P9" s="120">
        <f t="shared" si="10"/>
        <v>0.01902748414</v>
      </c>
      <c r="Q9" s="121">
        <f t="shared" si="11"/>
        <v>0.005964560569</v>
      </c>
      <c r="R9" s="123">
        <v>743.0</v>
      </c>
      <c r="S9" s="124">
        <f t="shared" si="12"/>
        <v>203</v>
      </c>
      <c r="T9" s="125">
        <f t="shared" si="13"/>
        <v>0.2732166891</v>
      </c>
      <c r="U9" s="123">
        <v>14.0</v>
      </c>
      <c r="V9" s="124">
        <f t="shared" si="14"/>
        <v>4</v>
      </c>
      <c r="W9" s="126">
        <f t="shared" si="15"/>
        <v>0.2857142857</v>
      </c>
      <c r="X9" s="128">
        <v>267.0</v>
      </c>
      <c r="Y9" s="129">
        <f t="shared" si="16"/>
        <v>0.01498127341</v>
      </c>
    </row>
    <row r="10">
      <c r="A10" s="49"/>
      <c r="B10" s="98" t="s">
        <v>51</v>
      </c>
      <c r="C10" s="100" t="s">
        <v>52</v>
      </c>
      <c r="D10" s="146" t="s">
        <v>36</v>
      </c>
      <c r="E10" s="149" t="s">
        <v>36</v>
      </c>
      <c r="F10" s="106">
        <v>3.9512223E7</v>
      </c>
      <c r="G10" s="108">
        <v>131229.0</v>
      </c>
      <c r="H10" s="66">
        <f t="shared" si="6"/>
        <v>3.321225434</v>
      </c>
      <c r="I10" s="111">
        <v>16019.0</v>
      </c>
      <c r="J10" s="113">
        <v>1441.0</v>
      </c>
      <c r="K10" s="112">
        <f t="shared" si="7"/>
        <v>17460</v>
      </c>
      <c r="L10" s="114">
        <f t="shared" si="8"/>
        <v>0.4418885771</v>
      </c>
      <c r="M10" s="116">
        <v>380.0</v>
      </c>
      <c r="N10" s="118">
        <v>54.0</v>
      </c>
      <c r="O10" s="119">
        <f t="shared" si="9"/>
        <v>434</v>
      </c>
      <c r="P10" s="120">
        <f t="shared" si="10"/>
        <v>0.02485681558</v>
      </c>
      <c r="Q10" s="121">
        <f t="shared" si="11"/>
        <v>0.01098394287</v>
      </c>
      <c r="R10" s="134">
        <v>13649.0</v>
      </c>
      <c r="S10" s="124">
        <f t="shared" si="12"/>
        <v>3811</v>
      </c>
      <c r="T10" s="125">
        <f t="shared" si="13"/>
        <v>0.2792145945</v>
      </c>
      <c r="U10" s="123">
        <v>319.0</v>
      </c>
      <c r="V10" s="124">
        <f t="shared" si="14"/>
        <v>115</v>
      </c>
      <c r="W10" s="126">
        <f t="shared" si="15"/>
        <v>0.3605015674</v>
      </c>
      <c r="X10" s="128">
        <v>2208.0</v>
      </c>
      <c r="Y10" s="129">
        <f t="shared" si="16"/>
        <v>0.05208333333</v>
      </c>
    </row>
    <row r="11">
      <c r="A11" s="49"/>
      <c r="B11" s="98" t="s">
        <v>53</v>
      </c>
      <c r="C11" s="100" t="s">
        <v>54</v>
      </c>
      <c r="D11" s="146" t="s">
        <v>36</v>
      </c>
      <c r="E11" s="149" t="s">
        <v>36</v>
      </c>
      <c r="F11" s="106">
        <v>5758736.0</v>
      </c>
      <c r="G11" s="108">
        <v>26875.0</v>
      </c>
      <c r="H11" s="66">
        <f t="shared" si="6"/>
        <v>4.666822719</v>
      </c>
      <c r="I11" s="111">
        <v>5172.0</v>
      </c>
      <c r="J11" s="113">
        <v>257.0</v>
      </c>
      <c r="K11" s="112">
        <f t="shared" si="7"/>
        <v>5429</v>
      </c>
      <c r="L11" s="114">
        <f t="shared" si="8"/>
        <v>0.9427416016</v>
      </c>
      <c r="M11" s="116">
        <v>150.0</v>
      </c>
      <c r="N11" s="118">
        <v>29.0</v>
      </c>
      <c r="O11" s="119">
        <f t="shared" si="9"/>
        <v>179</v>
      </c>
      <c r="P11" s="120">
        <f t="shared" si="10"/>
        <v>0.03297108123</v>
      </c>
      <c r="Q11" s="121">
        <f t="shared" si="11"/>
        <v>0.03108320993</v>
      </c>
      <c r="R11" s="134">
        <v>4565.0</v>
      </c>
      <c r="S11" s="124">
        <f t="shared" si="12"/>
        <v>864</v>
      </c>
      <c r="T11" s="125">
        <f t="shared" si="13"/>
        <v>0.1892661555</v>
      </c>
      <c r="U11" s="123">
        <v>126.0</v>
      </c>
      <c r="V11" s="124">
        <f t="shared" si="14"/>
        <v>53</v>
      </c>
      <c r="W11" s="126">
        <f t="shared" si="15"/>
        <v>0.4206349206</v>
      </c>
      <c r="X11" s="128">
        <v>321.0</v>
      </c>
      <c r="Y11" s="129">
        <f t="shared" si="16"/>
        <v>0.1651090343</v>
      </c>
    </row>
    <row r="12">
      <c r="A12" s="49"/>
      <c r="B12" s="98" t="s">
        <v>57</v>
      </c>
      <c r="C12" s="100" t="s">
        <v>58</v>
      </c>
      <c r="D12" s="146" t="s">
        <v>36</v>
      </c>
      <c r="E12" s="149" t="s">
        <v>36</v>
      </c>
      <c r="F12" s="106">
        <v>3565287.0</v>
      </c>
      <c r="G12" s="108">
        <v>29036.0</v>
      </c>
      <c r="H12" s="66">
        <f t="shared" si="6"/>
        <v>8.144084894</v>
      </c>
      <c r="I12" s="111">
        <v>6906.0</v>
      </c>
      <c r="J12" s="113">
        <v>875.0</v>
      </c>
      <c r="K12" s="112">
        <f t="shared" si="7"/>
        <v>7781</v>
      </c>
      <c r="L12" s="114">
        <f t="shared" si="8"/>
        <v>2.182432999</v>
      </c>
      <c r="M12" s="116">
        <v>206.0</v>
      </c>
      <c r="N12" s="118">
        <v>71.0</v>
      </c>
      <c r="O12" s="119">
        <f t="shared" si="9"/>
        <v>277</v>
      </c>
      <c r="P12" s="120">
        <f t="shared" si="10"/>
        <v>0.03559953733</v>
      </c>
      <c r="Q12" s="121">
        <f t="shared" si="11"/>
        <v>0.07769360503</v>
      </c>
      <c r="R12" s="134">
        <v>5276.0</v>
      </c>
      <c r="S12" s="124">
        <f t="shared" si="12"/>
        <v>2505</v>
      </c>
      <c r="T12" s="125">
        <f t="shared" si="13"/>
        <v>0.4747915087</v>
      </c>
      <c r="U12" s="123">
        <v>165.0</v>
      </c>
      <c r="V12" s="124">
        <f t="shared" si="14"/>
        <v>112</v>
      </c>
      <c r="W12" s="126">
        <f t="shared" si="15"/>
        <v>0.6787878788</v>
      </c>
      <c r="X12" s="128">
        <v>255.0</v>
      </c>
      <c r="Y12" s="129">
        <f t="shared" si="16"/>
        <v>0.4392156863</v>
      </c>
    </row>
    <row r="13">
      <c r="A13" s="49"/>
      <c r="B13" s="98" t="s">
        <v>61</v>
      </c>
      <c r="C13" s="100" t="s">
        <v>62</v>
      </c>
      <c r="D13" s="146" t="s">
        <v>36</v>
      </c>
      <c r="E13" s="149" t="s">
        <v>36</v>
      </c>
      <c r="F13" s="106">
        <v>973764.0</v>
      </c>
      <c r="G13" s="108">
        <v>8556.0</v>
      </c>
      <c r="H13" s="66">
        <f t="shared" si="6"/>
        <v>8.786523223</v>
      </c>
      <c r="I13" s="111">
        <v>783.0</v>
      </c>
      <c r="J13" s="113">
        <v>145.0</v>
      </c>
      <c r="K13" s="112">
        <f t="shared" si="7"/>
        <v>928</v>
      </c>
      <c r="L13" s="114">
        <f t="shared" si="8"/>
        <v>0.9530029863</v>
      </c>
      <c r="M13" s="116">
        <v>15.0</v>
      </c>
      <c r="N13" s="118">
        <v>1.0</v>
      </c>
      <c r="O13" s="119">
        <f t="shared" si="9"/>
        <v>16</v>
      </c>
      <c r="P13" s="120">
        <f t="shared" si="10"/>
        <v>0.01724137931</v>
      </c>
      <c r="Q13" s="121">
        <f t="shared" si="11"/>
        <v>0.01643108597</v>
      </c>
      <c r="R13" s="123">
        <v>593.0</v>
      </c>
      <c r="S13" s="124">
        <f t="shared" si="12"/>
        <v>335</v>
      </c>
      <c r="T13" s="125">
        <f t="shared" si="13"/>
        <v>0.5649241147</v>
      </c>
      <c r="U13" s="123">
        <v>14.0</v>
      </c>
      <c r="V13" s="124">
        <f t="shared" si="14"/>
        <v>2</v>
      </c>
      <c r="W13" s="126">
        <f t="shared" si="15"/>
        <v>0.1428571429</v>
      </c>
      <c r="X13" s="128">
        <v>75.0</v>
      </c>
      <c r="Y13" s="129">
        <f t="shared" si="16"/>
        <v>0.02666666667</v>
      </c>
    </row>
    <row r="14">
      <c r="A14" s="49"/>
      <c r="B14" s="98" t="s">
        <v>65</v>
      </c>
      <c r="C14" s="100" t="s">
        <v>66</v>
      </c>
      <c r="D14" s="146" t="s">
        <v>36</v>
      </c>
      <c r="E14" s="149" t="s">
        <v>67</v>
      </c>
      <c r="F14" s="106">
        <v>705749.0</v>
      </c>
      <c r="G14" s="108">
        <v>7823.0</v>
      </c>
      <c r="H14" s="66">
        <f t="shared" si="6"/>
        <v>11.08467741</v>
      </c>
      <c r="I14" s="111">
        <v>1097.0</v>
      </c>
      <c r="J14" s="113">
        <v>114.0</v>
      </c>
      <c r="K14" s="112">
        <f t="shared" si="7"/>
        <v>1211</v>
      </c>
      <c r="L14" s="114">
        <f t="shared" si="8"/>
        <v>1.715907497</v>
      </c>
      <c r="M14" s="116">
        <v>24.0</v>
      </c>
      <c r="N14" s="118">
        <v>0.0</v>
      </c>
      <c r="O14" s="119">
        <f t="shared" si="9"/>
        <v>24</v>
      </c>
      <c r="P14" s="120">
        <f t="shared" si="10"/>
        <v>0.01981833196</v>
      </c>
      <c r="Q14" s="121">
        <f t="shared" si="11"/>
        <v>0.03400642438</v>
      </c>
      <c r="R14" s="123">
        <v>902.0</v>
      </c>
      <c r="S14" s="124">
        <f t="shared" si="12"/>
        <v>309</v>
      </c>
      <c r="T14" s="125">
        <f t="shared" si="13"/>
        <v>0.3425720621</v>
      </c>
      <c r="U14" s="123">
        <v>21.0</v>
      </c>
      <c r="V14" s="124">
        <f t="shared" si="14"/>
        <v>3</v>
      </c>
      <c r="W14" s="126">
        <f t="shared" si="15"/>
        <v>0.1428571429</v>
      </c>
      <c r="X14" s="128">
        <v>42.0</v>
      </c>
      <c r="Y14" s="129">
        <f t="shared" si="16"/>
        <v>0.07142857143</v>
      </c>
    </row>
    <row r="15">
      <c r="A15" s="49"/>
      <c r="B15" s="98" t="s">
        <v>70</v>
      </c>
      <c r="C15" s="100" t="s">
        <v>72</v>
      </c>
      <c r="D15" s="159" t="s">
        <v>44</v>
      </c>
      <c r="E15" s="104" t="s">
        <v>37</v>
      </c>
      <c r="F15" s="106">
        <v>2.1477737E7</v>
      </c>
      <c r="G15" s="108">
        <v>138162.0</v>
      </c>
      <c r="H15" s="66">
        <f t="shared" si="6"/>
        <v>6.432800625</v>
      </c>
      <c r="I15" s="111">
        <v>13629.0</v>
      </c>
      <c r="J15" s="113">
        <v>1118.0</v>
      </c>
      <c r="K15" s="112">
        <f t="shared" si="7"/>
        <v>14747</v>
      </c>
      <c r="L15" s="114">
        <f t="shared" si="8"/>
        <v>0.6866179617</v>
      </c>
      <c r="M15" s="116">
        <v>254.0</v>
      </c>
      <c r="N15" s="118">
        <v>42.0</v>
      </c>
      <c r="O15" s="119">
        <f t="shared" si="9"/>
        <v>296</v>
      </c>
      <c r="P15" s="120">
        <f t="shared" si="10"/>
        <v>0.02007187903</v>
      </c>
      <c r="Q15" s="121">
        <f t="shared" si="11"/>
        <v>0.01378171266</v>
      </c>
      <c r="R15" s="134">
        <v>11545.0</v>
      </c>
      <c r="S15" s="124">
        <f t="shared" si="12"/>
        <v>3202</v>
      </c>
      <c r="T15" s="125">
        <f t="shared" si="13"/>
        <v>0.2773495019</v>
      </c>
      <c r="U15" s="123">
        <v>195.0</v>
      </c>
      <c r="V15" s="124">
        <f t="shared" si="14"/>
        <v>101</v>
      </c>
      <c r="W15" s="126">
        <f t="shared" si="15"/>
        <v>0.5179487179</v>
      </c>
      <c r="X15" s="128">
        <v>1713.0</v>
      </c>
      <c r="Y15" s="129">
        <f t="shared" si="16"/>
        <v>0.05896088733</v>
      </c>
    </row>
    <row r="16">
      <c r="A16" s="49"/>
      <c r="B16" s="98" t="s">
        <v>74</v>
      </c>
      <c r="C16" s="100" t="s">
        <v>75</v>
      </c>
      <c r="D16" s="102" t="s">
        <v>37</v>
      </c>
      <c r="E16" s="104" t="s">
        <v>37</v>
      </c>
      <c r="F16" s="106">
        <v>1.0617423E7</v>
      </c>
      <c r="G16" s="108">
        <v>33713.0</v>
      </c>
      <c r="H16" s="66">
        <f t="shared" si="6"/>
        <v>3.175252601</v>
      </c>
      <c r="I16" s="111">
        <v>7314.0</v>
      </c>
      <c r="J16" s="113">
        <v>1842.0</v>
      </c>
      <c r="K16" s="112">
        <f t="shared" si="7"/>
        <v>9156</v>
      </c>
      <c r="L16" s="114">
        <f t="shared" si="8"/>
        <v>0.862356148</v>
      </c>
      <c r="M16" s="116">
        <v>229.0</v>
      </c>
      <c r="N16" s="118">
        <v>119.0</v>
      </c>
      <c r="O16" s="119">
        <f t="shared" si="9"/>
        <v>348</v>
      </c>
      <c r="P16" s="120">
        <f t="shared" si="10"/>
        <v>0.0380078637</v>
      </c>
      <c r="Q16" s="121">
        <f t="shared" si="11"/>
        <v>0.03277631493</v>
      </c>
      <c r="R16" s="134">
        <v>6383.0</v>
      </c>
      <c r="S16" s="124">
        <f t="shared" si="12"/>
        <v>2773</v>
      </c>
      <c r="T16" s="125">
        <f t="shared" si="13"/>
        <v>0.4344352185</v>
      </c>
      <c r="U16" s="123">
        <v>208.0</v>
      </c>
      <c r="V16" s="124">
        <f t="shared" si="14"/>
        <v>140</v>
      </c>
      <c r="W16" s="126">
        <f t="shared" si="15"/>
        <v>0.6730769231</v>
      </c>
      <c r="X16" s="128">
        <v>699.0</v>
      </c>
      <c r="Y16" s="129">
        <f t="shared" si="16"/>
        <v>0.200286123</v>
      </c>
    </row>
    <row r="17">
      <c r="A17" s="49"/>
      <c r="B17" s="98" t="s">
        <v>80</v>
      </c>
      <c r="C17" s="100" t="s">
        <v>81</v>
      </c>
      <c r="D17" s="146" t="s">
        <v>36</v>
      </c>
      <c r="E17" s="149" t="s">
        <v>36</v>
      </c>
      <c r="F17" s="106">
        <v>1415872.0</v>
      </c>
      <c r="G17" s="108">
        <v>13542.0</v>
      </c>
      <c r="H17" s="66">
        <f t="shared" si="6"/>
        <v>9.564423903</v>
      </c>
      <c r="I17" s="111">
        <v>387.0</v>
      </c>
      <c r="J17" s="113">
        <v>23.0</v>
      </c>
      <c r="K17" s="112">
        <f t="shared" si="7"/>
        <v>410</v>
      </c>
      <c r="L17" s="114">
        <f t="shared" si="8"/>
        <v>0.2895741988</v>
      </c>
      <c r="M17" s="116">
        <v>5.0</v>
      </c>
      <c r="N17" s="118">
        <v>0.0</v>
      </c>
      <c r="O17" s="119">
        <f t="shared" si="9"/>
        <v>5</v>
      </c>
      <c r="P17" s="120">
        <f t="shared" si="10"/>
        <v>0.01219512195</v>
      </c>
      <c r="Q17" s="121">
        <f t="shared" si="11"/>
        <v>0.003531392668</v>
      </c>
      <c r="R17" s="123">
        <v>351.0</v>
      </c>
      <c r="S17" s="124">
        <f t="shared" si="12"/>
        <v>59</v>
      </c>
      <c r="T17" s="125">
        <f t="shared" si="13"/>
        <v>0.1680911681</v>
      </c>
      <c r="U17" s="123">
        <v>3.0</v>
      </c>
      <c r="V17" s="124">
        <f t="shared" si="14"/>
        <v>2</v>
      </c>
      <c r="W17" s="126">
        <f t="shared" si="15"/>
        <v>0.6666666667</v>
      </c>
      <c r="X17" s="128">
        <v>93.0</v>
      </c>
      <c r="Y17" s="129">
        <f t="shared" si="16"/>
        <v>0.02150537634</v>
      </c>
    </row>
    <row r="18">
      <c r="A18" s="49"/>
      <c r="B18" s="98" t="s">
        <v>68</v>
      </c>
      <c r="C18" s="100" t="s">
        <v>69</v>
      </c>
      <c r="D18" s="102" t="s">
        <v>37</v>
      </c>
      <c r="E18" s="104" t="s">
        <v>37</v>
      </c>
      <c r="F18" s="106">
        <v>1787147.0</v>
      </c>
      <c r="G18" s="108">
        <v>11246.0</v>
      </c>
      <c r="H18" s="66">
        <f t="shared" si="6"/>
        <v>6.292711232</v>
      </c>
      <c r="I18" s="111">
        <v>1170.0</v>
      </c>
      <c r="J18" s="113">
        <v>40.0</v>
      </c>
      <c r="K18" s="112">
        <f t="shared" si="7"/>
        <v>1210</v>
      </c>
      <c r="L18" s="114">
        <f t="shared" si="8"/>
        <v>0.6770567838</v>
      </c>
      <c r="M18" s="116">
        <v>13.0</v>
      </c>
      <c r="N18" s="118">
        <v>2.0</v>
      </c>
      <c r="O18" s="119">
        <f t="shared" si="9"/>
        <v>15</v>
      </c>
      <c r="P18" s="120">
        <f t="shared" si="10"/>
        <v>0.01239669421</v>
      </c>
      <c r="Q18" s="121">
        <f t="shared" si="11"/>
        <v>0.008393265915</v>
      </c>
      <c r="R18" s="134">
        <v>1025.0</v>
      </c>
      <c r="S18" s="124">
        <f t="shared" si="12"/>
        <v>185</v>
      </c>
      <c r="T18" s="125">
        <f t="shared" si="13"/>
        <v>0.1804878049</v>
      </c>
      <c r="U18" s="123">
        <v>10.0</v>
      </c>
      <c r="V18" s="124">
        <f t="shared" si="14"/>
        <v>5</v>
      </c>
      <c r="W18" s="126">
        <f t="shared" si="15"/>
        <v>0.5</v>
      </c>
      <c r="X18" s="128">
        <v>120.0</v>
      </c>
      <c r="Y18" s="129">
        <f t="shared" si="16"/>
        <v>0.04166666667</v>
      </c>
    </row>
    <row r="19">
      <c r="A19" s="49"/>
      <c r="B19" s="98" t="s">
        <v>84</v>
      </c>
      <c r="C19" s="100" t="s">
        <v>85</v>
      </c>
      <c r="D19" s="146" t="s">
        <v>36</v>
      </c>
      <c r="E19" s="149" t="s">
        <v>36</v>
      </c>
      <c r="F19" s="106">
        <v>1.2671821E7</v>
      </c>
      <c r="G19" s="108">
        <v>68732.0</v>
      </c>
      <c r="H19" s="66">
        <f t="shared" si="6"/>
        <v>5.424003385</v>
      </c>
      <c r="I19" s="111">
        <v>12262.0</v>
      </c>
      <c r="J19" s="113">
        <v>1287.0</v>
      </c>
      <c r="K19" s="112">
        <f t="shared" si="7"/>
        <v>13549</v>
      </c>
      <c r="L19" s="114">
        <f t="shared" si="8"/>
        <v>1.069222805</v>
      </c>
      <c r="M19" s="116">
        <v>307.0</v>
      </c>
      <c r="N19" s="118">
        <v>73.0</v>
      </c>
      <c r="O19" s="119">
        <f t="shared" si="9"/>
        <v>380</v>
      </c>
      <c r="P19" s="120">
        <f t="shared" si="10"/>
        <v>0.02804635028</v>
      </c>
      <c r="Q19" s="121">
        <f t="shared" si="11"/>
        <v>0.02998779733</v>
      </c>
      <c r="R19" s="134">
        <v>10357.0</v>
      </c>
      <c r="S19" s="124">
        <f t="shared" si="12"/>
        <v>3192</v>
      </c>
      <c r="T19" s="125">
        <f t="shared" si="13"/>
        <v>0.3081973544</v>
      </c>
      <c r="U19" s="123">
        <v>243.0</v>
      </c>
      <c r="V19" s="124">
        <f t="shared" si="14"/>
        <v>137</v>
      </c>
      <c r="W19" s="126">
        <f t="shared" si="15"/>
        <v>0.5637860082</v>
      </c>
      <c r="X19" s="128">
        <v>897.0</v>
      </c>
      <c r="Y19" s="129">
        <f t="shared" si="16"/>
        <v>0.1527313266</v>
      </c>
    </row>
    <row r="20">
      <c r="A20" s="49"/>
      <c r="B20" s="98" t="s">
        <v>90</v>
      </c>
      <c r="C20" s="100" t="s">
        <v>93</v>
      </c>
      <c r="D20" s="102" t="s">
        <v>37</v>
      </c>
      <c r="E20" s="104" t="s">
        <v>37</v>
      </c>
      <c r="F20" s="106">
        <v>6732219.0</v>
      </c>
      <c r="G20" s="108">
        <v>28764.0</v>
      </c>
      <c r="H20" s="66">
        <f t="shared" si="6"/>
        <v>4.27258828</v>
      </c>
      <c r="I20" s="111">
        <v>4944.0</v>
      </c>
      <c r="J20" s="113">
        <v>563.0</v>
      </c>
      <c r="K20" s="112">
        <f t="shared" si="7"/>
        <v>5507</v>
      </c>
      <c r="L20" s="114">
        <f t="shared" si="8"/>
        <v>0.8180066632</v>
      </c>
      <c r="M20" s="116">
        <v>139.0</v>
      </c>
      <c r="N20" s="118">
        <v>34.0</v>
      </c>
      <c r="O20" s="119">
        <f t="shared" si="9"/>
        <v>173</v>
      </c>
      <c r="P20" s="120">
        <f t="shared" si="10"/>
        <v>0.03141456328</v>
      </c>
      <c r="Q20" s="121">
        <f t="shared" si="11"/>
        <v>0.02569732209</v>
      </c>
      <c r="R20" s="134">
        <v>3953.0</v>
      </c>
      <c r="S20" s="124">
        <f t="shared" si="12"/>
        <v>1554</v>
      </c>
      <c r="T20" s="125">
        <f t="shared" si="13"/>
        <v>0.39311915</v>
      </c>
      <c r="U20" s="123">
        <v>116.0</v>
      </c>
      <c r="V20" s="124">
        <f t="shared" si="14"/>
        <v>57</v>
      </c>
      <c r="W20" s="126">
        <f t="shared" si="15"/>
        <v>0.4913793103</v>
      </c>
      <c r="X20" s="128">
        <v>543.0</v>
      </c>
      <c r="Y20" s="129">
        <f t="shared" si="16"/>
        <v>0.1049723757</v>
      </c>
    </row>
    <row r="21">
      <c r="A21" s="49"/>
      <c r="B21" s="98" t="s">
        <v>96</v>
      </c>
      <c r="C21" s="100" t="s">
        <v>97</v>
      </c>
      <c r="D21" s="159" t="s">
        <v>44</v>
      </c>
      <c r="E21" s="104" t="s">
        <v>37</v>
      </c>
      <c r="F21" s="106">
        <v>3155070.0</v>
      </c>
      <c r="G21" s="108">
        <v>12718.0</v>
      </c>
      <c r="H21" s="66">
        <f t="shared" si="6"/>
        <v>4.030972371</v>
      </c>
      <c r="I21" s="111">
        <v>946.0</v>
      </c>
      <c r="J21" s="113">
        <v>103.0</v>
      </c>
      <c r="K21" s="112">
        <f t="shared" si="7"/>
        <v>1049</v>
      </c>
      <c r="L21" s="114">
        <f t="shared" si="8"/>
        <v>0.3324807374</v>
      </c>
      <c r="M21" s="116">
        <v>25.0</v>
      </c>
      <c r="N21" s="118">
        <v>1.0</v>
      </c>
      <c r="O21" s="119">
        <f t="shared" si="9"/>
        <v>26</v>
      </c>
      <c r="P21" s="120">
        <f t="shared" si="10"/>
        <v>0.02478551001</v>
      </c>
      <c r="Q21" s="121">
        <f t="shared" si="11"/>
        <v>0.008240704644</v>
      </c>
      <c r="R21" s="123">
        <v>786.0</v>
      </c>
      <c r="S21" s="124">
        <f t="shared" si="12"/>
        <v>263</v>
      </c>
      <c r="T21" s="125">
        <f t="shared" si="13"/>
        <v>0.334605598</v>
      </c>
      <c r="U21" s="123">
        <v>14.0</v>
      </c>
      <c r="V21" s="124">
        <f t="shared" si="14"/>
        <v>12</v>
      </c>
      <c r="W21" s="126">
        <f t="shared" si="15"/>
        <v>0.8571428571</v>
      </c>
      <c r="X21" s="128">
        <v>252.0</v>
      </c>
      <c r="Y21" s="129">
        <f t="shared" si="16"/>
        <v>0.04761904762</v>
      </c>
    </row>
    <row r="22">
      <c r="A22" s="49"/>
      <c r="B22" s="98" t="s">
        <v>78</v>
      </c>
      <c r="C22" s="100" t="s">
        <v>79</v>
      </c>
      <c r="D22" s="102" t="s">
        <v>37</v>
      </c>
      <c r="E22" s="149" t="s">
        <v>36</v>
      </c>
      <c r="F22" s="106">
        <v>2913314.0</v>
      </c>
      <c r="G22" s="108">
        <v>9514.0</v>
      </c>
      <c r="H22" s="66">
        <f t="shared" si="6"/>
        <v>3.265696729</v>
      </c>
      <c r="I22" s="111">
        <v>845.0</v>
      </c>
      <c r="J22" s="113">
        <v>67.0</v>
      </c>
      <c r="K22" s="112">
        <f t="shared" si="7"/>
        <v>912</v>
      </c>
      <c r="L22" s="114">
        <f t="shared" si="8"/>
        <v>0.3130455557</v>
      </c>
      <c r="M22" s="116">
        <v>25.0</v>
      </c>
      <c r="N22" s="118">
        <v>6.0</v>
      </c>
      <c r="O22" s="119">
        <f t="shared" si="9"/>
        <v>31</v>
      </c>
      <c r="P22" s="120">
        <f t="shared" si="10"/>
        <v>0.03399122807</v>
      </c>
      <c r="Q22" s="121">
        <f t="shared" si="11"/>
        <v>0.01064080288</v>
      </c>
      <c r="R22" s="123">
        <v>698.0</v>
      </c>
      <c r="S22" s="124">
        <f t="shared" si="12"/>
        <v>214</v>
      </c>
      <c r="T22" s="125">
        <f t="shared" si="13"/>
        <v>0.3065902579</v>
      </c>
      <c r="U22" s="123">
        <v>21.0</v>
      </c>
      <c r="V22" s="124">
        <f t="shared" si="14"/>
        <v>10</v>
      </c>
      <c r="W22" s="126">
        <f t="shared" si="15"/>
        <v>0.4761904762</v>
      </c>
      <c r="X22" s="128">
        <v>222.0</v>
      </c>
      <c r="Y22" s="129">
        <f t="shared" si="16"/>
        <v>0.04504504505</v>
      </c>
    </row>
    <row r="23">
      <c r="A23" s="49"/>
      <c r="B23" s="98" t="s">
        <v>94</v>
      </c>
      <c r="C23" s="100" t="s">
        <v>95</v>
      </c>
      <c r="D23" s="102" t="s">
        <v>37</v>
      </c>
      <c r="E23" s="149" t="s">
        <v>36</v>
      </c>
      <c r="F23" s="106">
        <v>4467673.0</v>
      </c>
      <c r="G23" s="108">
        <v>19955.0</v>
      </c>
      <c r="H23" s="66">
        <f t="shared" si="6"/>
        <v>4.466531011</v>
      </c>
      <c r="I23" s="111">
        <v>1008.0</v>
      </c>
      <c r="J23" s="113">
        <v>141.0</v>
      </c>
      <c r="K23" s="112">
        <f t="shared" si="7"/>
        <v>1149</v>
      </c>
      <c r="L23" s="114">
        <f t="shared" si="8"/>
        <v>0.2571808635</v>
      </c>
      <c r="M23" s="116">
        <v>59.0</v>
      </c>
      <c r="N23" s="118">
        <v>6.0</v>
      </c>
      <c r="O23" s="119">
        <f t="shared" si="9"/>
        <v>65</v>
      </c>
      <c r="P23" s="120">
        <f t="shared" si="10"/>
        <v>0.05657093124</v>
      </c>
      <c r="Q23" s="121">
        <f t="shared" si="11"/>
        <v>0.01454896095</v>
      </c>
      <c r="R23" s="123">
        <v>917.0</v>
      </c>
      <c r="S23" s="124">
        <f t="shared" si="12"/>
        <v>232</v>
      </c>
      <c r="T23" s="125">
        <f t="shared" si="13"/>
        <v>0.2529989095</v>
      </c>
      <c r="U23" s="123">
        <v>40.0</v>
      </c>
      <c r="V23" s="124">
        <f t="shared" si="14"/>
        <v>25</v>
      </c>
      <c r="W23" s="126">
        <f t="shared" si="15"/>
        <v>0.625</v>
      </c>
      <c r="X23" s="128">
        <v>396.0</v>
      </c>
      <c r="Y23" s="129">
        <f t="shared" si="16"/>
        <v>0.06313131313</v>
      </c>
    </row>
    <row r="24">
      <c r="A24" s="49"/>
      <c r="B24" s="98" t="s">
        <v>104</v>
      </c>
      <c r="C24" s="100" t="s">
        <v>105</v>
      </c>
      <c r="D24" s="102" t="s">
        <v>37</v>
      </c>
      <c r="E24" s="149" t="s">
        <v>36</v>
      </c>
      <c r="F24" s="106">
        <v>4648794.0</v>
      </c>
      <c r="G24" s="108">
        <v>74655.0</v>
      </c>
      <c r="H24" s="66">
        <f t="shared" si="6"/>
        <v>16.05900369</v>
      </c>
      <c r="I24" s="111">
        <v>14867.0</v>
      </c>
      <c r="J24" s="113">
        <v>1417.0</v>
      </c>
      <c r="K24" s="112">
        <f t="shared" si="7"/>
        <v>16284</v>
      </c>
      <c r="L24" s="114">
        <f t="shared" si="8"/>
        <v>3.502843963</v>
      </c>
      <c r="M24" s="116">
        <v>512.0</v>
      </c>
      <c r="N24" s="118">
        <v>70.0</v>
      </c>
      <c r="O24" s="119">
        <f t="shared" si="9"/>
        <v>582</v>
      </c>
      <c r="P24" s="120">
        <f t="shared" si="10"/>
        <v>0.03574060427</v>
      </c>
      <c r="Q24" s="121">
        <f t="shared" si="11"/>
        <v>0.1251937599</v>
      </c>
      <c r="R24" s="134">
        <v>12496.0</v>
      </c>
      <c r="S24" s="124">
        <f t="shared" si="12"/>
        <v>3788</v>
      </c>
      <c r="T24" s="125">
        <f t="shared" si="13"/>
        <v>0.3031370038</v>
      </c>
      <c r="U24" s="123">
        <v>409.0</v>
      </c>
      <c r="V24" s="124">
        <f t="shared" si="14"/>
        <v>173</v>
      </c>
      <c r="W24" s="126">
        <f t="shared" si="15"/>
        <v>0.4229828851</v>
      </c>
      <c r="X24" s="128">
        <v>375.0</v>
      </c>
      <c r="Y24" s="129">
        <f t="shared" si="16"/>
        <v>0.4613333333</v>
      </c>
    </row>
    <row r="25">
      <c r="A25" s="49"/>
      <c r="B25" s="98" t="s">
        <v>108</v>
      </c>
      <c r="C25" s="100" t="s">
        <v>109</v>
      </c>
      <c r="D25" s="146" t="s">
        <v>36</v>
      </c>
      <c r="E25" s="149" t="s">
        <v>36</v>
      </c>
      <c r="F25" s="106">
        <v>1344212.0</v>
      </c>
      <c r="G25" s="108">
        <v>6607.0</v>
      </c>
      <c r="H25" s="66">
        <f t="shared" si="6"/>
        <v>4.915147313</v>
      </c>
      <c r="I25" s="111">
        <v>499.0</v>
      </c>
      <c r="J25" s="113">
        <v>20.0</v>
      </c>
      <c r="K25" s="112">
        <f t="shared" si="7"/>
        <v>519</v>
      </c>
      <c r="L25" s="114">
        <f t="shared" si="8"/>
        <v>0.3860998116</v>
      </c>
      <c r="M25" s="116">
        <v>10.0</v>
      </c>
      <c r="N25" s="118">
        <v>2.0</v>
      </c>
      <c r="O25" s="119">
        <f t="shared" si="9"/>
        <v>12</v>
      </c>
      <c r="P25" s="120">
        <f t="shared" si="10"/>
        <v>0.02312138728</v>
      </c>
      <c r="Q25" s="121">
        <f t="shared" si="11"/>
        <v>0.008927163275</v>
      </c>
      <c r="R25" s="123">
        <v>456.0</v>
      </c>
      <c r="S25" s="124">
        <f t="shared" si="12"/>
        <v>63</v>
      </c>
      <c r="T25" s="125">
        <f t="shared" si="13"/>
        <v>0.1381578947</v>
      </c>
      <c r="U25" s="123">
        <v>10.0</v>
      </c>
      <c r="V25" s="124">
        <f t="shared" si="14"/>
        <v>2</v>
      </c>
      <c r="W25" s="126">
        <f t="shared" si="15"/>
        <v>0.2</v>
      </c>
      <c r="X25" s="128">
        <v>123.0</v>
      </c>
      <c r="Y25" s="129">
        <f t="shared" si="16"/>
        <v>0.0162601626</v>
      </c>
    </row>
    <row r="26">
      <c r="A26" s="49"/>
      <c r="B26" s="98" t="s">
        <v>63</v>
      </c>
      <c r="C26" s="100" t="s">
        <v>64</v>
      </c>
      <c r="D26" s="146" t="s">
        <v>36</v>
      </c>
      <c r="E26" s="104" t="s">
        <v>37</v>
      </c>
      <c r="F26" s="106">
        <v>6045680.0</v>
      </c>
      <c r="G26" s="108">
        <v>31627.0</v>
      </c>
      <c r="H26" s="66">
        <f t="shared" si="6"/>
        <v>5.231338741</v>
      </c>
      <c r="I26" s="111">
        <v>4045.0</v>
      </c>
      <c r="J26" s="113">
        <v>326.0</v>
      </c>
      <c r="K26" s="112">
        <f t="shared" si="7"/>
        <v>4371</v>
      </c>
      <c r="L26" s="114">
        <f t="shared" si="8"/>
        <v>0.7229955935</v>
      </c>
      <c r="M26" s="116">
        <v>91.0</v>
      </c>
      <c r="N26" s="118">
        <v>12.0</v>
      </c>
      <c r="O26" s="119">
        <f t="shared" si="9"/>
        <v>103</v>
      </c>
      <c r="P26" s="120">
        <f t="shared" si="10"/>
        <v>0.02356440174</v>
      </c>
      <c r="Q26" s="121">
        <f t="shared" si="11"/>
        <v>0.01703695862</v>
      </c>
      <c r="R26" s="134">
        <v>3125.0</v>
      </c>
      <c r="S26" s="124">
        <f t="shared" si="12"/>
        <v>1246</v>
      </c>
      <c r="T26" s="125">
        <f t="shared" si="13"/>
        <v>0.39872</v>
      </c>
      <c r="U26" s="123">
        <v>53.0</v>
      </c>
      <c r="V26" s="124">
        <f t="shared" si="14"/>
        <v>50</v>
      </c>
      <c r="W26" s="126">
        <f t="shared" si="15"/>
        <v>0.9433962264</v>
      </c>
      <c r="X26" s="128">
        <v>408.0</v>
      </c>
      <c r="Y26" s="129">
        <f t="shared" si="16"/>
        <v>0.1225490196</v>
      </c>
    </row>
    <row r="27">
      <c r="A27" s="49"/>
      <c r="B27" s="98" t="s">
        <v>59</v>
      </c>
      <c r="C27" s="100" t="s">
        <v>60</v>
      </c>
      <c r="D27" s="146" t="s">
        <v>36</v>
      </c>
      <c r="E27" s="104" t="s">
        <v>37</v>
      </c>
      <c r="F27" s="106">
        <v>6949503.0</v>
      </c>
      <c r="G27" s="108">
        <v>81344.0</v>
      </c>
      <c r="H27" s="66">
        <f t="shared" si="6"/>
        <v>11.7050097</v>
      </c>
      <c r="I27" s="111">
        <v>13837.0</v>
      </c>
      <c r="J27" s="113">
        <v>1365.0</v>
      </c>
      <c r="K27" s="112">
        <f t="shared" si="7"/>
        <v>15202</v>
      </c>
      <c r="L27" s="114">
        <f t="shared" si="8"/>
        <v>2.187494559</v>
      </c>
      <c r="M27" s="116">
        <v>260.0</v>
      </c>
      <c r="N27" s="118">
        <v>96.0</v>
      </c>
      <c r="O27" s="119">
        <f t="shared" si="9"/>
        <v>356</v>
      </c>
      <c r="P27" s="120">
        <f t="shared" si="10"/>
        <v>0.02341797132</v>
      </c>
      <c r="Q27" s="121">
        <f t="shared" si="11"/>
        <v>0.05122668484</v>
      </c>
      <c r="R27" s="134">
        <v>11736.0</v>
      </c>
      <c r="S27" s="124">
        <f t="shared" si="12"/>
        <v>3466</v>
      </c>
      <c r="T27" s="125">
        <f t="shared" si="13"/>
        <v>0.2953306067</v>
      </c>
      <c r="U27" s="123">
        <v>216.0</v>
      </c>
      <c r="V27" s="124">
        <f t="shared" si="14"/>
        <v>140</v>
      </c>
      <c r="W27" s="126">
        <f t="shared" si="15"/>
        <v>0.6481481481</v>
      </c>
      <c r="X27" s="128">
        <v>492.0</v>
      </c>
      <c r="Y27" s="129">
        <f t="shared" si="16"/>
        <v>0.2845528455</v>
      </c>
    </row>
    <row r="28">
      <c r="A28" s="49"/>
      <c r="B28" s="98" t="s">
        <v>102</v>
      </c>
      <c r="C28" s="100" t="s">
        <v>103</v>
      </c>
      <c r="D28" s="159" t="s">
        <v>44</v>
      </c>
      <c r="E28" s="149" t="s">
        <v>36</v>
      </c>
      <c r="F28" s="106">
        <v>9986857.0</v>
      </c>
      <c r="G28" s="108">
        <v>50332.0</v>
      </c>
      <c r="H28" s="66">
        <f t="shared" si="6"/>
        <v>5.03982384</v>
      </c>
      <c r="I28" s="111">
        <v>17221.0</v>
      </c>
      <c r="J28" s="113">
        <v>1749.0</v>
      </c>
      <c r="K28" s="112">
        <f t="shared" si="7"/>
        <v>18970</v>
      </c>
      <c r="L28" s="114">
        <f t="shared" si="8"/>
        <v>1.899496508</v>
      </c>
      <c r="M28" s="116">
        <v>727.0</v>
      </c>
      <c r="N28" s="118">
        <v>118.0</v>
      </c>
      <c r="O28" s="119">
        <f t="shared" si="9"/>
        <v>845</v>
      </c>
      <c r="P28" s="120">
        <f t="shared" si="10"/>
        <v>0.04454401687</v>
      </c>
      <c r="Q28" s="121">
        <f t="shared" si="11"/>
        <v>0.08461120451</v>
      </c>
      <c r="R28" s="134">
        <v>14225.0</v>
      </c>
      <c r="S28" s="124">
        <f t="shared" si="12"/>
        <v>4745</v>
      </c>
      <c r="T28" s="125">
        <f t="shared" si="13"/>
        <v>0.3335676626</v>
      </c>
      <c r="U28" s="123">
        <v>540.0</v>
      </c>
      <c r="V28" s="124">
        <f t="shared" si="14"/>
        <v>305</v>
      </c>
      <c r="W28" s="126">
        <f t="shared" si="15"/>
        <v>0.5648148148</v>
      </c>
      <c r="X28" s="128">
        <v>804.0</v>
      </c>
      <c r="Y28" s="129">
        <f t="shared" si="16"/>
        <v>0.3793532338</v>
      </c>
    </row>
    <row r="29">
      <c r="A29" s="49"/>
      <c r="B29" s="98" t="s">
        <v>118</v>
      </c>
      <c r="C29" s="100" t="s">
        <v>119</v>
      </c>
      <c r="D29" s="159" t="s">
        <v>44</v>
      </c>
      <c r="E29" s="149" t="s">
        <v>36</v>
      </c>
      <c r="F29" s="106">
        <v>5639632.0</v>
      </c>
      <c r="G29" s="108">
        <v>29260.0</v>
      </c>
      <c r="H29" s="66">
        <f t="shared" si="6"/>
        <v>5.188281789</v>
      </c>
      <c r="I29" s="111">
        <v>986.0</v>
      </c>
      <c r="J29" s="113">
        <v>83.0</v>
      </c>
      <c r="K29" s="112">
        <f t="shared" si="7"/>
        <v>1069</v>
      </c>
      <c r="L29" s="114">
        <f t="shared" si="8"/>
        <v>0.189551375</v>
      </c>
      <c r="M29" s="116">
        <v>30.0</v>
      </c>
      <c r="N29" s="118">
        <v>4.0</v>
      </c>
      <c r="O29" s="119">
        <f t="shared" si="9"/>
        <v>34</v>
      </c>
      <c r="P29" s="120">
        <f t="shared" si="10"/>
        <v>0.03180542563</v>
      </c>
      <c r="Q29" s="121">
        <f t="shared" si="11"/>
        <v>0.00602876216</v>
      </c>
      <c r="R29" s="123">
        <v>865.0</v>
      </c>
      <c r="S29" s="124">
        <f t="shared" si="12"/>
        <v>204</v>
      </c>
      <c r="T29" s="125">
        <f t="shared" si="13"/>
        <v>0.2358381503</v>
      </c>
      <c r="U29" s="123">
        <v>24.0</v>
      </c>
      <c r="V29" s="124">
        <f t="shared" si="14"/>
        <v>10</v>
      </c>
      <c r="W29" s="126">
        <f t="shared" si="15"/>
        <v>0.4166666667</v>
      </c>
      <c r="X29" s="128">
        <v>372.0</v>
      </c>
      <c r="Y29" s="129">
        <f t="shared" si="16"/>
        <v>0.02688172043</v>
      </c>
    </row>
    <row r="30">
      <c r="A30" s="49"/>
      <c r="B30" s="98" t="s">
        <v>100</v>
      </c>
      <c r="C30" s="100" t="s">
        <v>101</v>
      </c>
      <c r="D30" s="102" t="s">
        <v>37</v>
      </c>
      <c r="E30" s="104" t="s">
        <v>37</v>
      </c>
      <c r="F30" s="106">
        <v>2976149.0</v>
      </c>
      <c r="G30" s="108">
        <v>20547.0</v>
      </c>
      <c r="H30" s="66">
        <f t="shared" si="6"/>
        <v>6.903888213</v>
      </c>
      <c r="I30" s="111">
        <v>1738.0</v>
      </c>
      <c r="J30" s="113">
        <v>177.0</v>
      </c>
      <c r="K30" s="112">
        <f t="shared" si="7"/>
        <v>1915</v>
      </c>
      <c r="L30" s="114">
        <f t="shared" si="8"/>
        <v>0.6434489671</v>
      </c>
      <c r="M30" s="116">
        <v>51.0</v>
      </c>
      <c r="N30" s="118">
        <v>8.0</v>
      </c>
      <c r="O30" s="119">
        <f t="shared" si="9"/>
        <v>59</v>
      </c>
      <c r="P30" s="120">
        <f t="shared" si="10"/>
        <v>0.03080939948</v>
      </c>
      <c r="Q30" s="121">
        <f t="shared" si="11"/>
        <v>0.01982427627</v>
      </c>
      <c r="R30" s="134">
        <v>1455.0</v>
      </c>
      <c r="S30" s="124">
        <f t="shared" si="12"/>
        <v>460</v>
      </c>
      <c r="T30" s="125">
        <f t="shared" si="13"/>
        <v>0.3161512027</v>
      </c>
      <c r="U30" s="123">
        <v>35.0</v>
      </c>
      <c r="V30" s="124">
        <f t="shared" si="14"/>
        <v>24</v>
      </c>
      <c r="W30" s="126">
        <f t="shared" si="15"/>
        <v>0.6857142857</v>
      </c>
      <c r="X30" s="128">
        <v>264.0</v>
      </c>
      <c r="Y30" s="129">
        <f t="shared" si="16"/>
        <v>0.09090909091</v>
      </c>
    </row>
    <row r="31">
      <c r="A31" s="49"/>
      <c r="B31" s="98" t="s">
        <v>76</v>
      </c>
      <c r="C31" s="100" t="s">
        <v>77</v>
      </c>
      <c r="D31" s="102" t="s">
        <v>37</v>
      </c>
      <c r="E31" s="104" t="s">
        <v>37</v>
      </c>
      <c r="F31" s="106">
        <v>6137428.0</v>
      </c>
      <c r="G31" s="108">
        <v>31969.0</v>
      </c>
      <c r="H31" s="66">
        <f t="shared" si="6"/>
        <v>5.208859477</v>
      </c>
      <c r="I31" s="111">
        <v>2722.0</v>
      </c>
      <c r="J31" s="113">
        <v>315.0</v>
      </c>
      <c r="K31" s="112">
        <f t="shared" si="7"/>
        <v>3037</v>
      </c>
      <c r="L31" s="114">
        <f t="shared" si="8"/>
        <v>0.4948326889</v>
      </c>
      <c r="M31" s="116">
        <v>52.0</v>
      </c>
      <c r="N31" s="118">
        <v>18.0</v>
      </c>
      <c r="O31" s="119">
        <f t="shared" si="9"/>
        <v>70</v>
      </c>
      <c r="P31" s="120">
        <f t="shared" si="10"/>
        <v>0.02304906157</v>
      </c>
      <c r="Q31" s="121">
        <f t="shared" si="11"/>
        <v>0.01140542911</v>
      </c>
      <c r="R31" s="134">
        <v>2291.0</v>
      </c>
      <c r="S31" s="124">
        <f t="shared" si="12"/>
        <v>746</v>
      </c>
      <c r="T31" s="125">
        <f t="shared" si="13"/>
        <v>0.3256219991</v>
      </c>
      <c r="U31" s="123">
        <v>36.0</v>
      </c>
      <c r="V31" s="124">
        <f t="shared" si="14"/>
        <v>34</v>
      </c>
      <c r="W31" s="126">
        <f t="shared" si="15"/>
        <v>0.9444444444</v>
      </c>
      <c r="X31" s="128">
        <v>510.0</v>
      </c>
      <c r="Y31" s="129">
        <f t="shared" si="16"/>
        <v>0.06666666667</v>
      </c>
    </row>
    <row r="32">
      <c r="A32" s="49"/>
      <c r="B32" s="98" t="s">
        <v>122</v>
      </c>
      <c r="C32" s="100" t="s">
        <v>123</v>
      </c>
      <c r="D32" s="102" t="s">
        <v>37</v>
      </c>
      <c r="E32" s="149" t="s">
        <v>36</v>
      </c>
      <c r="F32" s="106">
        <v>1068778.0</v>
      </c>
      <c r="G32" s="108">
        <v>6985.0</v>
      </c>
      <c r="H32" s="66">
        <f t="shared" si="6"/>
        <v>6.535501292</v>
      </c>
      <c r="I32" s="111">
        <v>319.0</v>
      </c>
      <c r="J32" s="113">
        <v>0.0</v>
      </c>
      <c r="K32" s="112">
        <f t="shared" si="7"/>
        <v>319</v>
      </c>
      <c r="L32" s="114">
        <f t="shared" si="8"/>
        <v>0.2984717126</v>
      </c>
      <c r="M32" s="116">
        <v>6.0</v>
      </c>
      <c r="N32" s="118">
        <v>0.0</v>
      </c>
      <c r="O32" s="119">
        <f t="shared" si="9"/>
        <v>6</v>
      </c>
      <c r="P32" s="120">
        <f t="shared" si="10"/>
        <v>0.01880877743</v>
      </c>
      <c r="Q32" s="121">
        <f t="shared" si="11"/>
        <v>0.00561388801</v>
      </c>
      <c r="R32" s="123">
        <v>281.0</v>
      </c>
      <c r="S32" s="124">
        <f t="shared" si="12"/>
        <v>38</v>
      </c>
      <c r="T32" s="125">
        <f t="shared" si="13"/>
        <v>0.1352313167</v>
      </c>
      <c r="U32" s="123">
        <v>6.0</v>
      </c>
      <c r="V32" s="124">
        <f t="shared" si="14"/>
        <v>0</v>
      </c>
      <c r="W32" s="126">
        <f t="shared" si="15"/>
        <v>0</v>
      </c>
      <c r="X32" s="128">
        <v>84.0</v>
      </c>
      <c r="Y32" s="129">
        <f t="shared" si="16"/>
        <v>0</v>
      </c>
    </row>
    <row r="33">
      <c r="A33" s="49"/>
      <c r="B33" s="98" t="s">
        <v>116</v>
      </c>
      <c r="C33" s="100" t="s">
        <v>117</v>
      </c>
      <c r="D33" s="102" t="s">
        <v>37</v>
      </c>
      <c r="E33" s="104" t="s">
        <v>37</v>
      </c>
      <c r="F33" s="106">
        <v>1934408.0</v>
      </c>
      <c r="G33" s="108">
        <v>7258.0</v>
      </c>
      <c r="H33" s="66">
        <f t="shared" si="6"/>
        <v>3.752052307</v>
      </c>
      <c r="I33" s="111">
        <v>412.0</v>
      </c>
      <c r="J33" s="113">
        <v>66.0</v>
      </c>
      <c r="K33" s="112">
        <f t="shared" si="7"/>
        <v>478</v>
      </c>
      <c r="L33" s="114">
        <f t="shared" si="8"/>
        <v>0.2471040236</v>
      </c>
      <c r="M33" s="116">
        <v>8.0</v>
      </c>
      <c r="N33" s="118">
        <v>2.0</v>
      </c>
      <c r="O33" s="119">
        <f t="shared" si="9"/>
        <v>10</v>
      </c>
      <c r="P33" s="120">
        <f t="shared" si="10"/>
        <v>0.02092050209</v>
      </c>
      <c r="Q33" s="121">
        <f t="shared" si="11"/>
        <v>0.005169540242</v>
      </c>
      <c r="R33" s="123">
        <v>321.0</v>
      </c>
      <c r="S33" s="124">
        <f t="shared" si="12"/>
        <v>157</v>
      </c>
      <c r="T33" s="125">
        <f t="shared" si="13"/>
        <v>0.4890965732</v>
      </c>
      <c r="U33" s="123">
        <v>6.0</v>
      </c>
      <c r="V33" s="124">
        <f t="shared" si="14"/>
        <v>4</v>
      </c>
      <c r="W33" s="126">
        <f t="shared" si="15"/>
        <v>0.6666666667</v>
      </c>
      <c r="X33" s="128">
        <v>141.0</v>
      </c>
      <c r="Y33" s="129">
        <f t="shared" si="16"/>
        <v>0.02836879433</v>
      </c>
    </row>
    <row r="34">
      <c r="A34" s="49"/>
      <c r="B34" s="98" t="s">
        <v>106</v>
      </c>
      <c r="C34" s="100" t="s">
        <v>107</v>
      </c>
      <c r="D34" s="146" t="s">
        <v>36</v>
      </c>
      <c r="E34" s="149" t="s">
        <v>36</v>
      </c>
      <c r="F34" s="106">
        <v>3080156.0</v>
      </c>
      <c r="G34" s="108">
        <v>18639.0</v>
      </c>
      <c r="H34" s="66">
        <f t="shared" si="6"/>
        <v>6.051316881</v>
      </c>
      <c r="I34" s="111">
        <v>1953.0</v>
      </c>
      <c r="J34" s="113">
        <v>134.0</v>
      </c>
      <c r="K34" s="112">
        <f t="shared" si="7"/>
        <v>2087</v>
      </c>
      <c r="L34" s="114">
        <f t="shared" si="8"/>
        <v>0.6775630845</v>
      </c>
      <c r="M34" s="116">
        <v>46.0</v>
      </c>
      <c r="N34" s="118">
        <v>12.0</v>
      </c>
      <c r="O34" s="119">
        <f t="shared" si="9"/>
        <v>58</v>
      </c>
      <c r="P34" s="120">
        <f t="shared" si="10"/>
        <v>0.02779108769</v>
      </c>
      <c r="Q34" s="121">
        <f t="shared" si="11"/>
        <v>0.01883021509</v>
      </c>
      <c r="R34" s="134">
        <v>1742.0</v>
      </c>
      <c r="S34" s="124">
        <f t="shared" si="12"/>
        <v>345</v>
      </c>
      <c r="T34" s="125">
        <f t="shared" si="13"/>
        <v>0.1980482204</v>
      </c>
      <c r="U34" s="123">
        <v>46.0</v>
      </c>
      <c r="V34" s="124">
        <f t="shared" si="14"/>
        <v>12</v>
      </c>
      <c r="W34" s="126">
        <f t="shared" si="15"/>
        <v>0.2608695652</v>
      </c>
      <c r="X34" s="128">
        <v>207.0</v>
      </c>
      <c r="Y34" s="129">
        <f t="shared" si="16"/>
        <v>0.05797101449</v>
      </c>
    </row>
    <row r="35">
      <c r="A35" s="49"/>
      <c r="B35" s="98" t="s">
        <v>55</v>
      </c>
      <c r="C35" s="100" t="s">
        <v>56</v>
      </c>
      <c r="D35" s="159" t="s">
        <v>44</v>
      </c>
      <c r="E35" s="104" t="s">
        <v>37</v>
      </c>
      <c r="F35" s="106">
        <v>1359711.0</v>
      </c>
      <c r="G35" s="108">
        <v>8734.0</v>
      </c>
      <c r="H35" s="66">
        <f t="shared" si="6"/>
        <v>6.423423801</v>
      </c>
      <c r="I35" s="111">
        <v>715.0</v>
      </c>
      <c r="J35" s="113">
        <v>32.0</v>
      </c>
      <c r="K35" s="112">
        <f t="shared" si="7"/>
        <v>747</v>
      </c>
      <c r="L35" s="114">
        <f t="shared" si="8"/>
        <v>0.5493814494</v>
      </c>
      <c r="M35" s="116">
        <v>9.0</v>
      </c>
      <c r="N35" s="118">
        <v>4.0</v>
      </c>
      <c r="O35" s="119">
        <f t="shared" si="9"/>
        <v>13</v>
      </c>
      <c r="P35" s="120">
        <f t="shared" si="10"/>
        <v>0.01740294511</v>
      </c>
      <c r="Q35" s="121">
        <f t="shared" si="11"/>
        <v>0.009560855211</v>
      </c>
      <c r="R35" s="123">
        <v>621.0</v>
      </c>
      <c r="S35" s="124">
        <f t="shared" si="12"/>
        <v>126</v>
      </c>
      <c r="T35" s="125">
        <f t="shared" si="13"/>
        <v>0.2028985507</v>
      </c>
      <c r="U35" s="123">
        <v>9.0</v>
      </c>
      <c r="V35" s="124">
        <f t="shared" si="14"/>
        <v>4</v>
      </c>
      <c r="W35" s="126">
        <f t="shared" si="15"/>
        <v>0.4444444444</v>
      </c>
      <c r="X35" s="128">
        <v>105.0</v>
      </c>
      <c r="Y35" s="129">
        <f t="shared" si="16"/>
        <v>0.0380952381</v>
      </c>
    </row>
    <row r="36">
      <c r="A36" s="49"/>
      <c r="B36" s="98" t="s">
        <v>88</v>
      </c>
      <c r="C36" s="100" t="s">
        <v>89</v>
      </c>
      <c r="D36" s="146" t="s">
        <v>36</v>
      </c>
      <c r="E36" s="149" t="s">
        <v>36</v>
      </c>
      <c r="F36" s="106">
        <v>8882190.0</v>
      </c>
      <c r="G36" s="108">
        <v>94974.0</v>
      </c>
      <c r="H36" s="66">
        <f t="shared" si="6"/>
        <v>10.69263324</v>
      </c>
      <c r="I36" s="111">
        <v>41090.0</v>
      </c>
      <c r="J36" s="113">
        <v>3326.0</v>
      </c>
      <c r="K36" s="112">
        <f t="shared" si="7"/>
        <v>44416</v>
      </c>
      <c r="L36" s="114">
        <f t="shared" si="8"/>
        <v>5.000568553</v>
      </c>
      <c r="M36" s="116">
        <v>1003.0</v>
      </c>
      <c r="N36" s="118">
        <v>229.0</v>
      </c>
      <c r="O36" s="119">
        <f t="shared" si="9"/>
        <v>1232</v>
      </c>
      <c r="P36" s="120">
        <f t="shared" si="10"/>
        <v>0.02773775216</v>
      </c>
      <c r="Q36" s="121">
        <f t="shared" si="11"/>
        <v>0.1387045312</v>
      </c>
      <c r="R36" s="134">
        <v>34124.0</v>
      </c>
      <c r="S36" s="124">
        <f t="shared" si="12"/>
        <v>10292</v>
      </c>
      <c r="T36" s="125">
        <f t="shared" si="13"/>
        <v>0.3016059079</v>
      </c>
      <c r="U36" s="123">
        <v>846.0</v>
      </c>
      <c r="V36" s="124">
        <f t="shared" si="14"/>
        <v>386</v>
      </c>
      <c r="W36" s="126">
        <f t="shared" si="15"/>
        <v>0.4562647754</v>
      </c>
      <c r="X36" s="128">
        <v>606.0</v>
      </c>
      <c r="Y36" s="129">
        <f t="shared" si="16"/>
        <v>0.6369636964</v>
      </c>
    </row>
    <row r="37">
      <c r="A37" s="49"/>
      <c r="B37" s="98" t="s">
        <v>132</v>
      </c>
      <c r="C37" s="100" t="s">
        <v>133</v>
      </c>
      <c r="D37" s="146" t="s">
        <v>36</v>
      </c>
      <c r="E37" s="149" t="s">
        <v>36</v>
      </c>
      <c r="F37" s="106">
        <v>2096829.0</v>
      </c>
      <c r="G37" s="108">
        <v>21825.0</v>
      </c>
      <c r="H37" s="66">
        <f t="shared" si="6"/>
        <v>10.40857409</v>
      </c>
      <c r="I37" s="111">
        <v>686.0</v>
      </c>
      <c r="J37" s="113">
        <v>108.0</v>
      </c>
      <c r="K37" s="112">
        <f t="shared" si="7"/>
        <v>794</v>
      </c>
      <c r="L37" s="114">
        <f t="shared" si="8"/>
        <v>0.3786670253</v>
      </c>
      <c r="M37" s="116">
        <v>12.0</v>
      </c>
      <c r="N37" s="118">
        <v>1.0</v>
      </c>
      <c r="O37" s="119">
        <f t="shared" si="9"/>
        <v>13</v>
      </c>
      <c r="P37" s="120">
        <f t="shared" si="10"/>
        <v>0.01637279597</v>
      </c>
      <c r="Q37" s="121">
        <f t="shared" si="11"/>
        <v>0.006199837946</v>
      </c>
      <c r="R37" s="123">
        <v>546.0</v>
      </c>
      <c r="S37" s="124">
        <f t="shared" si="12"/>
        <v>248</v>
      </c>
      <c r="T37" s="125">
        <f t="shared" si="13"/>
        <v>0.4542124542</v>
      </c>
      <c r="U37" s="123">
        <v>11.0</v>
      </c>
      <c r="V37" s="124">
        <f t="shared" si="14"/>
        <v>2</v>
      </c>
      <c r="W37" s="126">
        <f t="shared" si="15"/>
        <v>0.1818181818</v>
      </c>
      <c r="X37" s="128">
        <v>153.0</v>
      </c>
      <c r="Y37" s="129">
        <f t="shared" si="16"/>
        <v>0.01307189542</v>
      </c>
    </row>
    <row r="38">
      <c r="A38" s="49"/>
      <c r="B38" s="98" t="s">
        <v>112</v>
      </c>
      <c r="C38" s="100" t="s">
        <v>113</v>
      </c>
      <c r="D38" s="146" t="s">
        <v>36</v>
      </c>
      <c r="E38" s="149" t="s">
        <v>36</v>
      </c>
      <c r="F38" s="106">
        <v>1.9453561E7</v>
      </c>
      <c r="G38" s="168">
        <v>340058.0</v>
      </c>
      <c r="H38" s="161">
        <f t="shared" si="6"/>
        <v>17.48050138</v>
      </c>
      <c r="I38" s="169">
        <v>131916.0</v>
      </c>
      <c r="J38" s="170">
        <v>10468.0</v>
      </c>
      <c r="K38" s="164">
        <f t="shared" si="7"/>
        <v>142384</v>
      </c>
      <c r="L38" s="165">
        <f t="shared" si="8"/>
        <v>7.319174109</v>
      </c>
      <c r="M38" s="171">
        <v>4758.0</v>
      </c>
      <c r="N38" s="170">
        <v>731.0</v>
      </c>
      <c r="O38" s="164">
        <f t="shared" si="9"/>
        <v>5489</v>
      </c>
      <c r="P38" s="120">
        <f t="shared" si="10"/>
        <v>0.03855067985</v>
      </c>
      <c r="Q38" s="167">
        <f t="shared" si="11"/>
        <v>0.2821591379</v>
      </c>
      <c r="R38" s="134">
        <v>114775.0</v>
      </c>
      <c r="S38" s="124">
        <f t="shared" si="12"/>
        <v>27609</v>
      </c>
      <c r="T38" s="125">
        <f t="shared" si="13"/>
        <v>0.2405489</v>
      </c>
      <c r="U38" s="134">
        <v>3565.0</v>
      </c>
      <c r="V38" s="124">
        <f t="shared" si="14"/>
        <v>1924</v>
      </c>
      <c r="W38" s="126">
        <f t="shared" si="15"/>
        <v>0.5396914446</v>
      </c>
      <c r="X38" s="128">
        <v>1248.0</v>
      </c>
      <c r="Y38" s="129">
        <f t="shared" si="16"/>
        <v>1.541666667</v>
      </c>
    </row>
    <row r="39">
      <c r="A39" s="49"/>
      <c r="B39" s="98" t="s">
        <v>86</v>
      </c>
      <c r="C39" s="100" t="s">
        <v>87</v>
      </c>
      <c r="D39" s="159" t="s">
        <v>44</v>
      </c>
      <c r="E39" s="149" t="s">
        <v>36</v>
      </c>
      <c r="F39" s="106">
        <v>1.0488084E7</v>
      </c>
      <c r="G39" s="108">
        <v>41082.0</v>
      </c>
      <c r="H39" s="66">
        <f t="shared" si="6"/>
        <v>3.917016683</v>
      </c>
      <c r="I39" s="111">
        <v>3039.0</v>
      </c>
      <c r="J39" s="113">
        <v>282.0</v>
      </c>
      <c r="K39" s="112">
        <f t="shared" si="7"/>
        <v>3321</v>
      </c>
      <c r="L39" s="114">
        <f t="shared" si="8"/>
        <v>0.3166450612</v>
      </c>
      <c r="M39" s="116">
        <v>48.0</v>
      </c>
      <c r="N39" s="118">
        <v>6.0</v>
      </c>
      <c r="O39" s="119">
        <f t="shared" si="9"/>
        <v>54</v>
      </c>
      <c r="P39" s="120">
        <f t="shared" si="10"/>
        <v>0.0162601626</v>
      </c>
      <c r="Q39" s="121">
        <f t="shared" si="11"/>
        <v>0.005148700182</v>
      </c>
      <c r="R39" s="134">
        <v>2509.0</v>
      </c>
      <c r="S39" s="124">
        <f t="shared" si="12"/>
        <v>812</v>
      </c>
      <c r="T39" s="125">
        <f t="shared" si="13"/>
        <v>0.3236349143</v>
      </c>
      <c r="U39" s="123">
        <v>33.0</v>
      </c>
      <c r="V39" s="124">
        <f t="shared" si="14"/>
        <v>21</v>
      </c>
      <c r="W39" s="126">
        <f t="shared" si="15"/>
        <v>0.6363636364</v>
      </c>
      <c r="X39" s="128">
        <v>783.0</v>
      </c>
      <c r="Y39" s="129">
        <f t="shared" si="16"/>
        <v>0.02681992337</v>
      </c>
    </row>
    <row r="40">
      <c r="A40" s="49"/>
      <c r="B40" s="98" t="s">
        <v>136</v>
      </c>
      <c r="C40" s="100" t="s">
        <v>137</v>
      </c>
      <c r="D40" s="102" t="s">
        <v>37</v>
      </c>
      <c r="E40" s="104" t="s">
        <v>37</v>
      </c>
      <c r="F40" s="106">
        <v>762062.0</v>
      </c>
      <c r="G40" s="108">
        <v>7703.0</v>
      </c>
      <c r="H40" s="66">
        <f t="shared" si="6"/>
        <v>10.10810144</v>
      </c>
      <c r="I40" s="111">
        <v>225.0</v>
      </c>
      <c r="J40" s="113">
        <v>12.0</v>
      </c>
      <c r="K40" s="112">
        <f t="shared" si="7"/>
        <v>237</v>
      </c>
      <c r="L40" s="114">
        <f t="shared" si="8"/>
        <v>0.3109983177</v>
      </c>
      <c r="M40" s="116">
        <v>3.0</v>
      </c>
      <c r="N40" s="118">
        <v>1.0</v>
      </c>
      <c r="O40" s="119">
        <f t="shared" si="9"/>
        <v>4</v>
      </c>
      <c r="P40" s="120">
        <f t="shared" si="10"/>
        <v>0.01687763713</v>
      </c>
      <c r="Q40" s="121">
        <f t="shared" si="11"/>
        <v>0.005248916755</v>
      </c>
      <c r="R40" s="123">
        <v>186.0</v>
      </c>
      <c r="S40" s="124">
        <f t="shared" si="12"/>
        <v>51</v>
      </c>
      <c r="T40" s="125">
        <f t="shared" si="13"/>
        <v>0.2741935484</v>
      </c>
      <c r="U40" s="123">
        <v>3.0</v>
      </c>
      <c r="V40" s="124">
        <f t="shared" si="14"/>
        <v>1</v>
      </c>
      <c r="W40" s="126">
        <f t="shared" si="15"/>
        <v>0.3333333333</v>
      </c>
      <c r="X40" s="128">
        <v>54.0</v>
      </c>
      <c r="Y40" s="129">
        <f t="shared" si="16"/>
        <v>0.01851851852</v>
      </c>
    </row>
    <row r="41">
      <c r="A41" s="49"/>
      <c r="B41" s="98" t="s">
        <v>98</v>
      </c>
      <c r="C41" s="100" t="s">
        <v>99</v>
      </c>
      <c r="D41" s="102" t="s">
        <v>37</v>
      </c>
      <c r="E41" s="104" t="s">
        <v>37</v>
      </c>
      <c r="F41" s="106">
        <v>1.16891E7</v>
      </c>
      <c r="G41" s="108">
        <v>50838.0</v>
      </c>
      <c r="H41" s="66">
        <f t="shared" si="6"/>
        <v>4.349180005</v>
      </c>
      <c r="I41" s="111">
        <v>4450.0</v>
      </c>
      <c r="J41" s="113">
        <v>332.0</v>
      </c>
      <c r="K41" s="112">
        <f t="shared" si="7"/>
        <v>4782</v>
      </c>
      <c r="L41" s="114">
        <f t="shared" si="8"/>
        <v>0.4090990752</v>
      </c>
      <c r="M41" s="116">
        <v>142.0</v>
      </c>
      <c r="N41" s="118">
        <v>25.0</v>
      </c>
      <c r="O41" s="119">
        <f t="shared" si="9"/>
        <v>167</v>
      </c>
      <c r="P41" s="120">
        <f t="shared" si="10"/>
        <v>0.03492262652</v>
      </c>
      <c r="Q41" s="121">
        <f t="shared" si="11"/>
        <v>0.01428681421</v>
      </c>
      <c r="R41" s="134">
        <v>3739.0</v>
      </c>
      <c r="S41" s="124">
        <f t="shared" si="12"/>
        <v>1043</v>
      </c>
      <c r="T41" s="125">
        <f t="shared" si="13"/>
        <v>0.2789515913</v>
      </c>
      <c r="U41" s="123">
        <v>102.0</v>
      </c>
      <c r="V41" s="124">
        <f t="shared" si="14"/>
        <v>65</v>
      </c>
      <c r="W41" s="126">
        <f t="shared" si="15"/>
        <v>0.637254902</v>
      </c>
      <c r="X41" s="128">
        <v>1017.0</v>
      </c>
      <c r="Y41" s="129">
        <f t="shared" si="16"/>
        <v>0.06391347099</v>
      </c>
    </row>
    <row r="42">
      <c r="A42" s="49"/>
      <c r="B42" s="98" t="s">
        <v>82</v>
      </c>
      <c r="C42" s="100" t="s">
        <v>83</v>
      </c>
      <c r="D42" s="102" t="s">
        <v>37</v>
      </c>
      <c r="E42" s="104" t="s">
        <v>37</v>
      </c>
      <c r="F42" s="106">
        <v>3956971.0</v>
      </c>
      <c r="G42" s="108">
        <v>13293.0</v>
      </c>
      <c r="H42" s="66">
        <f t="shared" si="6"/>
        <v>3.359387774</v>
      </c>
      <c r="I42" s="111">
        <v>1327.0</v>
      </c>
      <c r="J42" s="113">
        <v>145.0</v>
      </c>
      <c r="K42" s="112">
        <f t="shared" si="7"/>
        <v>1472</v>
      </c>
      <c r="L42" s="114">
        <f t="shared" si="8"/>
        <v>0.3720017155</v>
      </c>
      <c r="M42" s="116">
        <v>51.0</v>
      </c>
      <c r="N42" s="118">
        <v>16.0</v>
      </c>
      <c r="O42" s="119">
        <f t="shared" si="9"/>
        <v>67</v>
      </c>
      <c r="P42" s="120">
        <f t="shared" si="10"/>
        <v>0.04551630435</v>
      </c>
      <c r="Q42" s="121">
        <f t="shared" si="11"/>
        <v>0.0169321433</v>
      </c>
      <c r="R42" s="134">
        <v>1159.0</v>
      </c>
      <c r="S42" s="124">
        <f t="shared" si="12"/>
        <v>313</v>
      </c>
      <c r="T42" s="125">
        <f t="shared" si="13"/>
        <v>0.2700603969</v>
      </c>
      <c r="U42" s="123">
        <v>42.0</v>
      </c>
      <c r="V42" s="124">
        <f t="shared" si="14"/>
        <v>25</v>
      </c>
      <c r="W42" s="126">
        <f t="shared" si="15"/>
        <v>0.5952380952</v>
      </c>
      <c r="X42" s="128">
        <v>336.0</v>
      </c>
      <c r="Y42" s="129">
        <f t="shared" si="16"/>
        <v>0.0744047619</v>
      </c>
    </row>
    <row r="43">
      <c r="A43" s="49"/>
      <c r="B43" s="98" t="s">
        <v>128</v>
      </c>
      <c r="C43" s="100" t="s">
        <v>129</v>
      </c>
      <c r="D43" s="146" t="s">
        <v>36</v>
      </c>
      <c r="E43" s="149" t="s">
        <v>36</v>
      </c>
      <c r="F43" s="106">
        <v>4217737.0</v>
      </c>
      <c r="G43" s="108">
        <v>21801.0</v>
      </c>
      <c r="H43" s="66">
        <f t="shared" si="6"/>
        <v>5.16888559</v>
      </c>
      <c r="I43" s="111">
        <v>1132.0</v>
      </c>
      <c r="J43" s="113">
        <v>49.0</v>
      </c>
      <c r="K43" s="112">
        <f t="shared" si="7"/>
        <v>1181</v>
      </c>
      <c r="L43" s="114">
        <f t="shared" si="8"/>
        <v>0.2800079758</v>
      </c>
      <c r="M43" s="116">
        <v>29.0</v>
      </c>
      <c r="N43" s="118">
        <v>4.0</v>
      </c>
      <c r="O43" s="119">
        <f t="shared" si="9"/>
        <v>33</v>
      </c>
      <c r="P43" s="120">
        <f t="shared" si="10"/>
        <v>0.02794242168</v>
      </c>
      <c r="Q43" s="121">
        <f t="shared" si="11"/>
        <v>0.007824100934</v>
      </c>
      <c r="R43" s="123">
        <v>999.0</v>
      </c>
      <c r="S43" s="124">
        <f t="shared" si="12"/>
        <v>182</v>
      </c>
      <c r="T43" s="125">
        <f t="shared" si="13"/>
        <v>0.1821821822</v>
      </c>
      <c r="U43" s="123">
        <v>26.0</v>
      </c>
      <c r="V43" s="124">
        <f t="shared" si="14"/>
        <v>7</v>
      </c>
      <c r="W43" s="126">
        <f t="shared" si="15"/>
        <v>0.2692307692</v>
      </c>
      <c r="X43" s="128">
        <v>306.0</v>
      </c>
      <c r="Y43" s="129">
        <f t="shared" si="16"/>
        <v>0.02287581699</v>
      </c>
    </row>
    <row r="44">
      <c r="A44" s="49"/>
      <c r="B44" s="98" t="s">
        <v>42</v>
      </c>
      <c r="C44" s="100" t="s">
        <v>43</v>
      </c>
      <c r="D44" s="159" t="s">
        <v>44</v>
      </c>
      <c r="E44" s="149" t="s">
        <v>36</v>
      </c>
      <c r="F44" s="106">
        <v>1.2801989E7</v>
      </c>
      <c r="G44" s="108">
        <v>91278.0</v>
      </c>
      <c r="H44" s="66">
        <f t="shared" si="6"/>
        <v>7.129985817</v>
      </c>
      <c r="I44" s="111">
        <v>13127.0</v>
      </c>
      <c r="J44" s="113">
        <v>1818.0</v>
      </c>
      <c r="K44" s="112">
        <f t="shared" si="7"/>
        <v>14945</v>
      </c>
      <c r="L44" s="114">
        <f t="shared" si="8"/>
        <v>1.167396722</v>
      </c>
      <c r="M44" s="116">
        <v>179.0</v>
      </c>
      <c r="N44" s="118">
        <v>71.0</v>
      </c>
      <c r="O44" s="119">
        <f t="shared" si="9"/>
        <v>250</v>
      </c>
      <c r="P44" s="120">
        <f t="shared" si="10"/>
        <v>0.01672800268</v>
      </c>
      <c r="Q44" s="121">
        <f t="shared" si="11"/>
        <v>0.0195282155</v>
      </c>
      <c r="R44" s="134">
        <v>10415.0</v>
      </c>
      <c r="S44" s="124">
        <f t="shared" si="12"/>
        <v>4530</v>
      </c>
      <c r="T44" s="125">
        <f t="shared" si="13"/>
        <v>0.4349495919</v>
      </c>
      <c r="U44" s="123">
        <v>136.0</v>
      </c>
      <c r="V44" s="124">
        <f t="shared" si="14"/>
        <v>114</v>
      </c>
      <c r="W44" s="126">
        <f t="shared" si="15"/>
        <v>0.8382352941</v>
      </c>
      <c r="X44" s="128">
        <v>1116.0</v>
      </c>
      <c r="Y44" s="129">
        <f t="shared" si="16"/>
        <v>0.1021505376</v>
      </c>
    </row>
    <row r="45">
      <c r="A45" s="49"/>
      <c r="B45" s="98" t="s">
        <v>130</v>
      </c>
      <c r="C45" s="100" t="s">
        <v>131</v>
      </c>
      <c r="D45" s="146" t="s">
        <v>36</v>
      </c>
      <c r="E45" s="149" t="s">
        <v>36</v>
      </c>
      <c r="F45" s="106">
        <v>1059361.0</v>
      </c>
      <c r="G45" s="108">
        <v>8628.0</v>
      </c>
      <c r="H45" s="66">
        <f t="shared" si="6"/>
        <v>8.144532412</v>
      </c>
      <c r="I45" s="111">
        <v>1082.0</v>
      </c>
      <c r="J45" s="113">
        <v>147.0</v>
      </c>
      <c r="K45" s="112">
        <f t="shared" si="7"/>
        <v>1229</v>
      </c>
      <c r="L45" s="114">
        <f t="shared" si="8"/>
        <v>1.160133326</v>
      </c>
      <c r="M45" s="116">
        <v>27.0</v>
      </c>
      <c r="N45" s="118">
        <v>3.0</v>
      </c>
      <c r="O45" s="119">
        <f t="shared" si="9"/>
        <v>30</v>
      </c>
      <c r="P45" s="120">
        <f t="shared" si="10"/>
        <v>0.0244100895</v>
      </c>
      <c r="Q45" s="121">
        <f t="shared" si="11"/>
        <v>0.02831895832</v>
      </c>
      <c r="R45" s="123">
        <v>806.0</v>
      </c>
      <c r="S45" s="124">
        <f t="shared" si="12"/>
        <v>423</v>
      </c>
      <c r="T45" s="125">
        <f t="shared" si="13"/>
        <v>0.5248138958</v>
      </c>
      <c r="U45" s="123">
        <v>17.0</v>
      </c>
      <c r="V45" s="124">
        <f t="shared" si="14"/>
        <v>13</v>
      </c>
      <c r="W45" s="126">
        <f t="shared" si="15"/>
        <v>0.7647058824</v>
      </c>
      <c r="X45" s="128">
        <v>84.0</v>
      </c>
      <c r="Y45" s="129">
        <f t="shared" si="16"/>
        <v>0.1547619048</v>
      </c>
    </row>
    <row r="46">
      <c r="A46" s="49"/>
      <c r="B46" s="98" t="s">
        <v>126</v>
      </c>
      <c r="C46" s="100" t="s">
        <v>127</v>
      </c>
      <c r="D46" s="102" t="s">
        <v>37</v>
      </c>
      <c r="E46" s="104" t="s">
        <v>37</v>
      </c>
      <c r="F46" s="106">
        <v>5148714.0</v>
      </c>
      <c r="G46" s="108">
        <v>23680.0</v>
      </c>
      <c r="H46" s="66">
        <f t="shared" si="6"/>
        <v>4.599206715</v>
      </c>
      <c r="I46" s="111">
        <v>2232.0</v>
      </c>
      <c r="J46" s="113">
        <v>185.0</v>
      </c>
      <c r="K46" s="112">
        <f t="shared" si="7"/>
        <v>2417</v>
      </c>
      <c r="L46" s="114">
        <f t="shared" si="8"/>
        <v>0.469437611</v>
      </c>
      <c r="M46" s="116">
        <v>48.0</v>
      </c>
      <c r="N46" s="118">
        <v>3.0</v>
      </c>
      <c r="O46" s="119">
        <f t="shared" si="9"/>
        <v>51</v>
      </c>
      <c r="P46" s="120">
        <f t="shared" si="10"/>
        <v>0.02110053786</v>
      </c>
      <c r="Q46" s="121">
        <f t="shared" si="11"/>
        <v>0.009905386083</v>
      </c>
      <c r="R46" s="134">
        <v>1917.0</v>
      </c>
      <c r="S46" s="124">
        <f t="shared" si="12"/>
        <v>500</v>
      </c>
      <c r="T46" s="125">
        <f t="shared" si="13"/>
        <v>0.2608242045</v>
      </c>
      <c r="U46" s="123">
        <v>40.0</v>
      </c>
      <c r="V46" s="124">
        <f t="shared" si="14"/>
        <v>11</v>
      </c>
      <c r="W46" s="126">
        <f t="shared" si="15"/>
        <v>0.275</v>
      </c>
      <c r="X46" s="128">
        <v>414.0</v>
      </c>
      <c r="Y46" s="129">
        <f t="shared" si="16"/>
        <v>0.02657004831</v>
      </c>
    </row>
    <row r="47">
      <c r="A47" s="49"/>
      <c r="B47" s="98" t="s">
        <v>114</v>
      </c>
      <c r="C47" s="100" t="s">
        <v>115</v>
      </c>
      <c r="D47" s="102" t="s">
        <v>37</v>
      </c>
      <c r="E47" s="104" t="s">
        <v>37</v>
      </c>
      <c r="F47" s="106">
        <v>884659.0</v>
      </c>
      <c r="G47" s="108">
        <v>6268.0</v>
      </c>
      <c r="H47" s="66">
        <f t="shared" si="6"/>
        <v>7.085215885</v>
      </c>
      <c r="I47" s="111">
        <v>288.0</v>
      </c>
      <c r="J47" s="113">
        <v>32.0</v>
      </c>
      <c r="K47" s="112">
        <f t="shared" si="7"/>
        <v>320</v>
      </c>
      <c r="L47" s="114">
        <f t="shared" si="8"/>
        <v>0.361721296</v>
      </c>
      <c r="M47" s="116">
        <v>4.0</v>
      </c>
      <c r="N47" s="118">
        <v>2.0</v>
      </c>
      <c r="O47" s="119">
        <f t="shared" si="9"/>
        <v>6</v>
      </c>
      <c r="P47" s="120">
        <f t="shared" si="10"/>
        <v>0.01875</v>
      </c>
      <c r="Q47" s="121">
        <f t="shared" si="11"/>
        <v>0.0067822743</v>
      </c>
      <c r="R47" s="123">
        <v>212.0</v>
      </c>
      <c r="S47" s="124">
        <f t="shared" si="12"/>
        <v>108</v>
      </c>
      <c r="T47" s="125">
        <f t="shared" si="13"/>
        <v>0.5094339623</v>
      </c>
      <c r="U47" s="123">
        <v>2.0</v>
      </c>
      <c r="V47" s="124">
        <f t="shared" si="14"/>
        <v>4</v>
      </c>
      <c r="W47" s="138">
        <f t="shared" si="15"/>
        <v>2</v>
      </c>
      <c r="X47" s="128">
        <v>66.0</v>
      </c>
      <c r="Y47" s="129">
        <f t="shared" si="16"/>
        <v>0.06060606061</v>
      </c>
    </row>
    <row r="48">
      <c r="A48" s="49"/>
      <c r="B48" s="98" t="s">
        <v>71</v>
      </c>
      <c r="C48" s="100" t="s">
        <v>73</v>
      </c>
      <c r="D48" s="102" t="s">
        <v>37</v>
      </c>
      <c r="E48" s="104" t="s">
        <v>37</v>
      </c>
      <c r="F48" s="106">
        <v>6833174.0</v>
      </c>
      <c r="G48" s="108">
        <v>52874.0</v>
      </c>
      <c r="H48" s="66">
        <f t="shared" si="6"/>
        <v>7.73783896</v>
      </c>
      <c r="I48" s="111">
        <v>3802.0</v>
      </c>
      <c r="J48" s="113">
        <v>336.0</v>
      </c>
      <c r="K48" s="112">
        <f t="shared" si="7"/>
        <v>4138</v>
      </c>
      <c r="L48" s="114">
        <f t="shared" si="8"/>
        <v>0.6055750958</v>
      </c>
      <c r="M48" s="116">
        <v>65.0</v>
      </c>
      <c r="N48" s="118">
        <v>7.0</v>
      </c>
      <c r="O48" s="119">
        <f t="shared" si="9"/>
        <v>72</v>
      </c>
      <c r="P48" s="120">
        <f t="shared" si="10"/>
        <v>0.01739971</v>
      </c>
      <c r="Q48" s="121">
        <f t="shared" si="11"/>
        <v>0.01053683105</v>
      </c>
      <c r="R48" s="134">
        <v>3321.0</v>
      </c>
      <c r="S48" s="124">
        <f t="shared" si="12"/>
        <v>817</v>
      </c>
      <c r="T48" s="125">
        <f t="shared" si="13"/>
        <v>0.2460102379</v>
      </c>
      <c r="U48" s="123">
        <v>43.0</v>
      </c>
      <c r="V48" s="124">
        <f t="shared" si="14"/>
        <v>29</v>
      </c>
      <c r="W48" s="126">
        <f t="shared" si="15"/>
        <v>0.6744186047</v>
      </c>
      <c r="X48" s="128">
        <v>585.0</v>
      </c>
      <c r="Y48" s="129">
        <f t="shared" si="16"/>
        <v>0.04957264957</v>
      </c>
    </row>
    <row r="49">
      <c r="A49" s="49"/>
      <c r="B49" s="98" t="s">
        <v>120</v>
      </c>
      <c r="C49" s="100" t="s">
        <v>121</v>
      </c>
      <c r="D49" s="102" t="s">
        <v>37</v>
      </c>
      <c r="E49" s="104" t="s">
        <v>37</v>
      </c>
      <c r="F49" s="106">
        <v>2.8995881E7</v>
      </c>
      <c r="G49" s="108">
        <v>88649.0</v>
      </c>
      <c r="H49" s="66">
        <f t="shared" si="6"/>
        <v>3.05729631</v>
      </c>
      <c r="I49" s="111">
        <v>8088.0</v>
      </c>
      <c r="J49" s="113">
        <v>851.0</v>
      </c>
      <c r="K49" s="112">
        <f t="shared" si="7"/>
        <v>8939</v>
      </c>
      <c r="L49" s="114">
        <f t="shared" si="8"/>
        <v>0.3082851664</v>
      </c>
      <c r="M49" s="116">
        <v>151.0</v>
      </c>
      <c r="N49" s="118">
        <v>16.0</v>
      </c>
      <c r="O49" s="119">
        <f t="shared" si="9"/>
        <v>167</v>
      </c>
      <c r="P49" s="120">
        <f t="shared" si="10"/>
        <v>0.01868217921</v>
      </c>
      <c r="Q49" s="121">
        <f t="shared" si="11"/>
        <v>0.005759438729</v>
      </c>
      <c r="R49" s="134">
        <v>6359.0</v>
      </c>
      <c r="S49" s="124">
        <f t="shared" si="12"/>
        <v>2580</v>
      </c>
      <c r="T49" s="125">
        <f t="shared" si="13"/>
        <v>0.4057241705</v>
      </c>
      <c r="U49" s="123">
        <v>111.0</v>
      </c>
      <c r="V49" s="124">
        <f t="shared" si="14"/>
        <v>56</v>
      </c>
      <c r="W49" s="126">
        <f t="shared" si="15"/>
        <v>0.5045045045</v>
      </c>
      <c r="X49" s="128">
        <v>1668.0</v>
      </c>
      <c r="Y49" s="129">
        <f t="shared" si="16"/>
        <v>0.03357314149</v>
      </c>
    </row>
    <row r="50">
      <c r="A50" s="49"/>
      <c r="B50" s="98" t="s">
        <v>91</v>
      </c>
      <c r="C50" s="100" t="s">
        <v>92</v>
      </c>
      <c r="D50" s="102" t="s">
        <v>37</v>
      </c>
      <c r="E50" s="104" t="s">
        <v>37</v>
      </c>
      <c r="F50" s="106">
        <v>3205958.0</v>
      </c>
      <c r="G50" s="108">
        <v>34647.0</v>
      </c>
      <c r="H50" s="66">
        <f t="shared" si="6"/>
        <v>10.80706609</v>
      </c>
      <c r="I50" s="111">
        <v>1675.0</v>
      </c>
      <c r="J50" s="113">
        <v>63.0</v>
      </c>
      <c r="K50" s="112">
        <f t="shared" si="7"/>
        <v>1738</v>
      </c>
      <c r="L50" s="114">
        <f t="shared" si="8"/>
        <v>0.5421156484</v>
      </c>
      <c r="M50" s="116">
        <v>13.0</v>
      </c>
      <c r="N50" s="118">
        <v>0.0</v>
      </c>
      <c r="O50" s="119">
        <f t="shared" si="9"/>
        <v>13</v>
      </c>
      <c r="P50" s="120">
        <f t="shared" si="10"/>
        <v>0.00747986191</v>
      </c>
      <c r="Q50" s="121">
        <f t="shared" si="11"/>
        <v>0.00405495019</v>
      </c>
      <c r="R50" s="134">
        <v>1428.0</v>
      </c>
      <c r="S50" s="124">
        <f t="shared" si="12"/>
        <v>310</v>
      </c>
      <c r="T50" s="125">
        <f t="shared" si="13"/>
        <v>0.2170868347</v>
      </c>
      <c r="U50" s="123">
        <v>8.0</v>
      </c>
      <c r="V50" s="124">
        <f t="shared" si="14"/>
        <v>5</v>
      </c>
      <c r="W50" s="126">
        <f t="shared" si="15"/>
        <v>0.625</v>
      </c>
      <c r="X50" s="128">
        <v>153.0</v>
      </c>
      <c r="Y50" s="129">
        <f t="shared" si="16"/>
        <v>0.03267973856</v>
      </c>
    </row>
    <row r="51">
      <c r="A51" s="49"/>
      <c r="B51" s="98" t="s">
        <v>143</v>
      </c>
      <c r="C51" s="100" t="s">
        <v>144</v>
      </c>
      <c r="D51" s="146" t="s">
        <v>36</v>
      </c>
      <c r="E51" s="104" t="s">
        <v>37</v>
      </c>
      <c r="F51" s="106">
        <v>623989.0</v>
      </c>
      <c r="G51" s="108">
        <v>7129.0</v>
      </c>
      <c r="H51" s="66">
        <f t="shared" si="6"/>
        <v>11.42488089</v>
      </c>
      <c r="I51" s="111">
        <v>543.0</v>
      </c>
      <c r="J51" s="113">
        <v>32.0</v>
      </c>
      <c r="K51" s="112">
        <f t="shared" si="7"/>
        <v>575</v>
      </c>
      <c r="L51" s="114">
        <f t="shared" si="8"/>
        <v>0.9214906032</v>
      </c>
      <c r="M51" s="116">
        <v>23.0</v>
      </c>
      <c r="N51" s="118">
        <v>0.0</v>
      </c>
      <c r="O51" s="119">
        <f t="shared" si="9"/>
        <v>23</v>
      </c>
      <c r="P51" s="120">
        <f t="shared" si="10"/>
        <v>0.04</v>
      </c>
      <c r="Q51" s="121">
        <f t="shared" si="11"/>
        <v>0.03685962413</v>
      </c>
      <c r="R51" s="123">
        <v>461.0</v>
      </c>
      <c r="S51" s="124">
        <f t="shared" si="12"/>
        <v>114</v>
      </c>
      <c r="T51" s="125">
        <f t="shared" si="13"/>
        <v>0.2472885033</v>
      </c>
      <c r="U51" s="123">
        <v>20.0</v>
      </c>
      <c r="V51" s="124">
        <f t="shared" si="14"/>
        <v>3</v>
      </c>
      <c r="W51" s="126">
        <f t="shared" si="15"/>
        <v>0.15</v>
      </c>
      <c r="X51" s="128">
        <v>48.0</v>
      </c>
      <c r="Y51" s="129">
        <f t="shared" si="16"/>
        <v>0.0625</v>
      </c>
    </row>
    <row r="52">
      <c r="A52" s="49"/>
      <c r="B52" s="98" t="s">
        <v>124</v>
      </c>
      <c r="C52" s="100" t="s">
        <v>125</v>
      </c>
      <c r="D52" s="146" t="s">
        <v>36</v>
      </c>
      <c r="E52" s="149" t="s">
        <v>36</v>
      </c>
      <c r="F52" s="106">
        <v>8535519.0</v>
      </c>
      <c r="G52" s="108">
        <v>28645.0</v>
      </c>
      <c r="H52" s="66">
        <f t="shared" si="6"/>
        <v>3.355976362</v>
      </c>
      <c r="I52" s="111">
        <v>2878.0</v>
      </c>
      <c r="J52" s="113">
        <v>455.0</v>
      </c>
      <c r="K52" s="112">
        <f t="shared" si="7"/>
        <v>3333</v>
      </c>
      <c r="L52" s="114">
        <f t="shared" si="8"/>
        <v>0.3904859212</v>
      </c>
      <c r="M52" s="116">
        <v>54.0</v>
      </c>
      <c r="N52" s="118">
        <v>9.0</v>
      </c>
      <c r="O52" s="119">
        <f t="shared" si="9"/>
        <v>63</v>
      </c>
      <c r="P52" s="120">
        <f t="shared" si="10"/>
        <v>0.01890189019</v>
      </c>
      <c r="Q52" s="121">
        <f t="shared" si="11"/>
        <v>0.007380922004</v>
      </c>
      <c r="R52" s="134">
        <v>2407.0</v>
      </c>
      <c r="S52" s="124">
        <f t="shared" si="12"/>
        <v>926</v>
      </c>
      <c r="T52" s="125">
        <f t="shared" si="13"/>
        <v>0.3847112588</v>
      </c>
      <c r="U52" s="123">
        <v>52.0</v>
      </c>
      <c r="V52" s="124">
        <f t="shared" si="14"/>
        <v>11</v>
      </c>
      <c r="W52" s="126">
        <f t="shared" si="15"/>
        <v>0.2115384615</v>
      </c>
      <c r="X52" s="128">
        <v>567.0</v>
      </c>
      <c r="Y52" s="129">
        <f t="shared" si="16"/>
        <v>0.01940035273</v>
      </c>
    </row>
    <row r="53">
      <c r="A53" s="49"/>
      <c r="B53" s="98" t="s">
        <v>138</v>
      </c>
      <c r="C53" s="100" t="s">
        <v>139</v>
      </c>
      <c r="D53" s="146" t="s">
        <v>36</v>
      </c>
      <c r="E53" s="149" t="s">
        <v>36</v>
      </c>
      <c r="F53" s="106">
        <v>7614893.0</v>
      </c>
      <c r="G53" s="108">
        <v>91775.0</v>
      </c>
      <c r="H53" s="66">
        <f t="shared" si="6"/>
        <v>12.05204065</v>
      </c>
      <c r="I53" s="111">
        <v>8326.0</v>
      </c>
      <c r="J53" s="113">
        <v>356.0</v>
      </c>
      <c r="K53" s="112">
        <f t="shared" si="7"/>
        <v>8682</v>
      </c>
      <c r="L53" s="114">
        <f t="shared" si="8"/>
        <v>1.140134208</v>
      </c>
      <c r="M53" s="116">
        <v>381.0</v>
      </c>
      <c r="N53" s="118">
        <v>22.0</v>
      </c>
      <c r="O53" s="119">
        <f t="shared" si="9"/>
        <v>403</v>
      </c>
      <c r="P53" s="120">
        <f t="shared" si="10"/>
        <v>0.04641787607</v>
      </c>
      <c r="Q53" s="121">
        <f t="shared" si="11"/>
        <v>0.05292260837</v>
      </c>
      <c r="R53" s="134">
        <v>7591.0</v>
      </c>
      <c r="S53" s="124">
        <f t="shared" si="12"/>
        <v>1091</v>
      </c>
      <c r="T53" s="125">
        <f t="shared" si="13"/>
        <v>0.1437228297</v>
      </c>
      <c r="U53" s="123">
        <v>314.0</v>
      </c>
      <c r="V53" s="124">
        <f t="shared" si="14"/>
        <v>89</v>
      </c>
      <c r="W53" s="126">
        <f t="shared" si="15"/>
        <v>0.2834394904</v>
      </c>
      <c r="X53" s="128">
        <v>483.0</v>
      </c>
      <c r="Y53" s="129">
        <f t="shared" si="16"/>
        <v>0.1842650104</v>
      </c>
    </row>
    <row r="54">
      <c r="A54" s="49"/>
      <c r="B54" s="98" t="s">
        <v>134</v>
      </c>
      <c r="C54" s="100" t="s">
        <v>135</v>
      </c>
      <c r="D54" s="102" t="s">
        <v>37</v>
      </c>
      <c r="E54" s="104" t="s">
        <v>37</v>
      </c>
      <c r="F54" s="106">
        <v>1792065.0</v>
      </c>
      <c r="G54" s="108">
        <v>12059.0</v>
      </c>
      <c r="H54" s="66">
        <f t="shared" si="6"/>
        <v>6.729108598</v>
      </c>
      <c r="I54" s="111">
        <v>345.0</v>
      </c>
      <c r="J54" s="113">
        <v>67.0</v>
      </c>
      <c r="K54" s="112">
        <f t="shared" si="7"/>
        <v>412</v>
      </c>
      <c r="L54" s="114">
        <f t="shared" si="8"/>
        <v>0.2299023752</v>
      </c>
      <c r="M54" s="116">
        <v>4.0</v>
      </c>
      <c r="N54" s="118">
        <v>0.0</v>
      </c>
      <c r="O54" s="119">
        <f t="shared" si="9"/>
        <v>4</v>
      </c>
      <c r="P54" s="120">
        <f t="shared" si="10"/>
        <v>0.009708737864</v>
      </c>
      <c r="Q54" s="121">
        <f t="shared" si="11"/>
        <v>0.002232061895</v>
      </c>
      <c r="R54" s="123">
        <v>282.0</v>
      </c>
      <c r="S54" s="124">
        <f t="shared" si="12"/>
        <v>130</v>
      </c>
      <c r="T54" s="125">
        <f t="shared" si="13"/>
        <v>0.4609929078</v>
      </c>
      <c r="U54" s="123">
        <v>2.0</v>
      </c>
      <c r="V54" s="124">
        <f t="shared" si="14"/>
        <v>2</v>
      </c>
      <c r="W54" s="138">
        <f t="shared" si="15"/>
        <v>1</v>
      </c>
      <c r="X54" s="128">
        <v>189.0</v>
      </c>
      <c r="Y54" s="129">
        <f t="shared" si="16"/>
        <v>0.01058201058</v>
      </c>
    </row>
    <row r="55">
      <c r="A55" s="49"/>
      <c r="B55" s="98" t="s">
        <v>110</v>
      </c>
      <c r="C55" s="100" t="s">
        <v>111</v>
      </c>
      <c r="D55" s="159" t="s">
        <v>44</v>
      </c>
      <c r="E55" s="149" t="s">
        <v>36</v>
      </c>
      <c r="F55" s="106">
        <v>5822434.0</v>
      </c>
      <c r="G55" s="108">
        <v>31090.0</v>
      </c>
      <c r="H55" s="66">
        <f t="shared" si="6"/>
        <v>5.33969127</v>
      </c>
      <c r="I55" s="111">
        <v>2440.0</v>
      </c>
      <c r="J55" s="113">
        <v>138.0</v>
      </c>
      <c r="K55" s="112">
        <f t="shared" si="7"/>
        <v>2578</v>
      </c>
      <c r="L55" s="114">
        <f t="shared" si="8"/>
        <v>0.4427701542</v>
      </c>
      <c r="M55" s="116">
        <v>77.0</v>
      </c>
      <c r="N55" s="118">
        <v>15.0</v>
      </c>
      <c r="O55" s="119">
        <f t="shared" si="9"/>
        <v>92</v>
      </c>
      <c r="P55" s="120">
        <f t="shared" si="10"/>
        <v>0.03568657874</v>
      </c>
      <c r="Q55" s="121">
        <f t="shared" si="11"/>
        <v>0.01580095197</v>
      </c>
      <c r="R55" s="134">
        <v>2112.0</v>
      </c>
      <c r="S55" s="124">
        <f t="shared" si="12"/>
        <v>466</v>
      </c>
      <c r="T55" s="125">
        <f t="shared" si="13"/>
        <v>0.2206439394</v>
      </c>
      <c r="U55" s="123">
        <v>56.0</v>
      </c>
      <c r="V55" s="124">
        <f t="shared" si="14"/>
        <v>36</v>
      </c>
      <c r="W55" s="126">
        <f t="shared" si="15"/>
        <v>0.6428571429</v>
      </c>
      <c r="X55" s="128">
        <v>435.0</v>
      </c>
      <c r="Y55" s="129">
        <f t="shared" si="16"/>
        <v>0.08275862069</v>
      </c>
    </row>
    <row r="56">
      <c r="A56" s="49"/>
      <c r="B56" s="98" t="s">
        <v>38</v>
      </c>
      <c r="C56" s="100" t="s">
        <v>40</v>
      </c>
      <c r="D56" s="102" t="s">
        <v>37</v>
      </c>
      <c r="E56" s="104" t="s">
        <v>37</v>
      </c>
      <c r="F56" s="106">
        <v>578759.0</v>
      </c>
      <c r="G56" s="108">
        <v>4005.0</v>
      </c>
      <c r="H56" s="66">
        <f t="shared" si="6"/>
        <v>6.919978782</v>
      </c>
      <c r="I56" s="111">
        <v>212.0</v>
      </c>
      <c r="J56" s="113">
        <v>9.0</v>
      </c>
      <c r="K56" s="112">
        <f t="shared" si="7"/>
        <v>221</v>
      </c>
      <c r="L56" s="114">
        <f t="shared" si="8"/>
        <v>0.3818515133</v>
      </c>
      <c r="M56" s="116">
        <v>0.0</v>
      </c>
      <c r="N56" s="118">
        <v>0.0</v>
      </c>
      <c r="O56" s="119">
        <f t="shared" si="9"/>
        <v>0</v>
      </c>
      <c r="P56" s="120">
        <f t="shared" si="10"/>
        <v>0</v>
      </c>
      <c r="Q56" s="121">
        <f t="shared" si="11"/>
        <v>0</v>
      </c>
      <c r="R56" s="123">
        <v>187.0</v>
      </c>
      <c r="S56" s="124">
        <f t="shared" si="12"/>
        <v>34</v>
      </c>
      <c r="T56" s="125">
        <f t="shared" si="13"/>
        <v>0.1818181818</v>
      </c>
      <c r="U56" s="123">
        <v>0.0</v>
      </c>
      <c r="V56" s="124">
        <f t="shared" si="14"/>
        <v>0</v>
      </c>
      <c r="W56" s="126" t="str">
        <f t="shared" si="15"/>
        <v>#DIV/0!</v>
      </c>
      <c r="X56" s="128">
        <v>39.0</v>
      </c>
      <c r="Y56" s="129">
        <f t="shared" si="16"/>
        <v>0</v>
      </c>
    </row>
    <row r="57">
      <c r="A57" s="49"/>
      <c r="B57" s="236" t="s">
        <v>31</v>
      </c>
      <c r="C57" s="140" t="s">
        <v>156</v>
      </c>
      <c r="D57" s="238" t="s">
        <v>34</v>
      </c>
      <c r="E57" s="240" t="s">
        <v>36</v>
      </c>
      <c r="F57" s="241">
        <v>55641.0</v>
      </c>
      <c r="G57" s="243">
        <v>20.0</v>
      </c>
      <c r="H57" s="64">
        <f t="shared" si="6"/>
        <v>0.3594471703</v>
      </c>
      <c r="I57" s="245">
        <v>0.0</v>
      </c>
      <c r="J57" s="247"/>
      <c r="K57" s="112">
        <f t="shared" si="7"/>
        <v>0</v>
      </c>
      <c r="L57" s="150">
        <f t="shared" si="8"/>
        <v>0</v>
      </c>
      <c r="M57" s="249">
        <v>0.0</v>
      </c>
      <c r="N57" s="250">
        <v>0.0</v>
      </c>
      <c r="O57" s="119">
        <f t="shared" si="9"/>
        <v>0</v>
      </c>
      <c r="P57" s="174" t="str">
        <f t="shared" si="10"/>
        <v>#DIV/0!</v>
      </c>
      <c r="Q57" s="154">
        <f t="shared" si="11"/>
        <v>0</v>
      </c>
      <c r="R57" s="123">
        <v>0.0</v>
      </c>
      <c r="S57" s="124">
        <f t="shared" si="12"/>
        <v>0</v>
      </c>
      <c r="T57" s="155" t="str">
        <f t="shared" si="13"/>
        <v>#DIV/0!</v>
      </c>
      <c r="U57" s="123">
        <v>0.0</v>
      </c>
      <c r="V57" s="124">
        <f t="shared" si="14"/>
        <v>0</v>
      </c>
      <c r="W57" s="175" t="str">
        <f t="shared" si="15"/>
        <v>#DIV/0!</v>
      </c>
      <c r="X57" s="128">
        <v>3.0</v>
      </c>
      <c r="Y57" s="129">
        <f t="shared" si="16"/>
        <v>0</v>
      </c>
    </row>
    <row r="58">
      <c r="A58" s="49"/>
      <c r="B58" s="236" t="s">
        <v>145</v>
      </c>
      <c r="C58" s="140" t="s">
        <v>157</v>
      </c>
      <c r="D58" s="238" t="s">
        <v>34</v>
      </c>
      <c r="E58" s="240" t="s">
        <v>36</v>
      </c>
      <c r="F58" s="241">
        <v>165718.0</v>
      </c>
      <c r="G58" s="243">
        <v>650.0</v>
      </c>
      <c r="H58" s="64">
        <f t="shared" si="6"/>
        <v>3.922325879</v>
      </c>
      <c r="I58" s="245">
        <v>112.0</v>
      </c>
      <c r="J58" s="247">
        <v>9.0</v>
      </c>
      <c r="K58" s="112">
        <f t="shared" si="7"/>
        <v>121</v>
      </c>
      <c r="L58" s="150">
        <f t="shared" si="8"/>
        <v>0.7301560482</v>
      </c>
      <c r="M58" s="249">
        <v>4.0</v>
      </c>
      <c r="N58" s="250">
        <v>0.0</v>
      </c>
      <c r="O58" s="119">
        <f t="shared" si="9"/>
        <v>4</v>
      </c>
      <c r="P58" s="174">
        <f t="shared" si="10"/>
        <v>0.03305785124</v>
      </c>
      <c r="Q58" s="154">
        <f t="shared" si="11"/>
        <v>0.02413739002</v>
      </c>
      <c r="R58" s="123">
        <v>93.0</v>
      </c>
      <c r="S58" s="124">
        <f t="shared" si="12"/>
        <v>28</v>
      </c>
      <c r="T58" s="155">
        <f t="shared" si="13"/>
        <v>0.3010752688</v>
      </c>
      <c r="U58" s="123">
        <v>4.0</v>
      </c>
      <c r="V58" s="124">
        <f t="shared" si="14"/>
        <v>0</v>
      </c>
      <c r="W58" s="175">
        <f t="shared" si="15"/>
        <v>0</v>
      </c>
      <c r="X58" s="128">
        <v>9.0</v>
      </c>
      <c r="Y58" s="129">
        <f t="shared" si="16"/>
        <v>0</v>
      </c>
    </row>
    <row r="59">
      <c r="A59" s="49"/>
      <c r="B59" s="236" t="s">
        <v>49</v>
      </c>
      <c r="C59" s="140" t="s">
        <v>158</v>
      </c>
      <c r="D59" s="238" t="s">
        <v>34</v>
      </c>
      <c r="E59" s="240" t="s">
        <v>37</v>
      </c>
      <c r="F59" s="241">
        <v>55194.0</v>
      </c>
      <c r="G59" s="243">
        <v>23.0</v>
      </c>
      <c r="H59" s="66">
        <f t="shared" si="6"/>
        <v>0.4167119614</v>
      </c>
      <c r="I59" s="245">
        <v>8.0</v>
      </c>
      <c r="J59" s="247"/>
      <c r="K59" s="112">
        <f t="shared" si="7"/>
        <v>8</v>
      </c>
      <c r="L59" s="150">
        <f t="shared" si="8"/>
        <v>0.1449432909</v>
      </c>
      <c r="M59" s="249">
        <v>1.0</v>
      </c>
      <c r="N59" s="250">
        <v>1.0</v>
      </c>
      <c r="O59" s="119">
        <f t="shared" si="9"/>
        <v>2</v>
      </c>
      <c r="P59" s="153">
        <f t="shared" si="10"/>
        <v>0.25</v>
      </c>
      <c r="Q59" s="154">
        <f t="shared" si="11"/>
        <v>0.03623582273</v>
      </c>
      <c r="R59" s="123">
        <v>8.0</v>
      </c>
      <c r="S59" s="124">
        <f t="shared" si="12"/>
        <v>0</v>
      </c>
      <c r="T59" s="155">
        <f t="shared" si="13"/>
        <v>0</v>
      </c>
      <c r="U59" s="123">
        <v>1.0</v>
      </c>
      <c r="V59" s="124">
        <f t="shared" si="14"/>
        <v>1</v>
      </c>
      <c r="W59" s="156">
        <f t="shared" si="15"/>
        <v>1</v>
      </c>
      <c r="X59" s="128">
        <v>3.0</v>
      </c>
      <c r="Y59" s="129">
        <f t="shared" si="16"/>
        <v>0.3333333333</v>
      </c>
    </row>
    <row r="60">
      <c r="A60" s="49"/>
      <c r="B60" s="236" t="s">
        <v>140</v>
      </c>
      <c r="C60" s="140" t="s">
        <v>160</v>
      </c>
      <c r="D60" s="238" t="s">
        <v>34</v>
      </c>
      <c r="E60" s="240" t="s">
        <v>142</v>
      </c>
      <c r="F60" s="241">
        <v>3193694.0</v>
      </c>
      <c r="G60" s="243">
        <v>4539.0</v>
      </c>
      <c r="H60" s="64">
        <f t="shared" si="6"/>
        <v>1.421238228</v>
      </c>
      <c r="I60" s="245">
        <v>513.0</v>
      </c>
      <c r="J60" s="247">
        <v>60.0</v>
      </c>
      <c r="K60" s="112">
        <f t="shared" si="7"/>
        <v>573</v>
      </c>
      <c r="L60" s="150">
        <f t="shared" si="8"/>
        <v>0.1794160618</v>
      </c>
      <c r="M60" s="249">
        <v>21.0</v>
      </c>
      <c r="N60" s="250">
        <v>2.0</v>
      </c>
      <c r="O60" s="119">
        <f t="shared" si="9"/>
        <v>23</v>
      </c>
      <c r="P60" s="174">
        <f t="shared" si="10"/>
        <v>0.04013961606</v>
      </c>
      <c r="Q60" s="154">
        <f t="shared" si="11"/>
        <v>0.007201691834</v>
      </c>
      <c r="R60" s="123">
        <v>452.0</v>
      </c>
      <c r="S60" s="124">
        <f t="shared" si="12"/>
        <v>121</v>
      </c>
      <c r="T60" s="155">
        <f t="shared" si="13"/>
        <v>0.267699115</v>
      </c>
      <c r="U60" s="123">
        <v>18.0</v>
      </c>
      <c r="V60" s="124">
        <f t="shared" si="14"/>
        <v>5</v>
      </c>
      <c r="W60" s="175">
        <f t="shared" si="15"/>
        <v>0.2777777778</v>
      </c>
      <c r="X60" s="128">
        <v>240.0</v>
      </c>
      <c r="Y60" s="129">
        <f t="shared" si="16"/>
        <v>0.02083333333</v>
      </c>
    </row>
    <row r="61">
      <c r="A61" s="49"/>
      <c r="B61" s="259" t="s">
        <v>147</v>
      </c>
      <c r="C61" s="196" t="s">
        <v>162</v>
      </c>
      <c r="D61" s="260" t="s">
        <v>34</v>
      </c>
      <c r="E61" s="261" t="s">
        <v>36</v>
      </c>
      <c r="F61" s="262">
        <v>104914.0</v>
      </c>
      <c r="G61" s="263">
        <v>265.0</v>
      </c>
      <c r="H61" s="264">
        <f t="shared" si="6"/>
        <v>2.525878338</v>
      </c>
      <c r="I61" s="233">
        <v>43.0</v>
      </c>
      <c r="J61" s="265"/>
      <c r="K61" s="204">
        <f t="shared" si="7"/>
        <v>43</v>
      </c>
      <c r="L61" s="267">
        <f t="shared" si="8"/>
        <v>0.409859504</v>
      </c>
      <c r="M61" s="237">
        <v>1.0</v>
      </c>
      <c r="N61" s="268">
        <v>0.0</v>
      </c>
      <c r="O61" s="208">
        <f t="shared" si="9"/>
        <v>1</v>
      </c>
      <c r="P61" s="269">
        <f t="shared" si="10"/>
        <v>0.02325581395</v>
      </c>
      <c r="Q61" s="270">
        <f t="shared" si="11"/>
        <v>0.009531616372</v>
      </c>
      <c r="R61" s="271">
        <v>40.0</v>
      </c>
      <c r="S61" s="242">
        <f t="shared" si="12"/>
        <v>3</v>
      </c>
      <c r="T61" s="272">
        <f t="shared" si="13"/>
        <v>0.075</v>
      </c>
      <c r="U61" s="271">
        <v>0.0</v>
      </c>
      <c r="V61" s="242">
        <f t="shared" si="14"/>
        <v>1</v>
      </c>
      <c r="W61" s="273" t="str">
        <f t="shared" si="15"/>
        <v>#DIV/0!</v>
      </c>
      <c r="X61" s="274" t="s">
        <v>34</v>
      </c>
      <c r="Y61" s="275" t="s">
        <v>34</v>
      </c>
    </row>
    <row r="62" ht="7.5" customHeight="1">
      <c r="A62" s="1"/>
      <c r="B62" s="1"/>
      <c r="C62" s="217"/>
      <c r="L62" s="218"/>
      <c r="M62" s="219"/>
      <c r="O62" s="220"/>
      <c r="V62" s="221"/>
      <c r="Y62" s="222"/>
    </row>
    <row r="63">
      <c r="A63" s="1"/>
      <c r="B63" s="1"/>
      <c r="C63" s="223" t="s">
        <v>154</v>
      </c>
      <c r="G63" s="224">
        <v>46.0</v>
      </c>
      <c r="I63" s="225">
        <v>46.0</v>
      </c>
      <c r="J63" s="226"/>
      <c r="K63" s="227">
        <f t="shared" ref="K63:K64" si="17">I63+J63</f>
        <v>46</v>
      </c>
      <c r="L63" s="218"/>
      <c r="M63" s="228">
        <v>0.0</v>
      </c>
      <c r="N63" s="226"/>
      <c r="O63" s="229">
        <v>0.0</v>
      </c>
      <c r="R63" s="276">
        <f>'40320'!K62</f>
        <v>46</v>
      </c>
      <c r="U63" s="277">
        <f>'40320'!O62</f>
        <v>0</v>
      </c>
      <c r="V63" s="221"/>
      <c r="Y63" s="222"/>
    </row>
    <row r="64">
      <c r="A64" s="1"/>
      <c r="B64" s="1"/>
      <c r="C64" s="223" t="s">
        <v>155</v>
      </c>
      <c r="G64" s="232">
        <v>3.0</v>
      </c>
      <c r="I64" s="233">
        <v>3.0</v>
      </c>
      <c r="J64" s="234"/>
      <c r="K64" s="235">
        <f t="shared" si="17"/>
        <v>3</v>
      </c>
      <c r="L64" s="218"/>
      <c r="M64" s="237">
        <v>0.0</v>
      </c>
      <c r="N64" s="234"/>
      <c r="O64" s="239">
        <v>0.0</v>
      </c>
      <c r="R64" s="278">
        <f>'40320'!K63</f>
        <v>3</v>
      </c>
      <c r="U64" s="279">
        <f>'40320'!O63</f>
        <v>0</v>
      </c>
      <c r="V64" s="221"/>
      <c r="Y64" s="222"/>
    </row>
    <row r="65" ht="7.5" customHeight="1">
      <c r="A65" s="1"/>
      <c r="B65" s="1"/>
      <c r="C65" s="217"/>
      <c r="L65" s="218"/>
      <c r="V65" s="221"/>
      <c r="Y65" s="222"/>
    </row>
    <row r="66">
      <c r="A66" s="1"/>
      <c r="B66" s="1"/>
      <c r="C66" s="18" t="s">
        <v>15</v>
      </c>
      <c r="F66" s="20">
        <f t="shared" ref="F66:G66" si="18">SUM(F6:F64)</f>
        <v>331875705</v>
      </c>
      <c r="G66" s="251">
        <f t="shared" si="18"/>
        <v>2054511</v>
      </c>
      <c r="H66" s="21">
        <f>(G66/F66)*1000</f>
        <v>6.190603798</v>
      </c>
      <c r="I66" s="252">
        <f t="shared" ref="I66:K66" si="19">SUM(I6:I64)</f>
        <v>367004</v>
      </c>
      <c r="J66" s="253">
        <f t="shared" si="19"/>
        <v>33331</v>
      </c>
      <c r="K66" s="23">
        <f t="shared" si="19"/>
        <v>400335</v>
      </c>
      <c r="L66" s="22">
        <f>(K66/F66)*1000</f>
        <v>1.206279923</v>
      </c>
      <c r="M66" s="254">
        <f t="shared" ref="M66:O66" si="20">SUM(M6:M64)</f>
        <v>10871</v>
      </c>
      <c r="N66" s="252">
        <f t="shared" si="20"/>
        <v>1970</v>
      </c>
      <c r="O66" s="23">
        <f t="shared" si="20"/>
        <v>12841</v>
      </c>
      <c r="P66" s="24">
        <f>O66/K66</f>
        <v>0.03207563665</v>
      </c>
      <c r="Q66" s="25">
        <f>(O66/F66)*1000</f>
        <v>0.03869219653</v>
      </c>
      <c r="R66" s="255">
        <f t="shared" ref="R66:S66" si="21">SUM(R6:R64)</f>
        <v>311357</v>
      </c>
      <c r="S66" s="256">
        <f t="shared" si="21"/>
        <v>88978</v>
      </c>
      <c r="T66" s="26">
        <f>(K66/R66)-1</f>
        <v>0.2857748501</v>
      </c>
      <c r="U66" s="255">
        <f t="shared" ref="U66:V66" si="22">SUM(U6:U64)</f>
        <v>8452</v>
      </c>
      <c r="V66" s="256">
        <f t="shared" si="22"/>
        <v>4389</v>
      </c>
      <c r="W66" s="27">
        <f>(O66/U66)-1</f>
        <v>0.5192853762</v>
      </c>
      <c r="X66" s="257">
        <f>SUM(X6:X64)</f>
        <v>23559</v>
      </c>
      <c r="Y66" s="29">
        <f>V66/X66</f>
        <v>0.18629823</v>
      </c>
    </row>
    <row r="67">
      <c r="A67" s="1"/>
      <c r="B67" s="1"/>
      <c r="C67" s="258" t="s">
        <v>159</v>
      </c>
    </row>
  </sheetData>
  <autoFilter ref="$B$5:$Y$61">
    <sortState ref="B5:Y61">
      <sortCondition ref="C5:C61"/>
      <sortCondition descending="1" ref="W5:W61"/>
      <sortCondition descending="1" ref="T5:T61"/>
      <sortCondition descending="1" ref="H5:H61"/>
      <sortCondition descending="1" ref="Q5:Q61"/>
      <sortCondition descending="1" ref="P5:P61"/>
      <sortCondition descending="1" ref="N5:N61"/>
      <sortCondition descending="1" ref="L5:L61"/>
      <sortCondition descending="1" ref="K5:K61"/>
      <sortCondition descending="1" ref="J5:J61"/>
      <sortCondition descending="1" ref="O5:O61"/>
      <sortCondition descending="1" ref="I5:I61"/>
      <sortCondition descending="1" ref="M5:M61"/>
      <sortCondition ref="B5:B61"/>
      <sortCondition ref="U5:U61"/>
      <sortCondition descending="1" ref="G5:G61"/>
      <sortCondition descending="1" ref="Y5:Y61"/>
      <sortCondition descending="1" ref="X5:X61"/>
    </sortState>
  </autoFilter>
  <mergeCells count="15">
    <mergeCell ref="G3:H3"/>
    <mergeCell ref="I3:L3"/>
    <mergeCell ref="D4:E4"/>
    <mergeCell ref="C67:Q67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1.0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2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6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17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1"/>
      <c r="B4" s="1"/>
      <c r="C4" s="18" t="s">
        <v>9</v>
      </c>
      <c r="D4" s="19"/>
      <c r="E4" s="10"/>
      <c r="F4" s="20">
        <f t="shared" ref="F4:G4" si="1">SUM(F6:F64)</f>
        <v>331875705</v>
      </c>
      <c r="G4" s="20">
        <f t="shared" si="1"/>
        <v>1917144</v>
      </c>
      <c r="H4" s="21">
        <f>(G4/F4)*1000</f>
        <v>5.776692813</v>
      </c>
      <c r="I4" s="20">
        <f t="shared" ref="I4:K4" si="2">SUM(I6:I64)</f>
        <v>336673</v>
      </c>
      <c r="J4" s="20">
        <f t="shared" si="2"/>
        <v>30331</v>
      </c>
      <c r="K4" s="20">
        <f t="shared" si="2"/>
        <v>367004</v>
      </c>
      <c r="L4" s="22">
        <f>(K4/F4)*1000</f>
        <v>1.105847745</v>
      </c>
      <c r="M4" s="20">
        <f t="shared" ref="M4:O4" si="3">SUM(M6:M64)</f>
        <v>9616</v>
      </c>
      <c r="N4" s="20">
        <f t="shared" si="3"/>
        <v>1255</v>
      </c>
      <c r="O4" s="23">
        <f t="shared" si="3"/>
        <v>10871</v>
      </c>
      <c r="P4" s="24">
        <f>O4/K4</f>
        <v>0.02962093056</v>
      </c>
      <c r="Q4" s="25">
        <f>(O4/F4)*1000</f>
        <v>0.03275623927</v>
      </c>
      <c r="R4" s="20">
        <f t="shared" ref="R4:S4" si="4">SUM(R6:R64)</f>
        <v>277161</v>
      </c>
      <c r="S4" s="20">
        <f t="shared" si="4"/>
        <v>89843</v>
      </c>
      <c r="T4" s="26">
        <f>(K4/R4)-1</f>
        <v>0.3241545528</v>
      </c>
      <c r="U4" s="20">
        <f t="shared" ref="U4:V4" si="5">SUM(U6:U64)</f>
        <v>7383</v>
      </c>
      <c r="V4" s="20">
        <f t="shared" si="5"/>
        <v>3488</v>
      </c>
      <c r="W4" s="27">
        <f>(O4/U4)-1</f>
        <v>0.4724366789</v>
      </c>
      <c r="X4" s="28">
        <f>SUM(X6:X64)</f>
        <v>23559</v>
      </c>
      <c r="Y4" s="29">
        <f>V4/X4</f>
        <v>0.1480538223</v>
      </c>
    </row>
    <row r="5">
      <c r="A5" s="7"/>
      <c r="B5" s="30" t="s">
        <v>10</v>
      </c>
      <c r="C5" s="31" t="s">
        <v>11</v>
      </c>
      <c r="D5" s="32" t="s">
        <v>12</v>
      </c>
      <c r="E5" s="33" t="s">
        <v>13</v>
      </c>
      <c r="F5" s="34" t="s">
        <v>14</v>
      </c>
      <c r="G5" s="35" t="s">
        <v>15</v>
      </c>
      <c r="H5" s="36" t="s">
        <v>16</v>
      </c>
      <c r="I5" s="37" t="s">
        <v>17</v>
      </c>
      <c r="J5" s="38" t="s">
        <v>18</v>
      </c>
      <c r="K5" s="39" t="s">
        <v>15</v>
      </c>
      <c r="L5" s="40" t="s">
        <v>16</v>
      </c>
      <c r="M5" s="37" t="s">
        <v>17</v>
      </c>
      <c r="N5" s="38" t="s">
        <v>18</v>
      </c>
      <c r="O5" s="41" t="s">
        <v>15</v>
      </c>
      <c r="P5" s="42" t="s">
        <v>19</v>
      </c>
      <c r="Q5" s="43" t="s">
        <v>20</v>
      </c>
      <c r="R5" s="44" t="s">
        <v>25</v>
      </c>
      <c r="S5" s="45" t="s">
        <v>23</v>
      </c>
      <c r="T5" s="46" t="s">
        <v>24</v>
      </c>
      <c r="U5" s="48" t="s">
        <v>29</v>
      </c>
      <c r="V5" s="51" t="s">
        <v>23</v>
      </c>
      <c r="W5" s="53" t="s">
        <v>24</v>
      </c>
      <c r="X5" s="40" t="s">
        <v>28</v>
      </c>
      <c r="Y5" s="39" t="s">
        <v>30</v>
      </c>
    </row>
    <row r="6">
      <c r="A6" s="49"/>
      <c r="B6" s="54" t="s">
        <v>33</v>
      </c>
      <c r="C6" s="56" t="s">
        <v>35</v>
      </c>
      <c r="D6" s="58" t="s">
        <v>37</v>
      </c>
      <c r="E6" s="60" t="s">
        <v>37</v>
      </c>
      <c r="F6" s="62">
        <v>4903185.0</v>
      </c>
      <c r="G6" s="63">
        <v>14765.0</v>
      </c>
      <c r="H6" s="66">
        <f t="shared" ref="H6:H61" si="6">(G6/F6)*1000</f>
        <v>3.011307956</v>
      </c>
      <c r="I6" s="68">
        <f>'40520'!K6</f>
        <v>1841</v>
      </c>
      <c r="J6" s="70">
        <v>165.0</v>
      </c>
      <c r="K6" s="69">
        <f t="shared" ref="K6:K61" si="7">I6+J6</f>
        <v>2006</v>
      </c>
      <c r="L6" s="74">
        <f t="shared" ref="L6:L61" si="8">(K6/F6)*1000</f>
        <v>0.4091218259</v>
      </c>
      <c r="M6" s="76">
        <f>'40520'!O6</f>
        <v>45</v>
      </c>
      <c r="N6" s="77">
        <v>7.0</v>
      </c>
      <c r="O6" s="75">
        <f t="shared" ref="O6:O61" si="9">M6+N6</f>
        <v>52</v>
      </c>
      <c r="P6" s="79">
        <f t="shared" ref="P6:P61" si="10">O6/K6</f>
        <v>0.0259222333</v>
      </c>
      <c r="Q6" s="82">
        <f t="shared" ref="Q6:Q61" si="11">(O6/F6)*1000</f>
        <v>0.01060535142</v>
      </c>
      <c r="R6" s="68">
        <f>'40320'!K5</f>
        <v>1515</v>
      </c>
      <c r="S6" s="83">
        <f t="shared" ref="S6:S61" si="12">K6-R6</f>
        <v>491</v>
      </c>
      <c r="T6" s="85">
        <f t="shared" ref="T6:T61" si="13">(K6/R6)-1</f>
        <v>0.3240924092</v>
      </c>
      <c r="U6" s="88">
        <f>'40320'!O5</f>
        <v>38</v>
      </c>
      <c r="V6" s="90">
        <f t="shared" ref="V6:V61" si="14">O6-U6</f>
        <v>14</v>
      </c>
      <c r="W6" s="92">
        <f t="shared" ref="W6:W61" si="15">(O6/U6)-1</f>
        <v>0.3684210526</v>
      </c>
      <c r="X6" s="95">
        <v>438.0</v>
      </c>
      <c r="Y6" s="89">
        <f t="shared" ref="Y6:Y60" si="16">V6/X6</f>
        <v>0.03196347032</v>
      </c>
    </row>
    <row r="7">
      <c r="A7" s="49"/>
      <c r="B7" s="98" t="s">
        <v>39</v>
      </c>
      <c r="C7" s="100" t="s">
        <v>41</v>
      </c>
      <c r="D7" s="102" t="s">
        <v>37</v>
      </c>
      <c r="E7" s="104" t="s">
        <v>37</v>
      </c>
      <c r="F7" s="106">
        <v>731545.0</v>
      </c>
      <c r="G7" s="108">
        <v>6883.0</v>
      </c>
      <c r="H7" s="66">
        <f t="shared" si="6"/>
        <v>9.408853864</v>
      </c>
      <c r="I7" s="111">
        <f>'40520'!K7</f>
        <v>185</v>
      </c>
      <c r="J7" s="113">
        <v>6.0</v>
      </c>
      <c r="K7" s="112">
        <f t="shared" si="7"/>
        <v>191</v>
      </c>
      <c r="L7" s="114">
        <f t="shared" si="8"/>
        <v>0.2610912521</v>
      </c>
      <c r="M7" s="116">
        <f>'40520'!O7</f>
        <v>6</v>
      </c>
      <c r="N7" s="118">
        <v>0.0</v>
      </c>
      <c r="O7" s="119">
        <f t="shared" si="9"/>
        <v>6</v>
      </c>
      <c r="P7" s="120">
        <f t="shared" si="10"/>
        <v>0.03141361257</v>
      </c>
      <c r="Q7" s="121">
        <f t="shared" si="11"/>
        <v>0.008201819437</v>
      </c>
      <c r="R7" s="111">
        <f>'40320'!K6</f>
        <v>151</v>
      </c>
      <c r="S7" s="124">
        <f t="shared" si="12"/>
        <v>40</v>
      </c>
      <c r="T7" s="126">
        <f t="shared" si="13"/>
        <v>0.2649006623</v>
      </c>
      <c r="U7" s="130">
        <f>'40320'!O6</f>
        <v>3</v>
      </c>
      <c r="V7" s="131">
        <f t="shared" si="14"/>
        <v>3</v>
      </c>
      <c r="W7" s="135">
        <f t="shared" si="15"/>
        <v>1</v>
      </c>
      <c r="X7" s="136">
        <v>36.0</v>
      </c>
      <c r="Y7" s="129">
        <f t="shared" si="16"/>
        <v>0.08333333333</v>
      </c>
    </row>
    <row r="8">
      <c r="A8" s="49"/>
      <c r="B8" s="98" t="s">
        <v>45</v>
      </c>
      <c r="C8" s="100" t="s">
        <v>46</v>
      </c>
      <c r="D8" s="102" t="s">
        <v>37</v>
      </c>
      <c r="E8" s="104" t="s">
        <v>37</v>
      </c>
      <c r="F8" s="106">
        <v>7278717.0</v>
      </c>
      <c r="G8" s="108">
        <v>32534.0</v>
      </c>
      <c r="H8" s="66">
        <f t="shared" si="6"/>
        <v>4.469743775</v>
      </c>
      <c r="I8" s="111">
        <f>'40520'!K8</f>
        <v>2269</v>
      </c>
      <c r="J8" s="113">
        <v>187.0</v>
      </c>
      <c r="K8" s="112">
        <f t="shared" si="7"/>
        <v>2456</v>
      </c>
      <c r="L8" s="114">
        <f t="shared" si="8"/>
        <v>0.3374221034</v>
      </c>
      <c r="M8" s="116">
        <f>'40520'!O8</f>
        <v>64</v>
      </c>
      <c r="N8" s="118">
        <v>1.0</v>
      </c>
      <c r="O8" s="119">
        <f t="shared" si="9"/>
        <v>65</v>
      </c>
      <c r="P8" s="120">
        <f t="shared" si="10"/>
        <v>0.02646579805</v>
      </c>
      <c r="Q8" s="121">
        <f t="shared" si="11"/>
        <v>0.008930145244</v>
      </c>
      <c r="R8" s="111">
        <f>'40320'!K7</f>
        <v>1769</v>
      </c>
      <c r="S8" s="124">
        <f t="shared" si="12"/>
        <v>687</v>
      </c>
      <c r="T8" s="126">
        <f t="shared" si="13"/>
        <v>0.3883550028</v>
      </c>
      <c r="U8" s="130">
        <f>'40320'!O7</f>
        <v>41</v>
      </c>
      <c r="V8" s="131">
        <f t="shared" si="14"/>
        <v>24</v>
      </c>
      <c r="W8" s="145">
        <f t="shared" si="15"/>
        <v>0.5853658537</v>
      </c>
      <c r="X8" s="136">
        <v>492.0</v>
      </c>
      <c r="Y8" s="129">
        <f t="shared" si="16"/>
        <v>0.0487804878</v>
      </c>
    </row>
    <row r="9">
      <c r="A9" s="49"/>
      <c r="B9" s="98" t="s">
        <v>47</v>
      </c>
      <c r="C9" s="100" t="s">
        <v>48</v>
      </c>
      <c r="D9" s="102" t="s">
        <v>37</v>
      </c>
      <c r="E9" s="104" t="s">
        <v>37</v>
      </c>
      <c r="F9" s="106">
        <v>3017825.0</v>
      </c>
      <c r="G9" s="108">
        <v>12845.0</v>
      </c>
      <c r="H9" s="66">
        <f t="shared" si="6"/>
        <v>4.256376695</v>
      </c>
      <c r="I9" s="111">
        <f>'40520'!K9</f>
        <v>837</v>
      </c>
      <c r="J9" s="113">
        <v>90.0</v>
      </c>
      <c r="K9" s="112">
        <f t="shared" si="7"/>
        <v>927</v>
      </c>
      <c r="L9" s="114">
        <f t="shared" si="8"/>
        <v>0.3071748693</v>
      </c>
      <c r="M9" s="116">
        <f>'40520'!O9</f>
        <v>16</v>
      </c>
      <c r="N9" s="118">
        <v>0.0</v>
      </c>
      <c r="O9" s="119">
        <f t="shared" si="9"/>
        <v>16</v>
      </c>
      <c r="P9" s="120">
        <f t="shared" si="10"/>
        <v>0.01725997843</v>
      </c>
      <c r="Q9" s="121">
        <f t="shared" si="11"/>
        <v>0.005301831617</v>
      </c>
      <c r="R9" s="111">
        <f>'40320'!K8</f>
        <v>738</v>
      </c>
      <c r="S9" s="124">
        <f t="shared" si="12"/>
        <v>189</v>
      </c>
      <c r="T9" s="126">
        <f t="shared" si="13"/>
        <v>0.256097561</v>
      </c>
      <c r="U9" s="130">
        <f>'40320'!O8</f>
        <v>12</v>
      </c>
      <c r="V9" s="131">
        <f t="shared" si="14"/>
        <v>4</v>
      </c>
      <c r="W9" s="145">
        <f t="shared" si="15"/>
        <v>0.3333333333</v>
      </c>
      <c r="X9" s="136">
        <v>267.0</v>
      </c>
      <c r="Y9" s="129">
        <f t="shared" si="16"/>
        <v>0.01498127341</v>
      </c>
    </row>
    <row r="10">
      <c r="A10" s="49"/>
      <c r="B10" s="98" t="s">
        <v>51</v>
      </c>
      <c r="C10" s="100" t="s">
        <v>52</v>
      </c>
      <c r="D10" s="146" t="s">
        <v>36</v>
      </c>
      <c r="E10" s="149" t="s">
        <v>36</v>
      </c>
      <c r="F10" s="106">
        <v>3.9512223E7</v>
      </c>
      <c r="G10" s="108">
        <v>117431.0</v>
      </c>
      <c r="H10" s="66">
        <f t="shared" si="6"/>
        <v>2.972017039</v>
      </c>
      <c r="I10" s="111">
        <f>'40520'!K10</f>
        <v>15037</v>
      </c>
      <c r="J10" s="113">
        <v>982.0</v>
      </c>
      <c r="K10" s="112">
        <f t="shared" si="7"/>
        <v>16019</v>
      </c>
      <c r="L10" s="114">
        <f t="shared" si="8"/>
        <v>0.4054188498</v>
      </c>
      <c r="M10" s="116">
        <f>'40520'!O10</f>
        <v>347</v>
      </c>
      <c r="N10" s="118">
        <v>33.0</v>
      </c>
      <c r="O10" s="119">
        <f t="shared" si="9"/>
        <v>380</v>
      </c>
      <c r="P10" s="120">
        <f t="shared" si="10"/>
        <v>0.02372183033</v>
      </c>
      <c r="Q10" s="121">
        <f t="shared" si="11"/>
        <v>0.009617277165</v>
      </c>
      <c r="R10" s="111">
        <f>'40320'!K9</f>
        <v>12267</v>
      </c>
      <c r="S10" s="124">
        <f t="shared" si="12"/>
        <v>3752</v>
      </c>
      <c r="T10" s="126">
        <f t="shared" si="13"/>
        <v>0.3058612538</v>
      </c>
      <c r="U10" s="130">
        <f>'40320'!O9</f>
        <v>275</v>
      </c>
      <c r="V10" s="131">
        <f t="shared" si="14"/>
        <v>105</v>
      </c>
      <c r="W10" s="145">
        <f t="shared" si="15"/>
        <v>0.3818181818</v>
      </c>
      <c r="X10" s="136">
        <v>2208.0</v>
      </c>
      <c r="Y10" s="129">
        <f t="shared" si="16"/>
        <v>0.04755434783</v>
      </c>
    </row>
    <row r="11">
      <c r="A11" s="49"/>
      <c r="B11" s="98" t="s">
        <v>53</v>
      </c>
      <c r="C11" s="100" t="s">
        <v>54</v>
      </c>
      <c r="D11" s="146" t="s">
        <v>36</v>
      </c>
      <c r="E11" s="149" t="s">
        <v>36</v>
      </c>
      <c r="F11" s="106">
        <v>5758736.0</v>
      </c>
      <c r="G11" s="108">
        <v>25773.0</v>
      </c>
      <c r="H11" s="66">
        <f t="shared" si="6"/>
        <v>4.475461282</v>
      </c>
      <c r="I11" s="111">
        <f>'40520'!K11</f>
        <v>4950</v>
      </c>
      <c r="J11" s="113">
        <v>222.0</v>
      </c>
      <c r="K11" s="112">
        <f t="shared" si="7"/>
        <v>5172</v>
      </c>
      <c r="L11" s="114">
        <f t="shared" si="8"/>
        <v>0.8981137527</v>
      </c>
      <c r="M11" s="116">
        <f>'40520'!O11</f>
        <v>140</v>
      </c>
      <c r="N11" s="118">
        <v>10.0</v>
      </c>
      <c r="O11" s="119">
        <f t="shared" si="9"/>
        <v>150</v>
      </c>
      <c r="P11" s="120">
        <f t="shared" si="10"/>
        <v>0.02900232019</v>
      </c>
      <c r="Q11" s="121">
        <f t="shared" si="11"/>
        <v>0.02604738262</v>
      </c>
      <c r="R11" s="111">
        <f>'40320'!K10</f>
        <v>4173</v>
      </c>
      <c r="S11" s="124">
        <f t="shared" si="12"/>
        <v>999</v>
      </c>
      <c r="T11" s="126">
        <f t="shared" si="13"/>
        <v>0.2393961179</v>
      </c>
      <c r="U11" s="130">
        <f>'40320'!O10</f>
        <v>111</v>
      </c>
      <c r="V11" s="131">
        <f t="shared" si="14"/>
        <v>39</v>
      </c>
      <c r="W11" s="145">
        <f t="shared" si="15"/>
        <v>0.3513513514</v>
      </c>
      <c r="X11" s="136">
        <v>321.0</v>
      </c>
      <c r="Y11" s="129">
        <f t="shared" si="16"/>
        <v>0.1214953271</v>
      </c>
    </row>
    <row r="12">
      <c r="A12" s="49"/>
      <c r="B12" s="98" t="s">
        <v>57</v>
      </c>
      <c r="C12" s="100" t="s">
        <v>58</v>
      </c>
      <c r="D12" s="146" t="s">
        <v>36</v>
      </c>
      <c r="E12" s="149" t="s">
        <v>36</v>
      </c>
      <c r="F12" s="106">
        <v>3565287.0</v>
      </c>
      <c r="G12" s="108">
        <v>26686.0</v>
      </c>
      <c r="H12" s="66">
        <f t="shared" si="6"/>
        <v>7.484951422</v>
      </c>
      <c r="I12" s="111">
        <f>'40520'!K12</f>
        <v>5675</v>
      </c>
      <c r="J12" s="113">
        <v>1231.0</v>
      </c>
      <c r="K12" s="112">
        <f t="shared" si="7"/>
        <v>6906</v>
      </c>
      <c r="L12" s="114">
        <f t="shared" si="8"/>
        <v>1.937010962</v>
      </c>
      <c r="M12" s="116">
        <f>'40520'!O12</f>
        <v>189</v>
      </c>
      <c r="N12" s="118">
        <v>17.0</v>
      </c>
      <c r="O12" s="119">
        <f t="shared" si="9"/>
        <v>206</v>
      </c>
      <c r="P12" s="120">
        <f t="shared" si="10"/>
        <v>0.02982913409</v>
      </c>
      <c r="Q12" s="121">
        <f t="shared" si="11"/>
        <v>0.0577793597</v>
      </c>
      <c r="R12" s="111">
        <f>'40320'!K11</f>
        <v>4914</v>
      </c>
      <c r="S12" s="124">
        <f t="shared" si="12"/>
        <v>1992</v>
      </c>
      <c r="T12" s="126">
        <f t="shared" si="13"/>
        <v>0.4053724054</v>
      </c>
      <c r="U12" s="130">
        <f>'40320'!O11</f>
        <v>131</v>
      </c>
      <c r="V12" s="131">
        <f t="shared" si="14"/>
        <v>75</v>
      </c>
      <c r="W12" s="145">
        <f t="shared" si="15"/>
        <v>0.572519084</v>
      </c>
      <c r="X12" s="136">
        <v>255.0</v>
      </c>
      <c r="Y12" s="129">
        <f t="shared" si="16"/>
        <v>0.2941176471</v>
      </c>
    </row>
    <row r="13">
      <c r="A13" s="49"/>
      <c r="B13" s="98" t="s">
        <v>61</v>
      </c>
      <c r="C13" s="100" t="s">
        <v>62</v>
      </c>
      <c r="D13" s="146" t="s">
        <v>36</v>
      </c>
      <c r="E13" s="149" t="s">
        <v>36</v>
      </c>
      <c r="F13" s="106">
        <v>973764.0</v>
      </c>
      <c r="G13" s="108">
        <v>6994.0</v>
      </c>
      <c r="H13" s="66">
        <f t="shared" si="6"/>
        <v>7.182438455</v>
      </c>
      <c r="I13" s="111">
        <f>'40520'!K13</f>
        <v>673</v>
      </c>
      <c r="J13" s="113">
        <v>110.0</v>
      </c>
      <c r="K13" s="112">
        <f t="shared" si="7"/>
        <v>783</v>
      </c>
      <c r="L13" s="114">
        <f t="shared" si="8"/>
        <v>0.8040962697</v>
      </c>
      <c r="M13" s="116">
        <f>'40520'!O13</f>
        <v>14</v>
      </c>
      <c r="N13" s="118">
        <v>1.0</v>
      </c>
      <c r="O13" s="119">
        <f t="shared" si="9"/>
        <v>15</v>
      </c>
      <c r="P13" s="120">
        <f t="shared" si="10"/>
        <v>0.01915708812</v>
      </c>
      <c r="Q13" s="121">
        <f t="shared" si="11"/>
        <v>0.0154041431</v>
      </c>
      <c r="R13" s="111">
        <f>'40320'!K12</f>
        <v>450</v>
      </c>
      <c r="S13" s="124">
        <f t="shared" si="12"/>
        <v>333</v>
      </c>
      <c r="T13" s="126">
        <f t="shared" si="13"/>
        <v>0.74</v>
      </c>
      <c r="U13" s="130">
        <f>'40320'!O12</f>
        <v>14</v>
      </c>
      <c r="V13" s="131">
        <f t="shared" si="14"/>
        <v>1</v>
      </c>
      <c r="W13" s="145">
        <f t="shared" si="15"/>
        <v>0.07142857143</v>
      </c>
      <c r="X13" s="136">
        <v>75.0</v>
      </c>
      <c r="Y13" s="129">
        <f t="shared" si="16"/>
        <v>0.01333333333</v>
      </c>
    </row>
    <row r="14">
      <c r="A14" s="49"/>
      <c r="B14" s="98" t="s">
        <v>65</v>
      </c>
      <c r="C14" s="100" t="s">
        <v>66</v>
      </c>
      <c r="D14" s="146" t="s">
        <v>36</v>
      </c>
      <c r="E14" s="149" t="s">
        <v>67</v>
      </c>
      <c r="F14" s="106">
        <v>705749.0</v>
      </c>
      <c r="G14" s="108">
        <v>7453.0</v>
      </c>
      <c r="H14" s="66">
        <f t="shared" si="6"/>
        <v>10.5604117</v>
      </c>
      <c r="I14" s="111">
        <f>'40520'!K14</f>
        <v>998</v>
      </c>
      <c r="J14" s="113">
        <v>99.0</v>
      </c>
      <c r="K14" s="112">
        <f t="shared" si="7"/>
        <v>1097</v>
      </c>
      <c r="L14" s="114">
        <f t="shared" si="8"/>
        <v>1.554376981</v>
      </c>
      <c r="M14" s="116">
        <f>'40520'!O14</f>
        <v>22</v>
      </c>
      <c r="N14" s="118">
        <v>2.0</v>
      </c>
      <c r="O14" s="119">
        <f t="shared" si="9"/>
        <v>24</v>
      </c>
      <c r="P14" s="120">
        <f t="shared" si="10"/>
        <v>0.02187784868</v>
      </c>
      <c r="Q14" s="121">
        <f t="shared" si="11"/>
        <v>0.03400642438</v>
      </c>
      <c r="R14" s="111">
        <f>'40320'!K13</f>
        <v>757</v>
      </c>
      <c r="S14" s="124">
        <f t="shared" si="12"/>
        <v>340</v>
      </c>
      <c r="T14" s="126">
        <f t="shared" si="13"/>
        <v>0.4491413474</v>
      </c>
      <c r="U14" s="130">
        <f>'40320'!O13</f>
        <v>15</v>
      </c>
      <c r="V14" s="131">
        <f t="shared" si="14"/>
        <v>9</v>
      </c>
      <c r="W14" s="145">
        <f t="shared" si="15"/>
        <v>0.6</v>
      </c>
      <c r="X14" s="136">
        <v>42.0</v>
      </c>
      <c r="Y14" s="129">
        <f t="shared" si="16"/>
        <v>0.2142857143</v>
      </c>
    </row>
    <row r="15">
      <c r="A15" s="49"/>
      <c r="B15" s="98" t="s">
        <v>70</v>
      </c>
      <c r="C15" s="100" t="s">
        <v>72</v>
      </c>
      <c r="D15" s="159" t="s">
        <v>44</v>
      </c>
      <c r="E15" s="104" t="s">
        <v>37</v>
      </c>
      <c r="F15" s="106">
        <v>2.1477737E7</v>
      </c>
      <c r="G15" s="108">
        <v>123274.0</v>
      </c>
      <c r="H15" s="66">
        <f t="shared" si="6"/>
        <v>5.739617726</v>
      </c>
      <c r="I15" s="111">
        <f>'40520'!K15</f>
        <v>12350</v>
      </c>
      <c r="J15" s="113">
        <v>1279.0</v>
      </c>
      <c r="K15" s="112">
        <f t="shared" si="7"/>
        <v>13629</v>
      </c>
      <c r="L15" s="114">
        <f t="shared" si="8"/>
        <v>0.6345640605</v>
      </c>
      <c r="M15" s="116">
        <f>'40520'!O15</f>
        <v>221</v>
      </c>
      <c r="N15" s="118">
        <v>33.0</v>
      </c>
      <c r="O15" s="119">
        <f t="shared" si="9"/>
        <v>254</v>
      </c>
      <c r="P15" s="120">
        <f t="shared" si="10"/>
        <v>0.0186367305</v>
      </c>
      <c r="Q15" s="121">
        <f t="shared" si="11"/>
        <v>0.01182619938</v>
      </c>
      <c r="R15" s="111">
        <f>'40320'!K14</f>
        <v>10268</v>
      </c>
      <c r="S15" s="124">
        <f t="shared" si="12"/>
        <v>3361</v>
      </c>
      <c r="T15" s="126">
        <f t="shared" si="13"/>
        <v>0.3273276198</v>
      </c>
      <c r="U15" s="130">
        <f>'40320'!O14</f>
        <v>170</v>
      </c>
      <c r="V15" s="131">
        <f t="shared" si="14"/>
        <v>84</v>
      </c>
      <c r="W15" s="145">
        <f t="shared" si="15"/>
        <v>0.4941176471</v>
      </c>
      <c r="X15" s="136">
        <v>1713.0</v>
      </c>
      <c r="Y15" s="129">
        <f t="shared" si="16"/>
        <v>0.04903677758</v>
      </c>
    </row>
    <row r="16">
      <c r="A16" s="49"/>
      <c r="B16" s="98" t="s">
        <v>74</v>
      </c>
      <c r="C16" s="100" t="s">
        <v>75</v>
      </c>
      <c r="D16" s="102" t="s">
        <v>37</v>
      </c>
      <c r="E16" s="104" t="s">
        <v>37</v>
      </c>
      <c r="F16" s="106">
        <v>1.0617423E7</v>
      </c>
      <c r="G16" s="108">
        <v>40012.0</v>
      </c>
      <c r="H16" s="66">
        <f t="shared" si="6"/>
        <v>3.768522739</v>
      </c>
      <c r="I16" s="111">
        <f>'40520'!K16</f>
        <v>6742</v>
      </c>
      <c r="J16" s="113">
        <v>572.0</v>
      </c>
      <c r="K16" s="112">
        <f t="shared" si="7"/>
        <v>7314</v>
      </c>
      <c r="L16" s="114">
        <f t="shared" si="8"/>
        <v>0.6888677224</v>
      </c>
      <c r="M16" s="116">
        <f>'40520'!O16</f>
        <v>219</v>
      </c>
      <c r="N16" s="118">
        <v>10.0</v>
      </c>
      <c r="O16" s="119">
        <f t="shared" si="9"/>
        <v>229</v>
      </c>
      <c r="P16" s="120">
        <f t="shared" si="10"/>
        <v>0.03130981679</v>
      </c>
      <c r="Q16" s="121">
        <f t="shared" si="11"/>
        <v>0.02156832218</v>
      </c>
      <c r="R16" s="111">
        <f>'40320'!K15</f>
        <v>5967</v>
      </c>
      <c r="S16" s="124">
        <f t="shared" si="12"/>
        <v>1347</v>
      </c>
      <c r="T16" s="126">
        <f t="shared" si="13"/>
        <v>0.2257415787</v>
      </c>
      <c r="U16" s="130">
        <f>'40320'!O15</f>
        <v>198</v>
      </c>
      <c r="V16" s="131">
        <f t="shared" si="14"/>
        <v>31</v>
      </c>
      <c r="W16" s="145">
        <f t="shared" si="15"/>
        <v>0.1565656566</v>
      </c>
      <c r="X16" s="136">
        <v>699.0</v>
      </c>
      <c r="Y16" s="129">
        <f t="shared" si="16"/>
        <v>0.0443490701</v>
      </c>
    </row>
    <row r="17">
      <c r="A17" s="49"/>
      <c r="B17" s="98" t="s">
        <v>80</v>
      </c>
      <c r="C17" s="100" t="s">
        <v>81</v>
      </c>
      <c r="D17" s="146" t="s">
        <v>36</v>
      </c>
      <c r="E17" s="149" t="s">
        <v>36</v>
      </c>
      <c r="F17" s="106">
        <v>1415872.0</v>
      </c>
      <c r="G17" s="108">
        <v>13526.0</v>
      </c>
      <c r="H17" s="66">
        <f t="shared" si="6"/>
        <v>9.553123446</v>
      </c>
      <c r="I17" s="111">
        <f>'40520'!K17</f>
        <v>371</v>
      </c>
      <c r="J17" s="113">
        <v>16.0</v>
      </c>
      <c r="K17" s="112">
        <f t="shared" si="7"/>
        <v>387</v>
      </c>
      <c r="L17" s="114">
        <f t="shared" si="8"/>
        <v>0.2733297925</v>
      </c>
      <c r="M17" s="116">
        <f>'40520'!O17</f>
        <v>4</v>
      </c>
      <c r="N17" s="118">
        <v>1.0</v>
      </c>
      <c r="O17" s="119">
        <f t="shared" si="9"/>
        <v>5</v>
      </c>
      <c r="P17" s="120">
        <f t="shared" si="10"/>
        <v>0.01291989664</v>
      </c>
      <c r="Q17" s="121">
        <f t="shared" si="11"/>
        <v>0.003531392668</v>
      </c>
      <c r="R17" s="111">
        <f>'40320'!K16</f>
        <v>319</v>
      </c>
      <c r="S17" s="124">
        <f t="shared" si="12"/>
        <v>68</v>
      </c>
      <c r="T17" s="126">
        <f t="shared" si="13"/>
        <v>0.2131661442</v>
      </c>
      <c r="U17" s="130">
        <f>'40320'!O16</f>
        <v>3</v>
      </c>
      <c r="V17" s="131">
        <f t="shared" si="14"/>
        <v>2</v>
      </c>
      <c r="W17" s="145">
        <f t="shared" si="15"/>
        <v>0.6666666667</v>
      </c>
      <c r="X17" s="136">
        <v>93.0</v>
      </c>
      <c r="Y17" s="129">
        <f t="shared" si="16"/>
        <v>0.02150537634</v>
      </c>
    </row>
    <row r="18">
      <c r="A18" s="49"/>
      <c r="B18" s="98" t="s">
        <v>68</v>
      </c>
      <c r="C18" s="100" t="s">
        <v>69</v>
      </c>
      <c r="D18" s="102" t="s">
        <v>37</v>
      </c>
      <c r="E18" s="104" t="s">
        <v>37</v>
      </c>
      <c r="F18" s="106">
        <v>1787147.0</v>
      </c>
      <c r="G18" s="108">
        <v>10995.0</v>
      </c>
      <c r="H18" s="66">
        <f t="shared" si="6"/>
        <v>6.152263916</v>
      </c>
      <c r="I18" s="111">
        <f>'40520'!K18</f>
        <v>1101</v>
      </c>
      <c r="J18" s="113">
        <v>69.0</v>
      </c>
      <c r="K18" s="112">
        <f t="shared" si="7"/>
        <v>1170</v>
      </c>
      <c r="L18" s="114">
        <f t="shared" si="8"/>
        <v>0.6546747414</v>
      </c>
      <c r="M18" s="116">
        <f>'40520'!O18</f>
        <v>10</v>
      </c>
      <c r="N18" s="118">
        <v>3.0</v>
      </c>
      <c r="O18" s="119">
        <f t="shared" si="9"/>
        <v>13</v>
      </c>
      <c r="P18" s="120">
        <f t="shared" si="10"/>
        <v>0.01111111111</v>
      </c>
      <c r="Q18" s="121">
        <f t="shared" si="11"/>
        <v>0.007274163793</v>
      </c>
      <c r="R18" s="111">
        <f>'40320'!K17</f>
        <v>1013</v>
      </c>
      <c r="S18" s="124">
        <f t="shared" si="12"/>
        <v>157</v>
      </c>
      <c r="T18" s="126">
        <f t="shared" si="13"/>
        <v>0.1549851925</v>
      </c>
      <c r="U18" s="130">
        <f>'40320'!O17</f>
        <v>10</v>
      </c>
      <c r="V18" s="131">
        <f t="shared" si="14"/>
        <v>3</v>
      </c>
      <c r="W18" s="145">
        <f t="shared" si="15"/>
        <v>0.3</v>
      </c>
      <c r="X18" s="136">
        <v>120.0</v>
      </c>
      <c r="Y18" s="129">
        <f t="shared" si="16"/>
        <v>0.025</v>
      </c>
    </row>
    <row r="19">
      <c r="A19" s="49"/>
      <c r="B19" s="98" t="s">
        <v>84</v>
      </c>
      <c r="C19" s="100" t="s">
        <v>85</v>
      </c>
      <c r="D19" s="146" t="s">
        <v>36</v>
      </c>
      <c r="E19" s="149" t="s">
        <v>36</v>
      </c>
      <c r="F19" s="106">
        <v>1.2671821E7</v>
      </c>
      <c r="G19" s="108">
        <v>62942.0</v>
      </c>
      <c r="H19" s="66">
        <f t="shared" si="6"/>
        <v>4.967084052</v>
      </c>
      <c r="I19" s="111">
        <f>'40520'!K19</f>
        <v>11256</v>
      </c>
      <c r="J19" s="113">
        <v>1006.0</v>
      </c>
      <c r="K19" s="112">
        <f t="shared" si="7"/>
        <v>12262</v>
      </c>
      <c r="L19" s="114">
        <f t="shared" si="8"/>
        <v>0.9676588708</v>
      </c>
      <c r="M19" s="116">
        <f>'40520'!O19</f>
        <v>274</v>
      </c>
      <c r="N19" s="118">
        <v>33.0</v>
      </c>
      <c r="O19" s="119">
        <f t="shared" si="9"/>
        <v>307</v>
      </c>
      <c r="P19" s="120">
        <f t="shared" si="10"/>
        <v>0.02503669874</v>
      </c>
      <c r="Q19" s="121">
        <f t="shared" si="11"/>
        <v>0.02422698364</v>
      </c>
      <c r="R19" s="111">
        <f>'40320'!K18</f>
        <v>8904</v>
      </c>
      <c r="S19" s="124">
        <f t="shared" si="12"/>
        <v>3358</v>
      </c>
      <c r="T19" s="126">
        <f t="shared" si="13"/>
        <v>0.3771338724</v>
      </c>
      <c r="U19" s="130">
        <f>'40320'!O18</f>
        <v>210</v>
      </c>
      <c r="V19" s="131">
        <f t="shared" si="14"/>
        <v>97</v>
      </c>
      <c r="W19" s="145">
        <f t="shared" si="15"/>
        <v>0.4619047619</v>
      </c>
      <c r="X19" s="136">
        <v>897.0</v>
      </c>
      <c r="Y19" s="129">
        <f t="shared" si="16"/>
        <v>0.1081382386</v>
      </c>
    </row>
    <row r="20">
      <c r="A20" s="49"/>
      <c r="B20" s="98" t="s">
        <v>90</v>
      </c>
      <c r="C20" s="100" t="s">
        <v>93</v>
      </c>
      <c r="D20" s="102" t="s">
        <v>37</v>
      </c>
      <c r="E20" s="104" t="s">
        <v>37</v>
      </c>
      <c r="F20" s="106">
        <v>6732219.0</v>
      </c>
      <c r="G20" s="108">
        <v>26191.0</v>
      </c>
      <c r="H20" s="66">
        <f t="shared" si="6"/>
        <v>3.890396317</v>
      </c>
      <c r="I20" s="111">
        <f>'40520'!K20</f>
        <v>4411</v>
      </c>
      <c r="J20" s="113">
        <v>533.0</v>
      </c>
      <c r="K20" s="112">
        <f t="shared" si="7"/>
        <v>4944</v>
      </c>
      <c r="L20" s="114">
        <f t="shared" si="8"/>
        <v>0.7343789618</v>
      </c>
      <c r="M20" s="116">
        <f>'40520'!O20</f>
        <v>127</v>
      </c>
      <c r="N20" s="118">
        <v>12.0</v>
      </c>
      <c r="O20" s="119">
        <f t="shared" si="9"/>
        <v>139</v>
      </c>
      <c r="P20" s="120">
        <f t="shared" si="10"/>
        <v>0.02811488673</v>
      </c>
      <c r="Q20" s="121">
        <f t="shared" si="11"/>
        <v>0.02064698133</v>
      </c>
      <c r="R20" s="111">
        <f>'40320'!K19</f>
        <v>3437</v>
      </c>
      <c r="S20" s="124">
        <f t="shared" si="12"/>
        <v>1507</v>
      </c>
      <c r="T20" s="126">
        <f t="shared" si="13"/>
        <v>0.4384637765</v>
      </c>
      <c r="U20" s="130">
        <f>'40320'!O19</f>
        <v>102</v>
      </c>
      <c r="V20" s="131">
        <f t="shared" si="14"/>
        <v>37</v>
      </c>
      <c r="W20" s="145">
        <f t="shared" si="15"/>
        <v>0.362745098</v>
      </c>
      <c r="X20" s="136">
        <v>543.0</v>
      </c>
      <c r="Y20" s="129">
        <f t="shared" si="16"/>
        <v>0.06813996317</v>
      </c>
    </row>
    <row r="21">
      <c r="A21" s="49"/>
      <c r="B21" s="98" t="s">
        <v>96</v>
      </c>
      <c r="C21" s="100" t="s">
        <v>97</v>
      </c>
      <c r="D21" s="159" t="s">
        <v>44</v>
      </c>
      <c r="E21" s="104" t="s">
        <v>37</v>
      </c>
      <c r="F21" s="106">
        <v>3155070.0</v>
      </c>
      <c r="G21" s="108">
        <v>11599.0</v>
      </c>
      <c r="H21" s="66">
        <f t="shared" si="6"/>
        <v>3.676305122</v>
      </c>
      <c r="I21" s="111">
        <f>'40520'!K21</f>
        <v>868</v>
      </c>
      <c r="J21" s="113">
        <v>78.0</v>
      </c>
      <c r="K21" s="112">
        <f t="shared" si="7"/>
        <v>946</v>
      </c>
      <c r="L21" s="114">
        <f t="shared" si="8"/>
        <v>0.299834869</v>
      </c>
      <c r="M21" s="116">
        <f>'40520'!O21</f>
        <v>22</v>
      </c>
      <c r="N21" s="118">
        <v>3.0</v>
      </c>
      <c r="O21" s="119">
        <f t="shared" si="9"/>
        <v>25</v>
      </c>
      <c r="P21" s="120">
        <f t="shared" si="10"/>
        <v>0.02642706131</v>
      </c>
      <c r="Q21" s="121">
        <f t="shared" si="11"/>
        <v>0.007923754465</v>
      </c>
      <c r="R21" s="111">
        <f>'40320'!K20</f>
        <v>699</v>
      </c>
      <c r="S21" s="124">
        <f t="shared" si="12"/>
        <v>247</v>
      </c>
      <c r="T21" s="126">
        <f t="shared" si="13"/>
        <v>0.3533619456</v>
      </c>
      <c r="U21" s="130">
        <f>'40320'!O20</f>
        <v>11</v>
      </c>
      <c r="V21" s="131">
        <f t="shared" si="14"/>
        <v>14</v>
      </c>
      <c r="W21" s="135">
        <f t="shared" si="15"/>
        <v>1.272727273</v>
      </c>
      <c r="X21" s="136">
        <v>252.0</v>
      </c>
      <c r="Y21" s="129">
        <f t="shared" si="16"/>
        <v>0.05555555556</v>
      </c>
    </row>
    <row r="22">
      <c r="A22" s="49"/>
      <c r="B22" s="98" t="s">
        <v>78</v>
      </c>
      <c r="C22" s="100" t="s">
        <v>79</v>
      </c>
      <c r="D22" s="102" t="s">
        <v>37</v>
      </c>
      <c r="E22" s="149" t="s">
        <v>36</v>
      </c>
      <c r="F22" s="106">
        <v>2913314.0</v>
      </c>
      <c r="G22" s="108">
        <v>9084.0</v>
      </c>
      <c r="H22" s="66">
        <f t="shared" si="6"/>
        <v>3.118098495</v>
      </c>
      <c r="I22" s="111">
        <f>'40520'!K22</f>
        <v>747</v>
      </c>
      <c r="J22" s="113">
        <v>98.0</v>
      </c>
      <c r="K22" s="112">
        <f t="shared" si="7"/>
        <v>845</v>
      </c>
      <c r="L22" s="114">
        <f t="shared" si="8"/>
        <v>0.2900476914</v>
      </c>
      <c r="M22" s="116">
        <f>'40520'!O22</f>
        <v>22</v>
      </c>
      <c r="N22" s="118">
        <v>3.0</v>
      </c>
      <c r="O22" s="119">
        <f t="shared" si="9"/>
        <v>25</v>
      </c>
      <c r="P22" s="120">
        <f t="shared" si="10"/>
        <v>0.02958579882</v>
      </c>
      <c r="Q22" s="121">
        <f t="shared" si="11"/>
        <v>0.008581292645</v>
      </c>
      <c r="R22" s="111">
        <f>'40320'!K21</f>
        <v>620</v>
      </c>
      <c r="S22" s="124">
        <f t="shared" si="12"/>
        <v>225</v>
      </c>
      <c r="T22" s="126">
        <f t="shared" si="13"/>
        <v>0.3629032258</v>
      </c>
      <c r="U22" s="130">
        <f>'40320'!O21</f>
        <v>17</v>
      </c>
      <c r="V22" s="131">
        <f t="shared" si="14"/>
        <v>8</v>
      </c>
      <c r="W22" s="145">
        <f t="shared" si="15"/>
        <v>0.4705882353</v>
      </c>
      <c r="X22" s="136">
        <v>222.0</v>
      </c>
      <c r="Y22" s="129">
        <f t="shared" si="16"/>
        <v>0.03603603604</v>
      </c>
    </row>
    <row r="23">
      <c r="A23" s="49"/>
      <c r="B23" s="98" t="s">
        <v>94</v>
      </c>
      <c r="C23" s="100" t="s">
        <v>95</v>
      </c>
      <c r="D23" s="102" t="s">
        <v>37</v>
      </c>
      <c r="E23" s="149" t="s">
        <v>36</v>
      </c>
      <c r="F23" s="106">
        <v>4467673.0</v>
      </c>
      <c r="G23" s="108">
        <v>18767.0</v>
      </c>
      <c r="H23" s="66">
        <f t="shared" si="6"/>
        <v>4.200620771</v>
      </c>
      <c r="I23" s="111">
        <f>'40520'!K23</f>
        <v>955</v>
      </c>
      <c r="J23" s="113">
        <v>53.0</v>
      </c>
      <c r="K23" s="112">
        <f t="shared" si="7"/>
        <v>1008</v>
      </c>
      <c r="L23" s="114">
        <f t="shared" si="8"/>
        <v>0.2256208098</v>
      </c>
      <c r="M23" s="116">
        <f>'40520'!O23</f>
        <v>45</v>
      </c>
      <c r="N23" s="118">
        <v>14.0</v>
      </c>
      <c r="O23" s="119">
        <f t="shared" si="9"/>
        <v>59</v>
      </c>
      <c r="P23" s="120">
        <f t="shared" si="10"/>
        <v>0.05853174603</v>
      </c>
      <c r="Q23" s="121">
        <f t="shared" si="11"/>
        <v>0.01320597994</v>
      </c>
      <c r="R23" s="111">
        <f>'40320'!K22</f>
        <v>831</v>
      </c>
      <c r="S23" s="124">
        <f t="shared" si="12"/>
        <v>177</v>
      </c>
      <c r="T23" s="126">
        <f t="shared" si="13"/>
        <v>0.2129963899</v>
      </c>
      <c r="U23" s="130">
        <f>'40320'!O22</f>
        <v>37</v>
      </c>
      <c r="V23" s="131">
        <f t="shared" si="14"/>
        <v>22</v>
      </c>
      <c r="W23" s="145">
        <f t="shared" si="15"/>
        <v>0.5945945946</v>
      </c>
      <c r="X23" s="136">
        <v>396.0</v>
      </c>
      <c r="Y23" s="129">
        <f t="shared" si="16"/>
        <v>0.05555555556</v>
      </c>
    </row>
    <row r="24">
      <c r="A24" s="49"/>
      <c r="B24" s="98" t="s">
        <v>104</v>
      </c>
      <c r="C24" s="100" t="s">
        <v>105</v>
      </c>
      <c r="D24" s="102" t="s">
        <v>37</v>
      </c>
      <c r="E24" s="149" t="s">
        <v>36</v>
      </c>
      <c r="F24" s="106">
        <v>4648794.0</v>
      </c>
      <c r="G24" s="108">
        <v>69166.0</v>
      </c>
      <c r="H24" s="66">
        <f t="shared" si="6"/>
        <v>14.87826735</v>
      </c>
      <c r="I24" s="111">
        <f>'40520'!K24</f>
        <v>13010</v>
      </c>
      <c r="J24" s="113">
        <v>1857.0</v>
      </c>
      <c r="K24" s="112">
        <f t="shared" si="7"/>
        <v>14867</v>
      </c>
      <c r="L24" s="114">
        <f t="shared" si="8"/>
        <v>3.198033727</v>
      </c>
      <c r="M24" s="116">
        <f>'40520'!O24</f>
        <v>477</v>
      </c>
      <c r="N24" s="118">
        <v>35.0</v>
      </c>
      <c r="O24" s="119">
        <f t="shared" si="9"/>
        <v>512</v>
      </c>
      <c r="P24" s="120">
        <f t="shared" si="10"/>
        <v>0.03443868972</v>
      </c>
      <c r="Q24" s="121">
        <f t="shared" si="11"/>
        <v>0.1101360912</v>
      </c>
      <c r="R24" s="111">
        <f>'40320'!K23</f>
        <v>10297</v>
      </c>
      <c r="S24" s="124">
        <f t="shared" si="12"/>
        <v>4570</v>
      </c>
      <c r="T24" s="126">
        <f t="shared" si="13"/>
        <v>0.4438185879</v>
      </c>
      <c r="U24" s="130">
        <f>'40320'!O23</f>
        <v>370</v>
      </c>
      <c r="V24" s="131">
        <f t="shared" si="14"/>
        <v>142</v>
      </c>
      <c r="W24" s="145">
        <f t="shared" si="15"/>
        <v>0.3837837838</v>
      </c>
      <c r="X24" s="136">
        <v>375.0</v>
      </c>
      <c r="Y24" s="129">
        <f t="shared" si="16"/>
        <v>0.3786666667</v>
      </c>
    </row>
    <row r="25">
      <c r="A25" s="49"/>
      <c r="B25" s="98" t="s">
        <v>108</v>
      </c>
      <c r="C25" s="100" t="s">
        <v>109</v>
      </c>
      <c r="D25" s="146" t="s">
        <v>36</v>
      </c>
      <c r="E25" s="149" t="s">
        <v>36</v>
      </c>
      <c r="F25" s="106">
        <v>1344212.0</v>
      </c>
      <c r="G25" s="108">
        <v>6587.0</v>
      </c>
      <c r="H25" s="66">
        <f t="shared" si="6"/>
        <v>4.900268708</v>
      </c>
      <c r="I25" s="111">
        <f>'40520'!K25</f>
        <v>470</v>
      </c>
      <c r="J25" s="113">
        <v>29.0</v>
      </c>
      <c r="K25" s="112">
        <f t="shared" si="7"/>
        <v>499</v>
      </c>
      <c r="L25" s="114">
        <f t="shared" si="8"/>
        <v>0.3712212062</v>
      </c>
      <c r="M25" s="116">
        <f>'40520'!O25</f>
        <v>10</v>
      </c>
      <c r="N25" s="118">
        <v>0.0</v>
      </c>
      <c r="O25" s="119">
        <f t="shared" si="9"/>
        <v>10</v>
      </c>
      <c r="P25" s="120">
        <f t="shared" si="10"/>
        <v>0.02004008016</v>
      </c>
      <c r="Q25" s="121">
        <f t="shared" si="11"/>
        <v>0.007439302729</v>
      </c>
      <c r="R25" s="111">
        <f>'40320'!K24</f>
        <v>432</v>
      </c>
      <c r="S25" s="124">
        <f t="shared" si="12"/>
        <v>67</v>
      </c>
      <c r="T25" s="126">
        <f t="shared" si="13"/>
        <v>0.1550925926</v>
      </c>
      <c r="U25" s="130">
        <f>'40320'!O24</f>
        <v>9</v>
      </c>
      <c r="V25" s="131">
        <f t="shared" si="14"/>
        <v>1</v>
      </c>
      <c r="W25" s="145">
        <f t="shared" si="15"/>
        <v>0.1111111111</v>
      </c>
      <c r="X25" s="136">
        <v>123.0</v>
      </c>
      <c r="Y25" s="129">
        <f t="shared" si="16"/>
        <v>0.008130081301</v>
      </c>
    </row>
    <row r="26">
      <c r="A26" s="49"/>
      <c r="B26" s="98" t="s">
        <v>63</v>
      </c>
      <c r="C26" s="100" t="s">
        <v>64</v>
      </c>
      <c r="D26" s="146" t="s">
        <v>36</v>
      </c>
      <c r="E26" s="104" t="s">
        <v>37</v>
      </c>
      <c r="F26" s="106">
        <v>6045680.0</v>
      </c>
      <c r="G26" s="108">
        <v>29617.0</v>
      </c>
      <c r="H26" s="66">
        <f t="shared" si="6"/>
        <v>4.898869937</v>
      </c>
      <c r="I26" s="111">
        <f>'40520'!K26</f>
        <v>3609</v>
      </c>
      <c r="J26" s="113">
        <v>436.0</v>
      </c>
      <c r="K26" s="112">
        <f t="shared" si="7"/>
        <v>4045</v>
      </c>
      <c r="L26" s="114">
        <f t="shared" si="8"/>
        <v>0.6690727925</v>
      </c>
      <c r="M26" s="116">
        <f>'40520'!O26</f>
        <v>67</v>
      </c>
      <c r="N26" s="118">
        <v>24.0</v>
      </c>
      <c r="O26" s="119">
        <f t="shared" si="9"/>
        <v>91</v>
      </c>
      <c r="P26" s="120">
        <f t="shared" si="10"/>
        <v>0.02249690977</v>
      </c>
      <c r="Q26" s="121">
        <f t="shared" si="11"/>
        <v>0.01505207024</v>
      </c>
      <c r="R26" s="111">
        <f>'40320'!K25</f>
        <v>2758</v>
      </c>
      <c r="S26" s="124">
        <f t="shared" si="12"/>
        <v>1287</v>
      </c>
      <c r="T26" s="126">
        <f t="shared" si="13"/>
        <v>0.4666424946</v>
      </c>
      <c r="U26" s="130">
        <f>'40320'!O25</f>
        <v>42</v>
      </c>
      <c r="V26" s="131">
        <f t="shared" si="14"/>
        <v>49</v>
      </c>
      <c r="W26" s="135">
        <f t="shared" si="15"/>
        <v>1.166666667</v>
      </c>
      <c r="X26" s="136">
        <v>408.0</v>
      </c>
      <c r="Y26" s="129">
        <f t="shared" si="16"/>
        <v>0.1200980392</v>
      </c>
    </row>
    <row r="27">
      <c r="A27" s="49"/>
      <c r="B27" s="98" t="s">
        <v>59</v>
      </c>
      <c r="C27" s="100" t="s">
        <v>60</v>
      </c>
      <c r="D27" s="146" t="s">
        <v>36</v>
      </c>
      <c r="E27" s="104" t="s">
        <v>37</v>
      </c>
      <c r="F27" s="106">
        <v>6949503.0</v>
      </c>
      <c r="G27" s="108">
        <v>76429.0</v>
      </c>
      <c r="H27" s="66">
        <f t="shared" si="6"/>
        <v>10.99776488</v>
      </c>
      <c r="I27" s="111">
        <f>'40520'!K27</f>
        <v>12500</v>
      </c>
      <c r="J27" s="113">
        <v>1337.0</v>
      </c>
      <c r="K27" s="112">
        <f t="shared" si="7"/>
        <v>13837</v>
      </c>
      <c r="L27" s="114">
        <f t="shared" si="8"/>
        <v>1.991077635</v>
      </c>
      <c r="M27" s="116">
        <f>'40520'!O27</f>
        <v>231</v>
      </c>
      <c r="N27" s="118">
        <v>29.0</v>
      </c>
      <c r="O27" s="119">
        <f t="shared" si="9"/>
        <v>260</v>
      </c>
      <c r="P27" s="120">
        <f t="shared" si="10"/>
        <v>0.01879020019</v>
      </c>
      <c r="Q27" s="121">
        <f t="shared" si="11"/>
        <v>0.03741274736</v>
      </c>
      <c r="R27" s="111">
        <f>'40320'!K26</f>
        <v>10402</v>
      </c>
      <c r="S27" s="124">
        <f t="shared" si="12"/>
        <v>3435</v>
      </c>
      <c r="T27" s="126">
        <f t="shared" si="13"/>
        <v>0.3302249567</v>
      </c>
      <c r="U27" s="130">
        <f>'40320'!O26</f>
        <v>192</v>
      </c>
      <c r="V27" s="131">
        <f t="shared" si="14"/>
        <v>68</v>
      </c>
      <c r="W27" s="145">
        <f t="shared" si="15"/>
        <v>0.3541666667</v>
      </c>
      <c r="X27" s="136">
        <v>492.0</v>
      </c>
      <c r="Y27" s="129">
        <f t="shared" si="16"/>
        <v>0.1382113821</v>
      </c>
    </row>
    <row r="28">
      <c r="A28" s="49"/>
      <c r="B28" s="98" t="s">
        <v>102</v>
      </c>
      <c r="C28" s="100" t="s">
        <v>103</v>
      </c>
      <c r="D28" s="159" t="s">
        <v>44</v>
      </c>
      <c r="E28" s="149" t="s">
        <v>36</v>
      </c>
      <c r="F28" s="106">
        <v>9986857.0</v>
      </c>
      <c r="G28" s="108">
        <v>47251.0</v>
      </c>
      <c r="H28" s="66">
        <f t="shared" si="6"/>
        <v>4.731318372</v>
      </c>
      <c r="I28" s="111">
        <f>'40520'!K28</f>
        <v>15718</v>
      </c>
      <c r="J28" s="113">
        <v>1503.0</v>
      </c>
      <c r="K28" s="112">
        <f t="shared" si="7"/>
        <v>17221</v>
      </c>
      <c r="L28" s="114">
        <f t="shared" si="8"/>
        <v>1.724366335</v>
      </c>
      <c r="M28" s="116">
        <f>'40520'!O28</f>
        <v>617</v>
      </c>
      <c r="N28" s="118">
        <v>110.0</v>
      </c>
      <c r="O28" s="119">
        <f t="shared" si="9"/>
        <v>727</v>
      </c>
      <c r="P28" s="120">
        <f t="shared" si="10"/>
        <v>0.04221589919</v>
      </c>
      <c r="Q28" s="121">
        <f t="shared" si="11"/>
        <v>0.07279567536</v>
      </c>
      <c r="R28" s="111">
        <f>'40320'!K27</f>
        <v>12744</v>
      </c>
      <c r="S28" s="124">
        <f t="shared" si="12"/>
        <v>4477</v>
      </c>
      <c r="T28" s="126">
        <f t="shared" si="13"/>
        <v>0.3513025738</v>
      </c>
      <c r="U28" s="130">
        <f>'40320'!O27</f>
        <v>479</v>
      </c>
      <c r="V28" s="131">
        <f t="shared" si="14"/>
        <v>248</v>
      </c>
      <c r="W28" s="145">
        <f t="shared" si="15"/>
        <v>0.5177453027</v>
      </c>
      <c r="X28" s="136">
        <v>804.0</v>
      </c>
      <c r="Y28" s="129">
        <f t="shared" si="16"/>
        <v>0.3084577114</v>
      </c>
    </row>
    <row r="29">
      <c r="A29" s="49"/>
      <c r="B29" s="98" t="s">
        <v>118</v>
      </c>
      <c r="C29" s="100" t="s">
        <v>119</v>
      </c>
      <c r="D29" s="159" t="s">
        <v>44</v>
      </c>
      <c r="E29" s="149" t="s">
        <v>36</v>
      </c>
      <c r="F29" s="106">
        <v>5639632.0</v>
      </c>
      <c r="G29" s="108">
        <v>28128.0</v>
      </c>
      <c r="H29" s="66">
        <f t="shared" si="6"/>
        <v>4.987559472</v>
      </c>
      <c r="I29" s="111">
        <f>'40520'!K29</f>
        <v>935</v>
      </c>
      <c r="J29" s="113">
        <v>51.0</v>
      </c>
      <c r="K29" s="112">
        <f t="shared" si="7"/>
        <v>986</v>
      </c>
      <c r="L29" s="114">
        <f t="shared" si="8"/>
        <v>0.1748341027</v>
      </c>
      <c r="M29" s="116">
        <f>'40520'!O29</f>
        <v>29</v>
      </c>
      <c r="N29" s="118">
        <v>1.0</v>
      </c>
      <c r="O29" s="119">
        <f t="shared" si="9"/>
        <v>30</v>
      </c>
      <c r="P29" s="120">
        <f t="shared" si="10"/>
        <v>0.03042596349</v>
      </c>
      <c r="Q29" s="121">
        <f t="shared" si="11"/>
        <v>0.005319496024</v>
      </c>
      <c r="R29" s="111">
        <f>'40320'!K28</f>
        <v>789</v>
      </c>
      <c r="S29" s="124">
        <f t="shared" si="12"/>
        <v>197</v>
      </c>
      <c r="T29" s="126">
        <f t="shared" si="13"/>
        <v>0.2496831432</v>
      </c>
      <c r="U29" s="130">
        <f>'40320'!O28</f>
        <v>22</v>
      </c>
      <c r="V29" s="131">
        <f t="shared" si="14"/>
        <v>8</v>
      </c>
      <c r="W29" s="145">
        <f t="shared" si="15"/>
        <v>0.3636363636</v>
      </c>
      <c r="X29" s="136">
        <v>372.0</v>
      </c>
      <c r="Y29" s="129">
        <f t="shared" si="16"/>
        <v>0.02150537634</v>
      </c>
    </row>
    <row r="30">
      <c r="A30" s="49"/>
      <c r="B30" s="98" t="s">
        <v>100</v>
      </c>
      <c r="C30" s="100" t="s">
        <v>101</v>
      </c>
      <c r="D30" s="102" t="s">
        <v>37</v>
      </c>
      <c r="E30" s="104" t="s">
        <v>37</v>
      </c>
      <c r="F30" s="106">
        <v>2976149.0</v>
      </c>
      <c r="G30" s="108">
        <v>20370.0</v>
      </c>
      <c r="H30" s="66">
        <f t="shared" si="6"/>
        <v>6.844415384</v>
      </c>
      <c r="I30" s="111">
        <f>'40520'!K30</f>
        <v>1638</v>
      </c>
      <c r="J30" s="113">
        <v>100.0</v>
      </c>
      <c r="K30" s="112">
        <f t="shared" si="7"/>
        <v>1738</v>
      </c>
      <c r="L30" s="114">
        <f t="shared" si="8"/>
        <v>0.5839761383</v>
      </c>
      <c r="M30" s="116">
        <f>'40520'!O30</f>
        <v>43</v>
      </c>
      <c r="N30" s="118">
        <v>8.0</v>
      </c>
      <c r="O30" s="119">
        <f t="shared" si="9"/>
        <v>51</v>
      </c>
      <c r="P30" s="120">
        <f t="shared" si="10"/>
        <v>0.02934407365</v>
      </c>
      <c r="Q30" s="121">
        <f t="shared" si="11"/>
        <v>0.01713623881</v>
      </c>
      <c r="R30" s="111">
        <f>'40320'!K29</f>
        <v>1358</v>
      </c>
      <c r="S30" s="124">
        <f t="shared" si="12"/>
        <v>380</v>
      </c>
      <c r="T30" s="126">
        <f t="shared" si="13"/>
        <v>0.2798232695</v>
      </c>
      <c r="U30" s="130">
        <f>'40320'!O29</f>
        <v>29</v>
      </c>
      <c r="V30" s="131">
        <f t="shared" si="14"/>
        <v>22</v>
      </c>
      <c r="W30" s="145">
        <f t="shared" si="15"/>
        <v>0.7586206897</v>
      </c>
      <c r="X30" s="136">
        <v>264.0</v>
      </c>
      <c r="Y30" s="129">
        <f t="shared" si="16"/>
        <v>0.08333333333</v>
      </c>
    </row>
    <row r="31">
      <c r="A31" s="49"/>
      <c r="B31" s="98" t="s">
        <v>76</v>
      </c>
      <c r="C31" s="100" t="s">
        <v>77</v>
      </c>
      <c r="D31" s="102" t="s">
        <v>37</v>
      </c>
      <c r="E31" s="104" t="s">
        <v>37</v>
      </c>
      <c r="F31" s="106">
        <v>6137428.0</v>
      </c>
      <c r="G31" s="108">
        <v>29835.0</v>
      </c>
      <c r="H31" s="66">
        <f t="shared" si="6"/>
        <v>4.861156823</v>
      </c>
      <c r="I31" s="111">
        <f>'40520'!K31</f>
        <v>2367</v>
      </c>
      <c r="J31" s="113">
        <v>355.0</v>
      </c>
      <c r="K31" s="112">
        <f t="shared" si="7"/>
        <v>2722</v>
      </c>
      <c r="L31" s="114">
        <f t="shared" si="8"/>
        <v>0.4435082579</v>
      </c>
      <c r="M31" s="116">
        <f>'40520'!O31</f>
        <v>49</v>
      </c>
      <c r="N31" s="118">
        <v>3.0</v>
      </c>
      <c r="O31" s="119">
        <f t="shared" si="9"/>
        <v>52</v>
      </c>
      <c r="P31" s="120">
        <f t="shared" si="10"/>
        <v>0.01910360029</v>
      </c>
      <c r="Q31" s="121">
        <f t="shared" si="11"/>
        <v>0.008472604485</v>
      </c>
      <c r="R31" s="111">
        <f>'40320'!K30</f>
        <v>2113</v>
      </c>
      <c r="S31" s="124">
        <f t="shared" si="12"/>
        <v>609</v>
      </c>
      <c r="T31" s="126">
        <f t="shared" si="13"/>
        <v>0.2882158069</v>
      </c>
      <c r="U31" s="130">
        <f>'40320'!O30</f>
        <v>19</v>
      </c>
      <c r="V31" s="131">
        <f t="shared" si="14"/>
        <v>33</v>
      </c>
      <c r="W31" s="135">
        <f t="shared" si="15"/>
        <v>1.736842105</v>
      </c>
      <c r="X31" s="136">
        <v>510.0</v>
      </c>
      <c r="Y31" s="129">
        <f t="shared" si="16"/>
        <v>0.06470588235</v>
      </c>
    </row>
    <row r="32">
      <c r="A32" s="49"/>
      <c r="B32" s="98" t="s">
        <v>122</v>
      </c>
      <c r="C32" s="100" t="s">
        <v>123</v>
      </c>
      <c r="D32" s="102" t="s">
        <v>37</v>
      </c>
      <c r="E32" s="149" t="s">
        <v>36</v>
      </c>
      <c r="F32" s="106">
        <v>1068778.0</v>
      </c>
      <c r="G32" s="108">
        <v>6790.0</v>
      </c>
      <c r="H32" s="66">
        <f t="shared" si="6"/>
        <v>6.353049932</v>
      </c>
      <c r="I32" s="111">
        <f>'40520'!K32</f>
        <v>298</v>
      </c>
      <c r="J32" s="113">
        <v>21.0</v>
      </c>
      <c r="K32" s="112">
        <f t="shared" si="7"/>
        <v>319</v>
      </c>
      <c r="L32" s="114">
        <f t="shared" si="8"/>
        <v>0.2984717126</v>
      </c>
      <c r="M32" s="116">
        <f>'40520'!O32</f>
        <v>6</v>
      </c>
      <c r="N32" s="118">
        <v>0.0</v>
      </c>
      <c r="O32" s="119">
        <f t="shared" si="9"/>
        <v>6</v>
      </c>
      <c r="P32" s="120">
        <f t="shared" si="10"/>
        <v>0.01880877743</v>
      </c>
      <c r="Q32" s="121">
        <f t="shared" si="11"/>
        <v>0.00561388801</v>
      </c>
      <c r="R32" s="111">
        <f>'40320'!K31</f>
        <v>262</v>
      </c>
      <c r="S32" s="124">
        <f t="shared" si="12"/>
        <v>57</v>
      </c>
      <c r="T32" s="126">
        <f t="shared" si="13"/>
        <v>0.2175572519</v>
      </c>
      <c r="U32" s="130">
        <f>'40320'!O31</f>
        <v>6</v>
      </c>
      <c r="V32" s="131">
        <f t="shared" si="14"/>
        <v>0</v>
      </c>
      <c r="W32" s="145">
        <f t="shared" si="15"/>
        <v>0</v>
      </c>
      <c r="X32" s="136">
        <v>84.0</v>
      </c>
      <c r="Y32" s="129">
        <f t="shared" si="16"/>
        <v>0</v>
      </c>
    </row>
    <row r="33">
      <c r="A33" s="49"/>
      <c r="B33" s="98" t="s">
        <v>116</v>
      </c>
      <c r="C33" s="100" t="s">
        <v>117</v>
      </c>
      <c r="D33" s="102" t="s">
        <v>37</v>
      </c>
      <c r="E33" s="104" t="s">
        <v>37</v>
      </c>
      <c r="F33" s="106">
        <v>1934408.0</v>
      </c>
      <c r="G33" s="108">
        <v>6787.0</v>
      </c>
      <c r="H33" s="66">
        <f t="shared" si="6"/>
        <v>3.508566962</v>
      </c>
      <c r="I33" s="111">
        <f>'40520'!K33</f>
        <v>363</v>
      </c>
      <c r="J33" s="113">
        <v>49.0</v>
      </c>
      <c r="K33" s="112">
        <f t="shared" si="7"/>
        <v>412</v>
      </c>
      <c r="L33" s="114">
        <f t="shared" si="8"/>
        <v>0.212985058</v>
      </c>
      <c r="M33" s="116">
        <f>'40520'!O33</f>
        <v>8</v>
      </c>
      <c r="N33" s="118">
        <v>0.0</v>
      </c>
      <c r="O33" s="119">
        <f t="shared" si="9"/>
        <v>8</v>
      </c>
      <c r="P33" s="120">
        <f t="shared" si="10"/>
        <v>0.01941747573</v>
      </c>
      <c r="Q33" s="121">
        <f t="shared" si="11"/>
        <v>0.004135632193</v>
      </c>
      <c r="R33" s="111">
        <f>'40320'!K32</f>
        <v>279</v>
      </c>
      <c r="S33" s="124">
        <f t="shared" si="12"/>
        <v>133</v>
      </c>
      <c r="T33" s="126">
        <f t="shared" si="13"/>
        <v>0.476702509</v>
      </c>
      <c r="U33" s="130">
        <f>'40320'!O32</f>
        <v>6</v>
      </c>
      <c r="V33" s="131">
        <f t="shared" si="14"/>
        <v>2</v>
      </c>
      <c r="W33" s="145">
        <f t="shared" si="15"/>
        <v>0.3333333333</v>
      </c>
      <c r="X33" s="136">
        <v>141.0</v>
      </c>
      <c r="Y33" s="129">
        <f t="shared" si="16"/>
        <v>0.01418439716</v>
      </c>
    </row>
    <row r="34">
      <c r="A34" s="49"/>
      <c r="B34" s="98" t="s">
        <v>106</v>
      </c>
      <c r="C34" s="100" t="s">
        <v>107</v>
      </c>
      <c r="D34" s="146" t="s">
        <v>36</v>
      </c>
      <c r="E34" s="149" t="s">
        <v>36</v>
      </c>
      <c r="F34" s="106">
        <v>3080156.0</v>
      </c>
      <c r="G34" s="108">
        <v>17629.0</v>
      </c>
      <c r="H34" s="66">
        <f t="shared" si="6"/>
        <v>5.723411412</v>
      </c>
      <c r="I34" s="111">
        <f>'40520'!K34</f>
        <v>1836</v>
      </c>
      <c r="J34" s="113">
        <v>117.0</v>
      </c>
      <c r="K34" s="112">
        <f t="shared" si="7"/>
        <v>1953</v>
      </c>
      <c r="L34" s="114">
        <f t="shared" si="8"/>
        <v>0.6340587944</v>
      </c>
      <c r="M34" s="116">
        <f>'40520'!O34</f>
        <v>46</v>
      </c>
      <c r="N34" s="118">
        <v>0.0</v>
      </c>
      <c r="O34" s="119">
        <f t="shared" si="9"/>
        <v>46</v>
      </c>
      <c r="P34" s="120">
        <f t="shared" si="10"/>
        <v>0.02355350742</v>
      </c>
      <c r="Q34" s="121">
        <f t="shared" si="11"/>
        <v>0.01493430852</v>
      </c>
      <c r="R34" s="111">
        <f>'40320'!K33</f>
        <v>1514</v>
      </c>
      <c r="S34" s="124">
        <f t="shared" si="12"/>
        <v>439</v>
      </c>
      <c r="T34" s="126">
        <f t="shared" si="13"/>
        <v>0.2899603699</v>
      </c>
      <c r="U34" s="130">
        <f>'40320'!O33</f>
        <v>43</v>
      </c>
      <c r="V34" s="131">
        <f t="shared" si="14"/>
        <v>3</v>
      </c>
      <c r="W34" s="145">
        <f t="shared" si="15"/>
        <v>0.06976744186</v>
      </c>
      <c r="X34" s="136">
        <v>207.0</v>
      </c>
      <c r="Y34" s="129">
        <f t="shared" si="16"/>
        <v>0.01449275362</v>
      </c>
    </row>
    <row r="35">
      <c r="A35" s="49"/>
      <c r="B35" s="98" t="s">
        <v>55</v>
      </c>
      <c r="C35" s="100" t="s">
        <v>56</v>
      </c>
      <c r="D35" s="159" t="s">
        <v>44</v>
      </c>
      <c r="E35" s="104" t="s">
        <v>37</v>
      </c>
      <c r="F35" s="106">
        <v>1359711.0</v>
      </c>
      <c r="G35" s="108">
        <v>8370.0</v>
      </c>
      <c r="H35" s="66">
        <f t="shared" si="6"/>
        <v>6.155719855</v>
      </c>
      <c r="I35" s="111">
        <f>'40520'!K35</f>
        <v>669</v>
      </c>
      <c r="J35" s="113">
        <v>46.0</v>
      </c>
      <c r="K35" s="112">
        <f t="shared" si="7"/>
        <v>715</v>
      </c>
      <c r="L35" s="114">
        <f t="shared" si="8"/>
        <v>0.5258470366</v>
      </c>
      <c r="M35" s="116">
        <f>'40520'!O35</f>
        <v>9</v>
      </c>
      <c r="N35" s="118">
        <v>0.0</v>
      </c>
      <c r="O35" s="119">
        <f t="shared" si="9"/>
        <v>9</v>
      </c>
      <c r="P35" s="120">
        <f t="shared" si="10"/>
        <v>0.01258741259</v>
      </c>
      <c r="Q35" s="121">
        <f t="shared" si="11"/>
        <v>0.006619053608</v>
      </c>
      <c r="R35" s="111">
        <f>'40320'!K34</f>
        <v>540</v>
      </c>
      <c r="S35" s="124">
        <f t="shared" si="12"/>
        <v>175</v>
      </c>
      <c r="T35" s="126">
        <f t="shared" si="13"/>
        <v>0.3240740741</v>
      </c>
      <c r="U35" s="130">
        <f>'40320'!O34</f>
        <v>7</v>
      </c>
      <c r="V35" s="131">
        <f t="shared" si="14"/>
        <v>2</v>
      </c>
      <c r="W35" s="145">
        <f t="shared" si="15"/>
        <v>0.2857142857</v>
      </c>
      <c r="X35" s="136">
        <v>105.0</v>
      </c>
      <c r="Y35" s="129">
        <f t="shared" si="16"/>
        <v>0.01904761905</v>
      </c>
    </row>
    <row r="36">
      <c r="A36" s="49"/>
      <c r="B36" s="98" t="s">
        <v>88</v>
      </c>
      <c r="C36" s="100" t="s">
        <v>89</v>
      </c>
      <c r="D36" s="146" t="s">
        <v>36</v>
      </c>
      <c r="E36" s="149" t="s">
        <v>36</v>
      </c>
      <c r="F36" s="106">
        <v>8882190.0</v>
      </c>
      <c r="G36" s="108">
        <v>89032.0</v>
      </c>
      <c r="H36" s="66">
        <f t="shared" si="6"/>
        <v>10.02365408</v>
      </c>
      <c r="I36" s="111">
        <f>'40520'!K36</f>
        <v>37505</v>
      </c>
      <c r="J36" s="113">
        <v>3585.0</v>
      </c>
      <c r="K36" s="112">
        <f t="shared" si="7"/>
        <v>41090</v>
      </c>
      <c r="L36" s="114">
        <f t="shared" si="8"/>
        <v>4.626111353</v>
      </c>
      <c r="M36" s="116">
        <f>'40520'!O36</f>
        <v>917</v>
      </c>
      <c r="N36" s="118">
        <v>86.0</v>
      </c>
      <c r="O36" s="119">
        <f t="shared" si="9"/>
        <v>1003</v>
      </c>
      <c r="P36" s="120">
        <f t="shared" si="10"/>
        <v>0.02440983208</v>
      </c>
      <c r="Q36" s="121">
        <f t="shared" si="11"/>
        <v>0.1129226013</v>
      </c>
      <c r="R36" s="111">
        <f>'40320'!K35</f>
        <v>29895</v>
      </c>
      <c r="S36" s="124">
        <f t="shared" si="12"/>
        <v>11195</v>
      </c>
      <c r="T36" s="126">
        <f t="shared" si="13"/>
        <v>0.3744773373</v>
      </c>
      <c r="U36" s="130">
        <f>'40320'!O35</f>
        <v>646</v>
      </c>
      <c r="V36" s="131">
        <f t="shared" si="14"/>
        <v>357</v>
      </c>
      <c r="W36" s="145">
        <f t="shared" si="15"/>
        <v>0.5526315789</v>
      </c>
      <c r="X36" s="136">
        <v>606.0</v>
      </c>
      <c r="Y36" s="129">
        <f t="shared" si="16"/>
        <v>0.5891089109</v>
      </c>
    </row>
    <row r="37">
      <c r="A37" s="49"/>
      <c r="B37" s="98" t="s">
        <v>132</v>
      </c>
      <c r="C37" s="100" t="s">
        <v>133</v>
      </c>
      <c r="D37" s="146" t="s">
        <v>36</v>
      </c>
      <c r="E37" s="149" t="s">
        <v>36</v>
      </c>
      <c r="F37" s="106">
        <v>2096829.0</v>
      </c>
      <c r="G37" s="108">
        <v>19136.0</v>
      </c>
      <c r="H37" s="66">
        <f t="shared" si="6"/>
        <v>9.126161456</v>
      </c>
      <c r="I37" s="111">
        <f>'40520'!K37</f>
        <v>624</v>
      </c>
      <c r="J37" s="113">
        <v>62.0</v>
      </c>
      <c r="K37" s="112">
        <f t="shared" si="7"/>
        <v>686</v>
      </c>
      <c r="L37" s="114">
        <f t="shared" si="8"/>
        <v>0.3271606793</v>
      </c>
      <c r="M37" s="116">
        <f>'40520'!O37</f>
        <v>12</v>
      </c>
      <c r="N37" s="118">
        <v>0.0</v>
      </c>
      <c r="O37" s="119">
        <f t="shared" si="9"/>
        <v>12</v>
      </c>
      <c r="P37" s="120">
        <f t="shared" si="10"/>
        <v>0.01749271137</v>
      </c>
      <c r="Q37" s="121">
        <f t="shared" si="11"/>
        <v>0.005722927335</v>
      </c>
      <c r="R37" s="111">
        <f>'40320'!K36</f>
        <v>495</v>
      </c>
      <c r="S37" s="124">
        <f t="shared" si="12"/>
        <v>191</v>
      </c>
      <c r="T37" s="126">
        <f t="shared" si="13"/>
        <v>0.3858585859</v>
      </c>
      <c r="U37" s="130">
        <f>'40320'!O36</f>
        <v>10</v>
      </c>
      <c r="V37" s="131">
        <f t="shared" si="14"/>
        <v>2</v>
      </c>
      <c r="W37" s="145">
        <f t="shared" si="15"/>
        <v>0.2</v>
      </c>
      <c r="X37" s="136">
        <v>153.0</v>
      </c>
      <c r="Y37" s="129">
        <f t="shared" si="16"/>
        <v>0.01307189542</v>
      </c>
    </row>
    <row r="38">
      <c r="A38" s="49"/>
      <c r="B38" s="98" t="s">
        <v>112</v>
      </c>
      <c r="C38" s="100" t="s">
        <v>113</v>
      </c>
      <c r="D38" s="146" t="s">
        <v>36</v>
      </c>
      <c r="E38" s="149" t="s">
        <v>36</v>
      </c>
      <c r="F38" s="106">
        <v>1.9453561E7</v>
      </c>
      <c r="G38" s="168">
        <v>320811.0</v>
      </c>
      <c r="H38" s="161">
        <f t="shared" si="6"/>
        <v>16.49111954</v>
      </c>
      <c r="I38" s="169">
        <f>'40520'!K38</f>
        <v>123018</v>
      </c>
      <c r="J38" s="170">
        <v>8898.0</v>
      </c>
      <c r="K38" s="164">
        <f t="shared" si="7"/>
        <v>131916</v>
      </c>
      <c r="L38" s="165">
        <f t="shared" si="8"/>
        <v>6.781072113</v>
      </c>
      <c r="M38" s="172">
        <f>'40520'!O38</f>
        <v>4159</v>
      </c>
      <c r="N38" s="170">
        <v>599.0</v>
      </c>
      <c r="O38" s="164">
        <f t="shared" si="9"/>
        <v>4758</v>
      </c>
      <c r="P38" s="120">
        <f t="shared" si="10"/>
        <v>0.03606840717</v>
      </c>
      <c r="Q38" s="167">
        <f t="shared" si="11"/>
        <v>0.24458247</v>
      </c>
      <c r="R38" s="111">
        <f>'40320'!K37</f>
        <v>103476</v>
      </c>
      <c r="S38" s="124">
        <f t="shared" si="12"/>
        <v>28440</v>
      </c>
      <c r="T38" s="126">
        <f t="shared" si="13"/>
        <v>0.2748463412</v>
      </c>
      <c r="U38" s="173">
        <f>'40320'!O37</f>
        <v>3218</v>
      </c>
      <c r="V38" s="131">
        <f t="shared" si="14"/>
        <v>1540</v>
      </c>
      <c r="W38" s="145">
        <f t="shared" si="15"/>
        <v>0.4785581106</v>
      </c>
      <c r="X38" s="136">
        <v>1248.0</v>
      </c>
      <c r="Y38" s="129">
        <f t="shared" si="16"/>
        <v>1.233974359</v>
      </c>
    </row>
    <row r="39">
      <c r="A39" s="49"/>
      <c r="B39" s="98" t="s">
        <v>86</v>
      </c>
      <c r="C39" s="100" t="s">
        <v>87</v>
      </c>
      <c r="D39" s="159" t="s">
        <v>44</v>
      </c>
      <c r="E39" s="149" t="s">
        <v>36</v>
      </c>
      <c r="F39" s="106">
        <v>1.0488084E7</v>
      </c>
      <c r="G39" s="108">
        <v>40726.0</v>
      </c>
      <c r="H39" s="66">
        <f t="shared" si="6"/>
        <v>3.8830734</v>
      </c>
      <c r="I39" s="111">
        <f>'40520'!K39</f>
        <v>2663</v>
      </c>
      <c r="J39" s="113">
        <v>376.0</v>
      </c>
      <c r="K39" s="112">
        <f t="shared" si="7"/>
        <v>3039</v>
      </c>
      <c r="L39" s="114">
        <f t="shared" si="8"/>
        <v>0.2897574047</v>
      </c>
      <c r="M39" s="116">
        <f>'40520'!O39</f>
        <v>38</v>
      </c>
      <c r="N39" s="118">
        <v>10.0</v>
      </c>
      <c r="O39" s="119">
        <f t="shared" si="9"/>
        <v>48</v>
      </c>
      <c r="P39" s="120">
        <f t="shared" si="10"/>
        <v>0.0157946693</v>
      </c>
      <c r="Q39" s="121">
        <f t="shared" si="11"/>
        <v>0.004576622384</v>
      </c>
      <c r="R39" s="111">
        <f>'40320'!K38</f>
        <v>2287</v>
      </c>
      <c r="S39" s="124">
        <f t="shared" si="12"/>
        <v>752</v>
      </c>
      <c r="T39" s="126">
        <f t="shared" si="13"/>
        <v>0.3288150415</v>
      </c>
      <c r="U39" s="130">
        <f>'40320'!O38</f>
        <v>27</v>
      </c>
      <c r="V39" s="131">
        <f t="shared" si="14"/>
        <v>21</v>
      </c>
      <c r="W39" s="145">
        <f t="shared" si="15"/>
        <v>0.7777777778</v>
      </c>
      <c r="X39" s="136">
        <v>783.0</v>
      </c>
      <c r="Y39" s="129">
        <f t="shared" si="16"/>
        <v>0.02681992337</v>
      </c>
    </row>
    <row r="40">
      <c r="A40" s="49"/>
      <c r="B40" s="98" t="s">
        <v>136</v>
      </c>
      <c r="C40" s="100" t="s">
        <v>137</v>
      </c>
      <c r="D40" s="102" t="s">
        <v>37</v>
      </c>
      <c r="E40" s="104" t="s">
        <v>37</v>
      </c>
      <c r="F40" s="106">
        <v>762062.0</v>
      </c>
      <c r="G40" s="108">
        <v>7213.0</v>
      </c>
      <c r="H40" s="66">
        <f t="shared" si="6"/>
        <v>9.465109138</v>
      </c>
      <c r="I40" s="111">
        <f>'40520'!K40</f>
        <v>207</v>
      </c>
      <c r="J40" s="113">
        <v>18.0</v>
      </c>
      <c r="K40" s="112">
        <f t="shared" si="7"/>
        <v>225</v>
      </c>
      <c r="L40" s="114">
        <f t="shared" si="8"/>
        <v>0.2952515675</v>
      </c>
      <c r="M40" s="116">
        <f>'40520'!O40</f>
        <v>3</v>
      </c>
      <c r="N40" s="118">
        <v>0.0</v>
      </c>
      <c r="O40" s="119">
        <f t="shared" si="9"/>
        <v>3</v>
      </c>
      <c r="P40" s="120">
        <f t="shared" si="10"/>
        <v>0.01333333333</v>
      </c>
      <c r="Q40" s="121">
        <f t="shared" si="11"/>
        <v>0.003936687566</v>
      </c>
      <c r="R40" s="111">
        <f>'40320'!K39</f>
        <v>173</v>
      </c>
      <c r="S40" s="124">
        <f t="shared" si="12"/>
        <v>52</v>
      </c>
      <c r="T40" s="126">
        <f t="shared" si="13"/>
        <v>0.3005780347</v>
      </c>
      <c r="U40" s="130">
        <f>'40320'!O39</f>
        <v>3</v>
      </c>
      <c r="V40" s="131">
        <f t="shared" si="14"/>
        <v>0</v>
      </c>
      <c r="W40" s="145">
        <f t="shared" si="15"/>
        <v>0</v>
      </c>
      <c r="X40" s="136">
        <v>54.0</v>
      </c>
      <c r="Y40" s="129">
        <f t="shared" si="16"/>
        <v>0</v>
      </c>
    </row>
    <row r="41">
      <c r="A41" s="49"/>
      <c r="B41" s="98" t="s">
        <v>98</v>
      </c>
      <c r="C41" s="100" t="s">
        <v>99</v>
      </c>
      <c r="D41" s="102" t="s">
        <v>37</v>
      </c>
      <c r="E41" s="104" t="s">
        <v>37</v>
      </c>
      <c r="F41" s="106">
        <v>1.16891E7</v>
      </c>
      <c r="G41" s="108">
        <v>48378.0</v>
      </c>
      <c r="H41" s="66">
        <f t="shared" si="6"/>
        <v>4.138727532</v>
      </c>
      <c r="I41" s="111">
        <f>'40520'!K41</f>
        <v>4043</v>
      </c>
      <c r="J41" s="113">
        <v>407.0</v>
      </c>
      <c r="K41" s="112">
        <f t="shared" si="7"/>
        <v>4450</v>
      </c>
      <c r="L41" s="114">
        <f t="shared" si="8"/>
        <v>0.3806965464</v>
      </c>
      <c r="M41" s="116">
        <f>'40520'!O41</f>
        <v>119</v>
      </c>
      <c r="N41" s="118">
        <v>23.0</v>
      </c>
      <c r="O41" s="119">
        <f t="shared" si="9"/>
        <v>142</v>
      </c>
      <c r="P41" s="120">
        <f t="shared" si="10"/>
        <v>0.03191011236</v>
      </c>
      <c r="Q41" s="121">
        <f t="shared" si="11"/>
        <v>0.01214806957</v>
      </c>
      <c r="R41" s="111">
        <f>'40320'!K40</f>
        <v>3312</v>
      </c>
      <c r="S41" s="124">
        <f t="shared" si="12"/>
        <v>1138</v>
      </c>
      <c r="T41" s="126">
        <f t="shared" si="13"/>
        <v>0.3435990338</v>
      </c>
      <c r="U41" s="130">
        <f>'40320'!O40</f>
        <v>91</v>
      </c>
      <c r="V41" s="131">
        <f t="shared" si="14"/>
        <v>51</v>
      </c>
      <c r="W41" s="145">
        <f t="shared" si="15"/>
        <v>0.5604395604</v>
      </c>
      <c r="X41" s="136">
        <v>1017.0</v>
      </c>
      <c r="Y41" s="129">
        <f t="shared" si="16"/>
        <v>0.05014749263</v>
      </c>
    </row>
    <row r="42">
      <c r="A42" s="49"/>
      <c r="B42" s="98" t="s">
        <v>82</v>
      </c>
      <c r="C42" s="100" t="s">
        <v>83</v>
      </c>
      <c r="D42" s="102" t="s">
        <v>37</v>
      </c>
      <c r="E42" s="104" t="s">
        <v>37</v>
      </c>
      <c r="F42" s="106">
        <v>3956971.0</v>
      </c>
      <c r="G42" s="108">
        <v>2749.0</v>
      </c>
      <c r="H42" s="66">
        <f t="shared" si="6"/>
        <v>0.6947233124</v>
      </c>
      <c r="I42" s="111">
        <f>'40520'!K42</f>
        <v>1252</v>
      </c>
      <c r="J42" s="113">
        <v>75.0</v>
      </c>
      <c r="K42" s="112">
        <f t="shared" si="7"/>
        <v>1327</v>
      </c>
      <c r="L42" s="114">
        <f t="shared" si="8"/>
        <v>0.3353575247</v>
      </c>
      <c r="M42" s="116">
        <f>'40520'!O42</f>
        <v>46</v>
      </c>
      <c r="N42" s="118">
        <v>5.0</v>
      </c>
      <c r="O42" s="119">
        <f t="shared" si="9"/>
        <v>51</v>
      </c>
      <c r="P42" s="120">
        <f t="shared" si="10"/>
        <v>0.03843255463</v>
      </c>
      <c r="Q42" s="121">
        <f t="shared" si="11"/>
        <v>0.01288864639</v>
      </c>
      <c r="R42" s="111">
        <f>'40320'!K41</f>
        <v>988</v>
      </c>
      <c r="S42" s="124">
        <f t="shared" si="12"/>
        <v>339</v>
      </c>
      <c r="T42" s="126">
        <f t="shared" si="13"/>
        <v>0.3431174089</v>
      </c>
      <c r="U42" s="130">
        <f>'40320'!O41</f>
        <v>38</v>
      </c>
      <c r="V42" s="131">
        <f t="shared" si="14"/>
        <v>13</v>
      </c>
      <c r="W42" s="145">
        <f t="shared" si="15"/>
        <v>0.3421052632</v>
      </c>
      <c r="X42" s="136">
        <v>336.0</v>
      </c>
      <c r="Y42" s="129">
        <f t="shared" si="16"/>
        <v>0.03869047619</v>
      </c>
    </row>
    <row r="43">
      <c r="A43" s="49"/>
      <c r="B43" s="98" t="s">
        <v>128</v>
      </c>
      <c r="C43" s="100" t="s">
        <v>129</v>
      </c>
      <c r="D43" s="146" t="s">
        <v>36</v>
      </c>
      <c r="E43" s="149" t="s">
        <v>36</v>
      </c>
      <c r="F43" s="106">
        <v>4217737.0</v>
      </c>
      <c r="G43" s="108">
        <v>20624.0</v>
      </c>
      <c r="H43" s="66">
        <f t="shared" si="6"/>
        <v>4.88982599</v>
      </c>
      <c r="I43" s="111">
        <f>'40520'!K43</f>
        <v>1068</v>
      </c>
      <c r="J43" s="113">
        <v>64.0</v>
      </c>
      <c r="K43" s="112">
        <f t="shared" si="7"/>
        <v>1132</v>
      </c>
      <c r="L43" s="114">
        <f t="shared" si="8"/>
        <v>0.2683903714</v>
      </c>
      <c r="M43" s="116">
        <f>'40520'!O43</f>
        <v>27</v>
      </c>
      <c r="N43" s="118">
        <v>2.0</v>
      </c>
      <c r="O43" s="119">
        <f t="shared" si="9"/>
        <v>29</v>
      </c>
      <c r="P43" s="120">
        <f t="shared" si="10"/>
        <v>0.02561837456</v>
      </c>
      <c r="Q43" s="121">
        <f t="shared" si="11"/>
        <v>0.006875725063</v>
      </c>
      <c r="R43" s="111">
        <f>'40320'!K42</f>
        <v>899</v>
      </c>
      <c r="S43" s="124">
        <f t="shared" si="12"/>
        <v>233</v>
      </c>
      <c r="T43" s="126">
        <f t="shared" si="13"/>
        <v>0.2591768632</v>
      </c>
      <c r="U43" s="130">
        <f>'40320'!O42</f>
        <v>22</v>
      </c>
      <c r="V43" s="131">
        <f t="shared" si="14"/>
        <v>7</v>
      </c>
      <c r="W43" s="145">
        <f t="shared" si="15"/>
        <v>0.3181818182</v>
      </c>
      <c r="X43" s="136">
        <v>306.0</v>
      </c>
      <c r="Y43" s="129">
        <f t="shared" si="16"/>
        <v>0.02287581699</v>
      </c>
    </row>
    <row r="44">
      <c r="A44" s="49"/>
      <c r="B44" s="98" t="s">
        <v>42</v>
      </c>
      <c r="C44" s="100" t="s">
        <v>43</v>
      </c>
      <c r="D44" s="159" t="s">
        <v>44</v>
      </c>
      <c r="E44" s="149" t="s">
        <v>36</v>
      </c>
      <c r="F44" s="106">
        <v>1.2801989E7</v>
      </c>
      <c r="G44" s="108">
        <v>83854.0</v>
      </c>
      <c r="H44" s="66">
        <f t="shared" si="6"/>
        <v>6.55007593</v>
      </c>
      <c r="I44" s="111">
        <f>'40520'!K44</f>
        <v>11510</v>
      </c>
      <c r="J44" s="113">
        <v>1617.0</v>
      </c>
      <c r="K44" s="112">
        <f t="shared" si="7"/>
        <v>13127</v>
      </c>
      <c r="L44" s="114">
        <f t="shared" si="8"/>
        <v>1.025387539</v>
      </c>
      <c r="M44" s="116">
        <f>'40520'!O44</f>
        <v>150</v>
      </c>
      <c r="N44" s="118">
        <v>29.0</v>
      </c>
      <c r="O44" s="119">
        <f t="shared" si="9"/>
        <v>179</v>
      </c>
      <c r="P44" s="120">
        <f t="shared" si="10"/>
        <v>0.01363601737</v>
      </c>
      <c r="Q44" s="121">
        <f t="shared" si="11"/>
        <v>0.0139822023</v>
      </c>
      <c r="R44" s="111">
        <f>'40320'!K43</f>
        <v>8420</v>
      </c>
      <c r="S44" s="124">
        <f t="shared" si="12"/>
        <v>4707</v>
      </c>
      <c r="T44" s="126">
        <f t="shared" si="13"/>
        <v>0.5590261283</v>
      </c>
      <c r="U44" s="130">
        <f>'40320'!O43</f>
        <v>102</v>
      </c>
      <c r="V44" s="131">
        <f t="shared" si="14"/>
        <v>77</v>
      </c>
      <c r="W44" s="145">
        <f t="shared" si="15"/>
        <v>0.7549019608</v>
      </c>
      <c r="X44" s="136">
        <v>1116.0</v>
      </c>
      <c r="Y44" s="129">
        <f t="shared" si="16"/>
        <v>0.06899641577</v>
      </c>
    </row>
    <row r="45">
      <c r="A45" s="49"/>
      <c r="B45" s="98" t="s">
        <v>130</v>
      </c>
      <c r="C45" s="100" t="s">
        <v>131</v>
      </c>
      <c r="D45" s="146" t="s">
        <v>36</v>
      </c>
      <c r="E45" s="149" t="s">
        <v>36</v>
      </c>
      <c r="F45" s="106">
        <v>1059361.0</v>
      </c>
      <c r="G45" s="108">
        <v>8481.0</v>
      </c>
      <c r="H45" s="66">
        <f t="shared" si="6"/>
        <v>8.005769516</v>
      </c>
      <c r="I45" s="111">
        <f>'40520'!K45</f>
        <v>922</v>
      </c>
      <c r="J45" s="113">
        <v>160.0</v>
      </c>
      <c r="K45" s="112">
        <f t="shared" si="7"/>
        <v>1082</v>
      </c>
      <c r="L45" s="114">
        <f t="shared" si="8"/>
        <v>1.02137043</v>
      </c>
      <c r="M45" s="116">
        <f>'40520'!O45</f>
        <v>25</v>
      </c>
      <c r="N45" s="118">
        <v>2.0</v>
      </c>
      <c r="O45" s="119">
        <f t="shared" si="9"/>
        <v>27</v>
      </c>
      <c r="P45" s="120">
        <f t="shared" si="10"/>
        <v>0.02495378928</v>
      </c>
      <c r="Q45" s="121">
        <f t="shared" si="11"/>
        <v>0.02548706248</v>
      </c>
      <c r="R45" s="111">
        <f>'40320'!K44</f>
        <v>711</v>
      </c>
      <c r="S45" s="124">
        <f t="shared" si="12"/>
        <v>371</v>
      </c>
      <c r="T45" s="126">
        <f t="shared" si="13"/>
        <v>0.5218002813</v>
      </c>
      <c r="U45" s="130">
        <f>'40320'!O44</f>
        <v>14</v>
      </c>
      <c r="V45" s="131">
        <f t="shared" si="14"/>
        <v>13</v>
      </c>
      <c r="W45" s="145">
        <f t="shared" si="15"/>
        <v>0.9285714286</v>
      </c>
      <c r="X45" s="136">
        <v>84.0</v>
      </c>
      <c r="Y45" s="129">
        <f t="shared" si="16"/>
        <v>0.1547619048</v>
      </c>
    </row>
    <row r="46">
      <c r="A46" s="49"/>
      <c r="B46" s="98" t="s">
        <v>126</v>
      </c>
      <c r="C46" s="100" t="s">
        <v>127</v>
      </c>
      <c r="D46" s="102" t="s">
        <v>37</v>
      </c>
      <c r="E46" s="104" t="s">
        <v>37</v>
      </c>
      <c r="F46" s="106">
        <v>5148714.0</v>
      </c>
      <c r="G46" s="108">
        <v>18976.0</v>
      </c>
      <c r="H46" s="66">
        <f t="shared" si="6"/>
        <v>3.685580516</v>
      </c>
      <c r="I46" s="111">
        <f>'40520'!K46</f>
        <v>2049</v>
      </c>
      <c r="J46" s="113">
        <v>183.0</v>
      </c>
      <c r="K46" s="112">
        <f t="shared" si="7"/>
        <v>2232</v>
      </c>
      <c r="L46" s="114">
        <f t="shared" si="8"/>
        <v>0.4335063086</v>
      </c>
      <c r="M46" s="116">
        <f>'40520'!O46</f>
        <v>44</v>
      </c>
      <c r="N46" s="118">
        <v>4.0</v>
      </c>
      <c r="O46" s="119">
        <f t="shared" si="9"/>
        <v>48</v>
      </c>
      <c r="P46" s="120">
        <f t="shared" si="10"/>
        <v>0.02150537634</v>
      </c>
      <c r="Q46" s="121">
        <f t="shared" si="11"/>
        <v>0.009322716313</v>
      </c>
      <c r="R46" s="111">
        <f>'40320'!K45</f>
        <v>1700</v>
      </c>
      <c r="S46" s="124">
        <f t="shared" si="12"/>
        <v>532</v>
      </c>
      <c r="T46" s="126">
        <f t="shared" si="13"/>
        <v>0.3129411765</v>
      </c>
      <c r="U46" s="130">
        <f>'40320'!O45</f>
        <v>34</v>
      </c>
      <c r="V46" s="131">
        <f t="shared" si="14"/>
        <v>14</v>
      </c>
      <c r="W46" s="145">
        <f t="shared" si="15"/>
        <v>0.4117647059</v>
      </c>
      <c r="X46" s="136">
        <v>414.0</v>
      </c>
      <c r="Y46" s="129">
        <f t="shared" si="16"/>
        <v>0.03381642512</v>
      </c>
    </row>
    <row r="47">
      <c r="A47" s="49"/>
      <c r="B47" s="98" t="s">
        <v>114</v>
      </c>
      <c r="C47" s="100" t="s">
        <v>115</v>
      </c>
      <c r="D47" s="102" t="s">
        <v>37</v>
      </c>
      <c r="E47" s="104" t="s">
        <v>37</v>
      </c>
      <c r="F47" s="106">
        <v>884659.0</v>
      </c>
      <c r="G47" s="108">
        <v>6020.0</v>
      </c>
      <c r="H47" s="66">
        <f t="shared" si="6"/>
        <v>6.804881881</v>
      </c>
      <c r="I47" s="111">
        <f>'40520'!K47</f>
        <v>240</v>
      </c>
      <c r="J47" s="113">
        <v>48.0</v>
      </c>
      <c r="K47" s="112">
        <f t="shared" si="7"/>
        <v>288</v>
      </c>
      <c r="L47" s="114">
        <f t="shared" si="8"/>
        <v>0.3255491664</v>
      </c>
      <c r="M47" s="116">
        <f>'40520'!O47</f>
        <v>4</v>
      </c>
      <c r="N47" s="118">
        <v>0.0</v>
      </c>
      <c r="O47" s="119">
        <f t="shared" si="9"/>
        <v>4</v>
      </c>
      <c r="P47" s="120">
        <f t="shared" si="10"/>
        <v>0.01388888889</v>
      </c>
      <c r="Q47" s="121">
        <f t="shared" si="11"/>
        <v>0.0045215162</v>
      </c>
      <c r="R47" s="111">
        <f>'40320'!K46</f>
        <v>187</v>
      </c>
      <c r="S47" s="124">
        <f t="shared" si="12"/>
        <v>101</v>
      </c>
      <c r="T47" s="126">
        <f t="shared" si="13"/>
        <v>0.5401069519</v>
      </c>
      <c r="U47" s="130">
        <f>'40320'!O46</f>
        <v>2</v>
      </c>
      <c r="V47" s="131">
        <f t="shared" si="14"/>
        <v>2</v>
      </c>
      <c r="W47" s="135">
        <f t="shared" si="15"/>
        <v>1</v>
      </c>
      <c r="X47" s="136">
        <v>66.0</v>
      </c>
      <c r="Y47" s="129">
        <f t="shared" si="16"/>
        <v>0.0303030303</v>
      </c>
    </row>
    <row r="48">
      <c r="A48" s="49"/>
      <c r="B48" s="98" t="s">
        <v>71</v>
      </c>
      <c r="C48" s="100" t="s">
        <v>73</v>
      </c>
      <c r="D48" s="102" t="s">
        <v>37</v>
      </c>
      <c r="E48" s="104" t="s">
        <v>37</v>
      </c>
      <c r="F48" s="106">
        <v>6833174.0</v>
      </c>
      <c r="G48" s="108">
        <v>47350.0</v>
      </c>
      <c r="H48" s="66">
        <f t="shared" si="6"/>
        <v>6.929429867</v>
      </c>
      <c r="I48" s="111">
        <f>'40520'!K48</f>
        <v>3633</v>
      </c>
      <c r="J48" s="113">
        <v>169.0</v>
      </c>
      <c r="K48" s="112">
        <f t="shared" si="7"/>
        <v>3802</v>
      </c>
      <c r="L48" s="114">
        <f t="shared" si="8"/>
        <v>0.5564032176</v>
      </c>
      <c r="M48" s="116">
        <f>'40520'!O48</f>
        <v>44</v>
      </c>
      <c r="N48" s="118">
        <v>21.0</v>
      </c>
      <c r="O48" s="119">
        <f t="shared" si="9"/>
        <v>65</v>
      </c>
      <c r="P48" s="120">
        <f t="shared" si="10"/>
        <v>0.01709626512</v>
      </c>
      <c r="Q48" s="121">
        <f t="shared" si="11"/>
        <v>0.009512416924</v>
      </c>
      <c r="R48" s="111">
        <f>'40320'!K47</f>
        <v>3194</v>
      </c>
      <c r="S48" s="124">
        <f t="shared" si="12"/>
        <v>608</v>
      </c>
      <c r="T48" s="126">
        <f t="shared" si="13"/>
        <v>0.1903569192</v>
      </c>
      <c r="U48" s="130">
        <f>'40320'!O47</f>
        <v>37</v>
      </c>
      <c r="V48" s="131">
        <f t="shared" si="14"/>
        <v>28</v>
      </c>
      <c r="W48" s="145">
        <f t="shared" si="15"/>
        <v>0.7567567568</v>
      </c>
      <c r="X48" s="136">
        <v>585.0</v>
      </c>
      <c r="Y48" s="129">
        <f t="shared" si="16"/>
        <v>0.04786324786</v>
      </c>
    </row>
    <row r="49">
      <c r="A49" s="49"/>
      <c r="B49" s="98" t="s">
        <v>120</v>
      </c>
      <c r="C49" s="100" t="s">
        <v>121</v>
      </c>
      <c r="D49" s="102" t="s">
        <v>37</v>
      </c>
      <c r="E49" s="104" t="s">
        <v>37</v>
      </c>
      <c r="F49" s="106">
        <v>2.8995881E7</v>
      </c>
      <c r="G49" s="108">
        <v>85357.0</v>
      </c>
      <c r="H49" s="66">
        <f t="shared" si="6"/>
        <v>2.943762943</v>
      </c>
      <c r="I49" s="111">
        <f>'40520'!K49</f>
        <v>7045</v>
      </c>
      <c r="J49" s="113">
        <v>1043.0</v>
      </c>
      <c r="K49" s="112">
        <f t="shared" si="7"/>
        <v>8088</v>
      </c>
      <c r="L49" s="114">
        <f t="shared" si="8"/>
        <v>0.2789361703</v>
      </c>
      <c r="M49" s="116">
        <f>'40520'!O49</f>
        <v>133</v>
      </c>
      <c r="N49" s="118">
        <v>18.0</v>
      </c>
      <c r="O49" s="119">
        <f t="shared" si="9"/>
        <v>151</v>
      </c>
      <c r="P49" s="120">
        <f t="shared" si="10"/>
        <v>0.01866963403</v>
      </c>
      <c r="Q49" s="121">
        <f t="shared" si="11"/>
        <v>0.005207636216</v>
      </c>
      <c r="R49" s="111">
        <f>'40320'!K48</f>
        <v>5658</v>
      </c>
      <c r="S49" s="124">
        <f t="shared" si="12"/>
        <v>2430</v>
      </c>
      <c r="T49" s="126">
        <f t="shared" si="13"/>
        <v>0.4294803818</v>
      </c>
      <c r="U49" s="130">
        <f>'40320'!O48</f>
        <v>97</v>
      </c>
      <c r="V49" s="131">
        <f t="shared" si="14"/>
        <v>54</v>
      </c>
      <c r="W49" s="145">
        <f t="shared" si="15"/>
        <v>0.5567010309</v>
      </c>
      <c r="X49" s="136">
        <v>1668.0</v>
      </c>
      <c r="Y49" s="129">
        <f t="shared" si="16"/>
        <v>0.03237410072</v>
      </c>
    </row>
    <row r="50">
      <c r="A50" s="49"/>
      <c r="B50" s="98" t="s">
        <v>91</v>
      </c>
      <c r="C50" s="100" t="s">
        <v>92</v>
      </c>
      <c r="D50" s="102" t="s">
        <v>37</v>
      </c>
      <c r="E50" s="104" t="s">
        <v>37</v>
      </c>
      <c r="F50" s="106">
        <v>3205958.0</v>
      </c>
      <c r="G50" s="108">
        <v>33394.0</v>
      </c>
      <c r="H50" s="66">
        <f t="shared" si="6"/>
        <v>10.41623128</v>
      </c>
      <c r="I50" s="111">
        <f>'40520'!K50</f>
        <v>1605</v>
      </c>
      <c r="J50" s="113">
        <v>70.0</v>
      </c>
      <c r="K50" s="112">
        <f t="shared" si="7"/>
        <v>1675</v>
      </c>
      <c r="L50" s="114">
        <f t="shared" si="8"/>
        <v>0.522464736</v>
      </c>
      <c r="M50" s="116">
        <f>'40520'!O50</f>
        <v>8</v>
      </c>
      <c r="N50" s="118">
        <v>5.0</v>
      </c>
      <c r="O50" s="119">
        <f t="shared" si="9"/>
        <v>13</v>
      </c>
      <c r="P50" s="120">
        <f t="shared" si="10"/>
        <v>0.00776119403</v>
      </c>
      <c r="Q50" s="121">
        <f t="shared" si="11"/>
        <v>0.00405495019</v>
      </c>
      <c r="R50" s="111">
        <f>'40320'!K49</f>
        <v>1246</v>
      </c>
      <c r="S50" s="124">
        <f t="shared" si="12"/>
        <v>429</v>
      </c>
      <c r="T50" s="126">
        <f t="shared" si="13"/>
        <v>0.3443017657</v>
      </c>
      <c r="U50" s="130">
        <f>'40320'!O49</f>
        <v>7</v>
      </c>
      <c r="V50" s="131">
        <f t="shared" si="14"/>
        <v>6</v>
      </c>
      <c r="W50" s="145">
        <f t="shared" si="15"/>
        <v>0.8571428571</v>
      </c>
      <c r="X50" s="136">
        <v>153.0</v>
      </c>
      <c r="Y50" s="129">
        <f t="shared" si="16"/>
        <v>0.03921568627</v>
      </c>
    </row>
    <row r="51">
      <c r="A51" s="49"/>
      <c r="B51" s="98" t="s">
        <v>143</v>
      </c>
      <c r="C51" s="100" t="s">
        <v>144</v>
      </c>
      <c r="D51" s="146" t="s">
        <v>36</v>
      </c>
      <c r="E51" s="104" t="s">
        <v>37</v>
      </c>
      <c r="F51" s="106">
        <v>623989.0</v>
      </c>
      <c r="G51" s="108">
        <v>6633.0</v>
      </c>
      <c r="H51" s="66">
        <f t="shared" si="6"/>
        <v>10.62999508</v>
      </c>
      <c r="I51" s="111">
        <f>'40520'!K51</f>
        <v>512</v>
      </c>
      <c r="J51" s="113">
        <v>31.0</v>
      </c>
      <c r="K51" s="112">
        <f t="shared" si="7"/>
        <v>543</v>
      </c>
      <c r="L51" s="114">
        <f t="shared" si="8"/>
        <v>0.8702076479</v>
      </c>
      <c r="M51" s="116">
        <f>'40520'!O51</f>
        <v>22</v>
      </c>
      <c r="N51" s="118">
        <v>1.0</v>
      </c>
      <c r="O51" s="119">
        <f t="shared" si="9"/>
        <v>23</v>
      </c>
      <c r="P51" s="120">
        <f t="shared" si="10"/>
        <v>0.0423572744</v>
      </c>
      <c r="Q51" s="121">
        <f t="shared" si="11"/>
        <v>0.03685962413</v>
      </c>
      <c r="R51" s="111">
        <f>'40320'!K50</f>
        <v>389</v>
      </c>
      <c r="S51" s="124">
        <f t="shared" si="12"/>
        <v>154</v>
      </c>
      <c r="T51" s="126">
        <f t="shared" si="13"/>
        <v>0.3958868895</v>
      </c>
      <c r="U51" s="130">
        <f>'40320'!O50</f>
        <v>22</v>
      </c>
      <c r="V51" s="131">
        <f t="shared" si="14"/>
        <v>1</v>
      </c>
      <c r="W51" s="145">
        <f t="shared" si="15"/>
        <v>0.04545454545</v>
      </c>
      <c r="X51" s="136">
        <v>48.0</v>
      </c>
      <c r="Y51" s="129">
        <f t="shared" si="16"/>
        <v>0.02083333333</v>
      </c>
    </row>
    <row r="52">
      <c r="A52" s="49"/>
      <c r="B52" s="98" t="s">
        <v>124</v>
      </c>
      <c r="C52" s="100" t="s">
        <v>125</v>
      </c>
      <c r="D52" s="146" t="s">
        <v>36</v>
      </c>
      <c r="E52" s="149" t="s">
        <v>36</v>
      </c>
      <c r="F52" s="106">
        <v>8535519.0</v>
      </c>
      <c r="G52" s="108">
        <v>24521.0</v>
      </c>
      <c r="H52" s="66">
        <f t="shared" si="6"/>
        <v>2.872818864</v>
      </c>
      <c r="I52" s="111">
        <f>'40520'!K52</f>
        <v>2637</v>
      </c>
      <c r="J52" s="113">
        <v>241.0</v>
      </c>
      <c r="K52" s="112">
        <f t="shared" si="7"/>
        <v>2878</v>
      </c>
      <c r="L52" s="114">
        <f t="shared" si="8"/>
        <v>0.3371792623</v>
      </c>
      <c r="M52" s="116">
        <v>51.0</v>
      </c>
      <c r="N52" s="118">
        <v>3.0</v>
      </c>
      <c r="O52" s="119">
        <f t="shared" si="9"/>
        <v>54</v>
      </c>
      <c r="P52" s="120">
        <f t="shared" si="10"/>
        <v>0.01876302988</v>
      </c>
      <c r="Q52" s="121">
        <f t="shared" si="11"/>
        <v>0.006326504575</v>
      </c>
      <c r="R52" s="111">
        <f>'40320'!K51</f>
        <v>2012</v>
      </c>
      <c r="S52" s="124">
        <f t="shared" si="12"/>
        <v>866</v>
      </c>
      <c r="T52" s="126">
        <f t="shared" si="13"/>
        <v>0.430417495</v>
      </c>
      <c r="U52" s="130">
        <f>'40320'!O51</f>
        <v>51</v>
      </c>
      <c r="V52" s="131">
        <f t="shared" si="14"/>
        <v>3</v>
      </c>
      <c r="W52" s="145">
        <f t="shared" si="15"/>
        <v>0.05882352941</v>
      </c>
      <c r="X52" s="136">
        <v>567.0</v>
      </c>
      <c r="Y52" s="129">
        <f t="shared" si="16"/>
        <v>0.005291005291</v>
      </c>
    </row>
    <row r="53">
      <c r="A53" s="49"/>
      <c r="B53" s="98" t="s">
        <v>138</v>
      </c>
      <c r="C53" s="100" t="s">
        <v>139</v>
      </c>
      <c r="D53" s="146" t="s">
        <v>36</v>
      </c>
      <c r="E53" s="149" t="s">
        <v>36</v>
      </c>
      <c r="F53" s="106">
        <v>7614893.0</v>
      </c>
      <c r="G53" s="108">
        <v>91375.0</v>
      </c>
      <c r="H53" s="66">
        <f t="shared" si="6"/>
        <v>11.99951201</v>
      </c>
      <c r="I53" s="111">
        <f>'40520'!K53</f>
        <v>7984</v>
      </c>
      <c r="J53" s="113">
        <v>342.0</v>
      </c>
      <c r="K53" s="112">
        <f t="shared" si="7"/>
        <v>8326</v>
      </c>
      <c r="L53" s="114">
        <f t="shared" si="8"/>
        <v>1.093383715</v>
      </c>
      <c r="M53" s="116">
        <f>'40520'!O53</f>
        <v>338</v>
      </c>
      <c r="N53" s="118">
        <v>43.0</v>
      </c>
      <c r="O53" s="119">
        <f t="shared" si="9"/>
        <v>381</v>
      </c>
      <c r="P53" s="120">
        <f t="shared" si="10"/>
        <v>0.04576026904</v>
      </c>
      <c r="Q53" s="121">
        <f t="shared" si="11"/>
        <v>0.05003353297</v>
      </c>
      <c r="R53" s="111">
        <f>'40320'!K52</f>
        <v>6966</v>
      </c>
      <c r="S53" s="124">
        <f t="shared" si="12"/>
        <v>1360</v>
      </c>
      <c r="T53" s="126">
        <f t="shared" si="13"/>
        <v>0.1952339937</v>
      </c>
      <c r="U53" s="130">
        <f>'40320'!O52</f>
        <v>272</v>
      </c>
      <c r="V53" s="131">
        <f t="shared" si="14"/>
        <v>109</v>
      </c>
      <c r="W53" s="145">
        <f t="shared" si="15"/>
        <v>0.4007352941</v>
      </c>
      <c r="X53" s="136">
        <v>483.0</v>
      </c>
      <c r="Y53" s="129">
        <f t="shared" si="16"/>
        <v>0.2256728778</v>
      </c>
    </row>
    <row r="54">
      <c r="A54" s="49"/>
      <c r="B54" s="98" t="s">
        <v>134</v>
      </c>
      <c r="C54" s="100" t="s">
        <v>135</v>
      </c>
      <c r="D54" s="102" t="s">
        <v>37</v>
      </c>
      <c r="E54" s="104" t="s">
        <v>37</v>
      </c>
      <c r="F54" s="106">
        <v>1792065.0</v>
      </c>
      <c r="G54" s="108">
        <v>9940.0</v>
      </c>
      <c r="H54" s="66">
        <f t="shared" si="6"/>
        <v>5.546673809</v>
      </c>
      <c r="I54" s="111">
        <f>'40520'!K54</f>
        <v>324</v>
      </c>
      <c r="J54" s="113">
        <v>21.0</v>
      </c>
      <c r="K54" s="112">
        <f t="shared" si="7"/>
        <v>345</v>
      </c>
      <c r="L54" s="114">
        <f t="shared" si="8"/>
        <v>0.1925153385</v>
      </c>
      <c r="M54" s="116">
        <f>'40520'!O54</f>
        <v>3</v>
      </c>
      <c r="N54" s="118">
        <v>1.0</v>
      </c>
      <c r="O54" s="119">
        <f t="shared" si="9"/>
        <v>4</v>
      </c>
      <c r="P54" s="120">
        <f t="shared" si="10"/>
        <v>0.0115942029</v>
      </c>
      <c r="Q54" s="121">
        <f t="shared" si="11"/>
        <v>0.002232061895</v>
      </c>
      <c r="R54" s="111">
        <f>'40320'!K53</f>
        <v>237</v>
      </c>
      <c r="S54" s="124">
        <f t="shared" si="12"/>
        <v>108</v>
      </c>
      <c r="T54" s="126">
        <f t="shared" si="13"/>
        <v>0.4556962025</v>
      </c>
      <c r="U54" s="130">
        <f>'40320'!O53</f>
        <v>2</v>
      </c>
      <c r="V54" s="131">
        <f t="shared" si="14"/>
        <v>2</v>
      </c>
      <c r="W54" s="135">
        <f t="shared" si="15"/>
        <v>1</v>
      </c>
      <c r="X54" s="136">
        <v>189.0</v>
      </c>
      <c r="Y54" s="129">
        <f t="shared" si="16"/>
        <v>0.01058201058</v>
      </c>
    </row>
    <row r="55">
      <c r="A55" s="49"/>
      <c r="B55" s="98" t="s">
        <v>110</v>
      </c>
      <c r="C55" s="100" t="s">
        <v>111</v>
      </c>
      <c r="D55" s="159" t="s">
        <v>44</v>
      </c>
      <c r="E55" s="149" t="s">
        <v>36</v>
      </c>
      <c r="F55" s="106">
        <v>5822434.0</v>
      </c>
      <c r="G55" s="108">
        <v>29014.0</v>
      </c>
      <c r="H55" s="66">
        <f t="shared" si="6"/>
        <v>4.983139354</v>
      </c>
      <c r="I55" s="111">
        <f>'40520'!K55</f>
        <v>2267</v>
      </c>
      <c r="J55" s="113">
        <v>173.0</v>
      </c>
      <c r="K55" s="112">
        <f t="shared" si="7"/>
        <v>2440</v>
      </c>
      <c r="L55" s="114">
        <f t="shared" si="8"/>
        <v>0.4190687262</v>
      </c>
      <c r="M55" s="116">
        <f>'40520'!O55</f>
        <v>68</v>
      </c>
      <c r="N55" s="118">
        <v>9.0</v>
      </c>
      <c r="O55" s="119">
        <f t="shared" si="9"/>
        <v>77</v>
      </c>
      <c r="P55" s="120">
        <f t="shared" si="10"/>
        <v>0.03155737705</v>
      </c>
      <c r="Q55" s="121">
        <f t="shared" si="11"/>
        <v>0.0132247098</v>
      </c>
      <c r="R55" s="111">
        <f>'40320'!K54</f>
        <v>1916</v>
      </c>
      <c r="S55" s="124">
        <f t="shared" si="12"/>
        <v>524</v>
      </c>
      <c r="T55" s="126">
        <f t="shared" si="13"/>
        <v>0.2734864301</v>
      </c>
      <c r="U55" s="130">
        <f>'40320'!O54</f>
        <v>46</v>
      </c>
      <c r="V55" s="131">
        <f t="shared" si="14"/>
        <v>31</v>
      </c>
      <c r="W55" s="145">
        <f t="shared" si="15"/>
        <v>0.6739130435</v>
      </c>
      <c r="X55" s="136">
        <v>435.0</v>
      </c>
      <c r="Y55" s="129">
        <f t="shared" si="16"/>
        <v>0.07126436782</v>
      </c>
    </row>
    <row r="56">
      <c r="A56" s="49"/>
      <c r="B56" s="98" t="s">
        <v>38</v>
      </c>
      <c r="C56" s="100" t="s">
        <v>40</v>
      </c>
      <c r="D56" s="102" t="s">
        <v>37</v>
      </c>
      <c r="E56" s="104" t="s">
        <v>37</v>
      </c>
      <c r="F56" s="106">
        <v>578759.0</v>
      </c>
      <c r="G56" s="108">
        <v>3929.0</v>
      </c>
      <c r="H56" s="66">
        <f t="shared" si="6"/>
        <v>6.78866333</v>
      </c>
      <c r="I56" s="111">
        <f>'40520'!K56</f>
        <v>200</v>
      </c>
      <c r="J56" s="113">
        <v>12.0</v>
      </c>
      <c r="K56" s="112">
        <f t="shared" si="7"/>
        <v>212</v>
      </c>
      <c r="L56" s="114">
        <f t="shared" si="8"/>
        <v>0.3663009992</v>
      </c>
      <c r="M56" s="116">
        <f>'40520'!O56</f>
        <v>0</v>
      </c>
      <c r="N56" s="118">
        <v>0.0</v>
      </c>
      <c r="O56" s="119">
        <f t="shared" si="9"/>
        <v>0</v>
      </c>
      <c r="P56" s="120">
        <f t="shared" si="10"/>
        <v>0</v>
      </c>
      <c r="Q56" s="121">
        <f t="shared" si="11"/>
        <v>0</v>
      </c>
      <c r="R56" s="111">
        <f>'40320'!K55</f>
        <v>166</v>
      </c>
      <c r="S56" s="124">
        <f t="shared" si="12"/>
        <v>46</v>
      </c>
      <c r="T56" s="126">
        <f t="shared" si="13"/>
        <v>0.2771084337</v>
      </c>
      <c r="U56" s="130">
        <f>'40320'!O55</f>
        <v>0</v>
      </c>
      <c r="V56" s="131">
        <f t="shared" si="14"/>
        <v>0</v>
      </c>
      <c r="W56" s="145" t="str">
        <f t="shared" si="15"/>
        <v>#DIV/0!</v>
      </c>
      <c r="X56" s="136">
        <v>39.0</v>
      </c>
      <c r="Y56" s="129">
        <f t="shared" si="16"/>
        <v>0</v>
      </c>
    </row>
    <row r="57">
      <c r="A57" s="49"/>
      <c r="B57" s="236" t="s">
        <v>31</v>
      </c>
      <c r="C57" s="140" t="s">
        <v>161</v>
      </c>
      <c r="D57" s="238" t="s">
        <v>34</v>
      </c>
      <c r="E57" s="240" t="s">
        <v>36</v>
      </c>
      <c r="F57" s="241">
        <v>55641.0</v>
      </c>
      <c r="G57" s="243">
        <v>20.0</v>
      </c>
      <c r="H57" s="64">
        <f t="shared" si="6"/>
        <v>0.3594471703</v>
      </c>
      <c r="I57" s="245">
        <f>'40520'!K57</f>
        <v>0</v>
      </c>
      <c r="J57" s="247"/>
      <c r="K57" s="112">
        <f t="shared" si="7"/>
        <v>0</v>
      </c>
      <c r="L57" s="150">
        <f t="shared" si="8"/>
        <v>0</v>
      </c>
      <c r="M57" s="249">
        <f>'40520'!O57</f>
        <v>0</v>
      </c>
      <c r="N57" s="250">
        <v>0.0</v>
      </c>
      <c r="O57" s="119">
        <f t="shared" si="9"/>
        <v>0</v>
      </c>
      <c r="P57" s="174" t="str">
        <f t="shared" si="10"/>
        <v>#DIV/0!</v>
      </c>
      <c r="Q57" s="154">
        <f t="shared" si="11"/>
        <v>0</v>
      </c>
      <c r="R57" s="111">
        <f>'40320'!K56</f>
        <v>0</v>
      </c>
      <c r="S57" s="124">
        <f t="shared" si="12"/>
        <v>0</v>
      </c>
      <c r="T57" s="175" t="str">
        <f t="shared" si="13"/>
        <v>#DIV/0!</v>
      </c>
      <c r="U57" s="130">
        <f>'40320'!O56</f>
        <v>0</v>
      </c>
      <c r="V57" s="131">
        <f t="shared" si="14"/>
        <v>0</v>
      </c>
      <c r="W57" s="266" t="str">
        <f t="shared" si="15"/>
        <v>#DIV/0!</v>
      </c>
      <c r="X57" s="136">
        <v>3.0</v>
      </c>
      <c r="Y57" s="129">
        <f t="shared" si="16"/>
        <v>0</v>
      </c>
    </row>
    <row r="58">
      <c r="A58" s="49"/>
      <c r="B58" s="236" t="s">
        <v>145</v>
      </c>
      <c r="C58" s="140" t="s">
        <v>164</v>
      </c>
      <c r="D58" s="238" t="s">
        <v>34</v>
      </c>
      <c r="E58" s="240" t="s">
        <v>36</v>
      </c>
      <c r="F58" s="241">
        <v>165718.0</v>
      </c>
      <c r="G58" s="243">
        <v>618.0</v>
      </c>
      <c r="H58" s="64">
        <f t="shared" si="6"/>
        <v>3.729226759</v>
      </c>
      <c r="I58" s="245">
        <f>'40520'!K58</f>
        <v>112</v>
      </c>
      <c r="J58" s="247"/>
      <c r="K58" s="112">
        <f t="shared" si="7"/>
        <v>112</v>
      </c>
      <c r="L58" s="150">
        <f t="shared" si="8"/>
        <v>0.6758469207</v>
      </c>
      <c r="M58" s="249">
        <f>'40520'!O58</f>
        <v>4</v>
      </c>
      <c r="N58" s="250">
        <v>0.0</v>
      </c>
      <c r="O58" s="119">
        <f t="shared" si="9"/>
        <v>4</v>
      </c>
      <c r="P58" s="174">
        <f t="shared" si="10"/>
        <v>0.03571428571</v>
      </c>
      <c r="Q58" s="154">
        <f t="shared" si="11"/>
        <v>0.02413739002</v>
      </c>
      <c r="R58" s="111">
        <f>'40320'!K57</f>
        <v>82</v>
      </c>
      <c r="S58" s="124">
        <f t="shared" si="12"/>
        <v>30</v>
      </c>
      <c r="T58" s="175">
        <f t="shared" si="13"/>
        <v>0.3658536585</v>
      </c>
      <c r="U58" s="130">
        <f>'40320'!O57</f>
        <v>4</v>
      </c>
      <c r="V58" s="131">
        <f t="shared" si="14"/>
        <v>0</v>
      </c>
      <c r="W58" s="266">
        <f t="shared" si="15"/>
        <v>0</v>
      </c>
      <c r="X58" s="136">
        <v>9.0</v>
      </c>
      <c r="Y58" s="129">
        <f t="shared" si="16"/>
        <v>0</v>
      </c>
    </row>
    <row r="59">
      <c r="A59" s="49"/>
      <c r="B59" s="236" t="s">
        <v>49</v>
      </c>
      <c r="C59" s="140" t="s">
        <v>165</v>
      </c>
      <c r="D59" s="238" t="s">
        <v>34</v>
      </c>
      <c r="E59" s="240" t="s">
        <v>37</v>
      </c>
      <c r="F59" s="241">
        <v>55194.0</v>
      </c>
      <c r="G59" s="243">
        <v>21.0</v>
      </c>
      <c r="H59" s="66">
        <f t="shared" si="6"/>
        <v>0.3804761387</v>
      </c>
      <c r="I59" s="245">
        <f>'40520'!K59</f>
        <v>8</v>
      </c>
      <c r="J59" s="247"/>
      <c r="K59" s="112">
        <f t="shared" si="7"/>
        <v>8</v>
      </c>
      <c r="L59" s="150">
        <f t="shared" si="8"/>
        <v>0.1449432909</v>
      </c>
      <c r="M59" s="249">
        <f>'40520'!O59</f>
        <v>1</v>
      </c>
      <c r="N59" s="250">
        <v>0.0</v>
      </c>
      <c r="O59" s="119">
        <f t="shared" si="9"/>
        <v>1</v>
      </c>
      <c r="P59" s="153">
        <f t="shared" si="10"/>
        <v>0.125</v>
      </c>
      <c r="Q59" s="154">
        <f t="shared" si="11"/>
        <v>0.01811791137</v>
      </c>
      <c r="R59" s="111">
        <f>'40320'!K58</f>
        <v>8</v>
      </c>
      <c r="S59" s="124">
        <f t="shared" si="12"/>
        <v>0</v>
      </c>
      <c r="T59" s="175">
        <f t="shared" si="13"/>
        <v>0</v>
      </c>
      <c r="U59" s="130">
        <f>'40320'!O58</f>
        <v>1</v>
      </c>
      <c r="V59" s="131">
        <f t="shared" si="14"/>
        <v>0</v>
      </c>
      <c r="W59" s="266">
        <f t="shared" si="15"/>
        <v>0</v>
      </c>
      <c r="X59" s="136">
        <v>3.0</v>
      </c>
      <c r="Y59" s="129">
        <f t="shared" si="16"/>
        <v>0</v>
      </c>
    </row>
    <row r="60">
      <c r="A60" s="49"/>
      <c r="B60" s="236" t="s">
        <v>140</v>
      </c>
      <c r="C60" s="140" t="s">
        <v>166</v>
      </c>
      <c r="D60" s="238" t="s">
        <v>34</v>
      </c>
      <c r="E60" s="240" t="s">
        <v>142</v>
      </c>
      <c r="F60" s="241">
        <v>3193694.0</v>
      </c>
      <c r="G60" s="243">
        <v>3945.0</v>
      </c>
      <c r="H60" s="64">
        <f t="shared" si="6"/>
        <v>1.235246708</v>
      </c>
      <c r="I60" s="245">
        <f>'40520'!K60</f>
        <v>475</v>
      </c>
      <c r="J60" s="247">
        <v>38.0</v>
      </c>
      <c r="K60" s="112">
        <f t="shared" si="7"/>
        <v>513</v>
      </c>
      <c r="L60" s="150">
        <f t="shared" si="8"/>
        <v>0.1606290396</v>
      </c>
      <c r="M60" s="249">
        <f>'40520'!O60</f>
        <v>20</v>
      </c>
      <c r="N60" s="250">
        <v>1.0</v>
      </c>
      <c r="O60" s="119">
        <f t="shared" si="9"/>
        <v>21</v>
      </c>
      <c r="P60" s="174">
        <f t="shared" si="10"/>
        <v>0.04093567251</v>
      </c>
      <c r="Q60" s="154">
        <f t="shared" si="11"/>
        <v>0.006575457761</v>
      </c>
      <c r="R60" s="111">
        <f>'40320'!K59</f>
        <v>378</v>
      </c>
      <c r="S60" s="124">
        <f t="shared" si="12"/>
        <v>135</v>
      </c>
      <c r="T60" s="175">
        <f t="shared" si="13"/>
        <v>0.3571428571</v>
      </c>
      <c r="U60" s="130">
        <f>'40320'!O59</f>
        <v>15</v>
      </c>
      <c r="V60" s="131">
        <f t="shared" si="14"/>
        <v>6</v>
      </c>
      <c r="W60" s="266">
        <f t="shared" si="15"/>
        <v>0.4</v>
      </c>
      <c r="X60" s="136">
        <v>240.0</v>
      </c>
      <c r="Y60" s="129">
        <f t="shared" si="16"/>
        <v>0.025</v>
      </c>
    </row>
    <row r="61">
      <c r="A61" s="49"/>
      <c r="B61" s="259" t="s">
        <v>147</v>
      </c>
      <c r="C61" s="196" t="s">
        <v>167</v>
      </c>
      <c r="D61" s="260" t="s">
        <v>34</v>
      </c>
      <c r="E61" s="261" t="s">
        <v>36</v>
      </c>
      <c r="F61" s="262">
        <v>104914.0</v>
      </c>
      <c r="G61" s="263">
        <v>265.0</v>
      </c>
      <c r="H61" s="264">
        <f t="shared" si="6"/>
        <v>2.525878338</v>
      </c>
      <c r="I61" s="233">
        <f>'40520'!K61</f>
        <v>42</v>
      </c>
      <c r="J61" s="265">
        <v>1.0</v>
      </c>
      <c r="K61" s="204">
        <f t="shared" si="7"/>
        <v>43</v>
      </c>
      <c r="L61" s="267">
        <f t="shared" si="8"/>
        <v>0.409859504</v>
      </c>
      <c r="M61" s="237">
        <f>'40520'!O61</f>
        <v>1</v>
      </c>
      <c r="N61" s="268">
        <v>0.0</v>
      </c>
      <c r="O61" s="208">
        <f t="shared" si="9"/>
        <v>1</v>
      </c>
      <c r="P61" s="269">
        <f t="shared" si="10"/>
        <v>0.02325581395</v>
      </c>
      <c r="Q61" s="270">
        <f t="shared" si="11"/>
        <v>0.009531616372</v>
      </c>
      <c r="R61" s="281">
        <f>'40320'!K60</f>
        <v>37</v>
      </c>
      <c r="S61" s="242">
        <f t="shared" si="12"/>
        <v>6</v>
      </c>
      <c r="T61" s="273">
        <f t="shared" si="13"/>
        <v>0.1621621622</v>
      </c>
      <c r="U61" s="283">
        <f>'40320'!O60</f>
        <v>0</v>
      </c>
      <c r="V61" s="284">
        <f t="shared" si="14"/>
        <v>1</v>
      </c>
      <c r="W61" s="286" t="str">
        <f t="shared" si="15"/>
        <v>#DIV/0!</v>
      </c>
      <c r="X61" s="288" t="s">
        <v>34</v>
      </c>
      <c r="Y61" s="275" t="s">
        <v>34</v>
      </c>
    </row>
    <row r="62" ht="7.5" customHeight="1">
      <c r="A62" s="1"/>
      <c r="B62" s="1"/>
      <c r="C62" s="217"/>
      <c r="L62" s="218"/>
      <c r="M62" s="219"/>
      <c r="O62" s="220"/>
      <c r="V62" s="221"/>
      <c r="Y62" s="222"/>
    </row>
    <row r="63">
      <c r="A63" s="1"/>
      <c r="B63" s="1"/>
      <c r="C63" s="223" t="s">
        <v>154</v>
      </c>
      <c r="G63" s="224">
        <v>46.0</v>
      </c>
      <c r="I63" s="225">
        <f>'40520'!K63</f>
        <v>46</v>
      </c>
      <c r="J63" s="226"/>
      <c r="K63" s="227">
        <f t="shared" ref="K63:K64" si="17">I63+J63</f>
        <v>46</v>
      </c>
      <c r="L63" s="218"/>
      <c r="M63" s="228">
        <f>'40520'!O63</f>
        <v>0</v>
      </c>
      <c r="N63" s="226"/>
      <c r="O63" s="229">
        <v>0.0</v>
      </c>
      <c r="R63" s="276">
        <f>'40320'!K62</f>
        <v>46</v>
      </c>
      <c r="U63" s="277">
        <f>'40320'!O62</f>
        <v>0</v>
      </c>
      <c r="V63" s="221"/>
      <c r="Y63" s="222"/>
    </row>
    <row r="64">
      <c r="A64" s="1"/>
      <c r="B64" s="1"/>
      <c r="C64" s="223" t="s">
        <v>155</v>
      </c>
      <c r="G64" s="232">
        <v>3.0</v>
      </c>
      <c r="I64" s="233">
        <f>'40520'!K64</f>
        <v>3</v>
      </c>
      <c r="J64" s="234"/>
      <c r="K64" s="235">
        <f t="shared" si="17"/>
        <v>3</v>
      </c>
      <c r="L64" s="218"/>
      <c r="M64" s="237">
        <f>'40520'!O64</f>
        <v>0</v>
      </c>
      <c r="N64" s="234"/>
      <c r="O64" s="239">
        <v>0.0</v>
      </c>
      <c r="R64" s="278">
        <f>'40320'!K63</f>
        <v>3</v>
      </c>
      <c r="U64" s="279">
        <f>'40320'!O63</f>
        <v>0</v>
      </c>
      <c r="V64" s="221"/>
      <c r="Y64" s="222"/>
    </row>
    <row r="65" ht="7.5" customHeight="1">
      <c r="A65" s="1"/>
      <c r="B65" s="1"/>
      <c r="C65" s="217"/>
      <c r="L65" s="218"/>
      <c r="V65" s="221"/>
      <c r="Y65" s="222"/>
    </row>
    <row r="66">
      <c r="A66" s="1"/>
      <c r="B66" s="1"/>
      <c r="C66" s="18" t="s">
        <v>15</v>
      </c>
      <c r="F66" s="20">
        <f t="shared" ref="F66:G66" si="18">SUM(F6:F64)</f>
        <v>331875705</v>
      </c>
      <c r="G66" s="251">
        <f t="shared" si="18"/>
        <v>1917144</v>
      </c>
      <c r="H66" s="21">
        <f>(G66/F66)*1000</f>
        <v>5.776692813</v>
      </c>
      <c r="I66" s="252">
        <f t="shared" ref="I66:K66" si="19">SUM(I6:I64)</f>
        <v>336673</v>
      </c>
      <c r="J66" s="253">
        <f t="shared" si="19"/>
        <v>30331</v>
      </c>
      <c r="K66" s="23">
        <f t="shared" si="19"/>
        <v>367004</v>
      </c>
      <c r="L66" s="22">
        <f>(K66/F66)*1000</f>
        <v>1.105847745</v>
      </c>
      <c r="M66" s="254">
        <f t="shared" ref="M66:O66" si="20">SUM(M6:M64)</f>
        <v>9616</v>
      </c>
      <c r="N66" s="252">
        <f t="shared" si="20"/>
        <v>1255</v>
      </c>
      <c r="O66" s="23">
        <f t="shared" si="20"/>
        <v>10871</v>
      </c>
      <c r="P66" s="24">
        <f>O66/K66</f>
        <v>0.02962093056</v>
      </c>
      <c r="Q66" s="25">
        <f>(O66/F66)*1000</f>
        <v>0.03275623927</v>
      </c>
      <c r="R66" s="255">
        <f t="shared" ref="R66:S66" si="21">SUM(R6:R64)</f>
        <v>277161</v>
      </c>
      <c r="S66" s="256">
        <f t="shared" si="21"/>
        <v>89843</v>
      </c>
      <c r="T66" s="26">
        <f>(K66/R66)-1</f>
        <v>0.3241545528</v>
      </c>
      <c r="U66" s="255">
        <f t="shared" ref="U66:V66" si="22">SUM(U6:U64)</f>
        <v>7383</v>
      </c>
      <c r="V66" s="256">
        <f t="shared" si="22"/>
        <v>3488</v>
      </c>
      <c r="W66" s="27">
        <f>(O66/U66)-1</f>
        <v>0.4724366789</v>
      </c>
      <c r="X66" s="257">
        <f>SUM(X6:X64)</f>
        <v>23559</v>
      </c>
      <c r="Y66" s="29">
        <f>V66/X66</f>
        <v>0.1480538223</v>
      </c>
    </row>
    <row r="67">
      <c r="A67" s="1"/>
      <c r="B67" s="1"/>
      <c r="C67" s="258" t="s">
        <v>159</v>
      </c>
    </row>
  </sheetData>
  <autoFilter ref="$B$5:$Y$61">
    <sortState ref="B5:Y61">
      <sortCondition ref="C5:C61"/>
      <sortCondition descending="1" ref="W5:W61"/>
      <sortCondition descending="1" ref="T5:T61"/>
      <sortCondition descending="1" ref="P5:P61"/>
      <sortCondition descending="1" ref="L5:L61"/>
      <sortCondition descending="1" ref="H5:H61"/>
      <sortCondition descending="1" ref="Q5:Q61"/>
      <sortCondition descending="1" ref="O5:O61"/>
      <sortCondition descending="1" ref="N5:N61"/>
      <sortCondition descending="1" ref="J5:J61"/>
      <sortCondition descending="1" ref="I5:I61"/>
      <sortCondition descending="1" ref="K5:K61"/>
      <sortCondition descending="1" ref="M5:M61"/>
      <sortCondition ref="B5:B61"/>
      <sortCondition ref="U5:U61"/>
      <sortCondition descending="1" ref="G5:G61"/>
      <sortCondition descending="1" ref="Y5:Y61"/>
      <sortCondition descending="1" ref="X5:X61"/>
    </sortState>
  </autoFilter>
  <mergeCells count="15">
    <mergeCell ref="G3:H3"/>
    <mergeCell ref="I3:L3"/>
    <mergeCell ref="D4:E4"/>
    <mergeCell ref="C67:Q67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1.0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163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6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17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1"/>
      <c r="B4" s="1"/>
      <c r="C4" s="18" t="s">
        <v>9</v>
      </c>
      <c r="D4" s="19"/>
      <c r="E4" s="10"/>
      <c r="F4" s="20">
        <f t="shared" ref="F4:G4" si="1">SUM(F6:F64)</f>
        <v>331875705</v>
      </c>
      <c r="G4" s="20">
        <f t="shared" si="1"/>
        <v>1772389</v>
      </c>
      <c r="H4" s="21">
        <f>(G4/F4)*1000</f>
        <v>5.340520482</v>
      </c>
      <c r="I4" s="20">
        <f t="shared" ref="I4:K4" si="2">SUM(I6:I64)</f>
        <v>311357</v>
      </c>
      <c r="J4" s="20">
        <f t="shared" si="2"/>
        <v>25316</v>
      </c>
      <c r="K4" s="20">
        <f t="shared" si="2"/>
        <v>336673</v>
      </c>
      <c r="L4" s="22">
        <f>(K4/F4)*1000</f>
        <v>1.014455095</v>
      </c>
      <c r="M4" s="20">
        <f t="shared" ref="M4:O4" si="3">SUM(M6:M64)</f>
        <v>8452</v>
      </c>
      <c r="N4" s="20">
        <f t="shared" si="3"/>
        <v>1165</v>
      </c>
      <c r="O4" s="20">
        <f t="shared" si="3"/>
        <v>9617</v>
      </c>
      <c r="P4" s="24">
        <f>O4/K4</f>
        <v>0.02856480918</v>
      </c>
      <c r="Q4" s="25">
        <f>(O4/F4)*1000</f>
        <v>0.02897771622</v>
      </c>
      <c r="R4" s="20">
        <f t="shared" ref="R4:S4" si="4">SUM(R6:R64)</f>
        <v>244877</v>
      </c>
      <c r="S4" s="20">
        <f t="shared" si="4"/>
        <v>91796</v>
      </c>
      <c r="T4" s="26">
        <f>(K4/R4)-1</f>
        <v>0.3748657489</v>
      </c>
      <c r="U4" s="20">
        <f t="shared" ref="U4:V4" si="5">SUM(U6:U64)</f>
        <v>6069</v>
      </c>
      <c r="V4" s="20">
        <f t="shared" si="5"/>
        <v>3548</v>
      </c>
      <c r="W4" s="27">
        <f>(O4/U4)-1</f>
        <v>0.5846103147</v>
      </c>
      <c r="X4" s="28">
        <f>SUM(X6:X64)</f>
        <v>23559</v>
      </c>
      <c r="Y4" s="29">
        <f>V4/X4</f>
        <v>0.1506006197</v>
      </c>
    </row>
    <row r="5">
      <c r="A5" s="7"/>
      <c r="B5" s="30" t="s">
        <v>10</v>
      </c>
      <c r="C5" s="31" t="s">
        <v>11</v>
      </c>
      <c r="D5" s="32" t="s">
        <v>12</v>
      </c>
      <c r="E5" s="33" t="s">
        <v>13</v>
      </c>
      <c r="F5" s="34" t="s">
        <v>14</v>
      </c>
      <c r="G5" s="35" t="s">
        <v>15</v>
      </c>
      <c r="H5" s="36" t="s">
        <v>16</v>
      </c>
      <c r="I5" s="37" t="s">
        <v>17</v>
      </c>
      <c r="J5" s="38" t="s">
        <v>18</v>
      </c>
      <c r="K5" s="39" t="s">
        <v>15</v>
      </c>
      <c r="L5" s="40" t="s">
        <v>16</v>
      </c>
      <c r="M5" s="37" t="s">
        <v>17</v>
      </c>
      <c r="N5" s="38" t="s">
        <v>18</v>
      </c>
      <c r="O5" s="280" t="s">
        <v>15</v>
      </c>
      <c r="P5" s="42" t="s">
        <v>19</v>
      </c>
      <c r="Q5" s="43" t="s">
        <v>20</v>
      </c>
      <c r="R5" s="48" t="s">
        <v>168</v>
      </c>
      <c r="S5" s="51" t="s">
        <v>23</v>
      </c>
      <c r="T5" s="282" t="s">
        <v>24</v>
      </c>
      <c r="U5" s="48" t="s">
        <v>169</v>
      </c>
      <c r="V5" s="51" t="s">
        <v>23</v>
      </c>
      <c r="W5" s="53" t="s">
        <v>24</v>
      </c>
      <c r="X5" s="40" t="s">
        <v>28</v>
      </c>
      <c r="Y5" s="39" t="s">
        <v>30</v>
      </c>
    </row>
    <row r="6">
      <c r="A6" s="49"/>
      <c r="B6" s="54" t="s">
        <v>33</v>
      </c>
      <c r="C6" s="56" t="s">
        <v>35</v>
      </c>
      <c r="D6" s="58" t="s">
        <v>37</v>
      </c>
      <c r="E6" s="60" t="s">
        <v>37</v>
      </c>
      <c r="F6" s="62">
        <v>4903185.0</v>
      </c>
      <c r="G6" s="63">
        <v>13078.0</v>
      </c>
      <c r="H6" s="66">
        <f t="shared" ref="H6:H61" si="6">(G6/F6)*1000</f>
        <v>2.667245882</v>
      </c>
      <c r="I6" s="285">
        <v>1633.0</v>
      </c>
      <c r="J6" s="287">
        <v>208.0</v>
      </c>
      <c r="K6" s="289">
        <f t="shared" ref="K6:K61" si="7">I6+J6</f>
        <v>1841</v>
      </c>
      <c r="L6" s="74">
        <f t="shared" ref="L6:L61" si="8">(K6/F6)*1000</f>
        <v>0.3754702301</v>
      </c>
      <c r="M6" s="76">
        <v>44.0</v>
      </c>
      <c r="N6" s="290">
        <v>1.0</v>
      </c>
      <c r="O6" s="291">
        <f t="shared" ref="O6:O61" si="9">M6+N6</f>
        <v>45</v>
      </c>
      <c r="P6" s="79">
        <f t="shared" ref="P6:P61" si="10">O6/K6</f>
        <v>0.02444323737</v>
      </c>
      <c r="Q6" s="292">
        <f t="shared" ref="Q6:Q61" si="11">(O6/F6)*1000</f>
        <v>0.009177707959</v>
      </c>
      <c r="R6" s="293">
        <v>1261.0</v>
      </c>
      <c r="S6" s="83">
        <f t="shared" ref="S6:S61" si="12">K6-R6</f>
        <v>580</v>
      </c>
      <c r="T6" s="93">
        <f t="shared" ref="T6:T61" si="13">(K6/R6)-1</f>
        <v>0.4599524187</v>
      </c>
      <c r="U6" s="294">
        <f>'40220'!O5</f>
        <v>32</v>
      </c>
      <c r="V6" s="295">
        <f t="shared" ref="V6:V61" si="14">O6-U6</f>
        <v>13</v>
      </c>
      <c r="W6" s="296">
        <f t="shared" ref="W6:W61" si="15">(O6/U6)-1</f>
        <v>0.40625</v>
      </c>
      <c r="X6" s="95">
        <v>438.0</v>
      </c>
      <c r="Y6" s="89">
        <f t="shared" ref="Y6:Y60" si="16">V6/X6</f>
        <v>0.0296803653</v>
      </c>
    </row>
    <row r="7">
      <c r="A7" s="49"/>
      <c r="B7" s="98" t="s">
        <v>39</v>
      </c>
      <c r="C7" s="100" t="s">
        <v>41</v>
      </c>
      <c r="D7" s="102" t="s">
        <v>37</v>
      </c>
      <c r="E7" s="104" t="s">
        <v>37</v>
      </c>
      <c r="F7" s="106">
        <v>731545.0</v>
      </c>
      <c r="G7" s="108">
        <v>6284.0</v>
      </c>
      <c r="H7" s="66">
        <f t="shared" si="6"/>
        <v>8.59003889</v>
      </c>
      <c r="I7" s="297">
        <v>171.0</v>
      </c>
      <c r="J7" s="299">
        <v>14.0</v>
      </c>
      <c r="K7" s="300">
        <f t="shared" si="7"/>
        <v>185</v>
      </c>
      <c r="L7" s="114">
        <f t="shared" si="8"/>
        <v>0.2528894326</v>
      </c>
      <c r="M7" s="116">
        <v>5.0</v>
      </c>
      <c r="N7" s="301">
        <v>1.0</v>
      </c>
      <c r="O7" s="302">
        <f t="shared" si="9"/>
        <v>6</v>
      </c>
      <c r="P7" s="120">
        <f t="shared" si="10"/>
        <v>0.03243243243</v>
      </c>
      <c r="Q7" s="303">
        <f t="shared" si="11"/>
        <v>0.008201819437</v>
      </c>
      <c r="R7" s="111">
        <v>143.0</v>
      </c>
      <c r="S7" s="124">
        <f t="shared" si="12"/>
        <v>42</v>
      </c>
      <c r="T7" s="125">
        <f t="shared" si="13"/>
        <v>0.2937062937</v>
      </c>
      <c r="U7" s="306">
        <f>'40220'!O6</f>
        <v>3</v>
      </c>
      <c r="V7" s="131">
        <f t="shared" si="14"/>
        <v>3</v>
      </c>
      <c r="W7" s="135">
        <f t="shared" si="15"/>
        <v>1</v>
      </c>
      <c r="X7" s="136">
        <v>36.0</v>
      </c>
      <c r="Y7" s="129">
        <f t="shared" si="16"/>
        <v>0.08333333333</v>
      </c>
    </row>
    <row r="8">
      <c r="A8" s="49"/>
      <c r="B8" s="98" t="s">
        <v>45</v>
      </c>
      <c r="C8" s="100" t="s">
        <v>46</v>
      </c>
      <c r="D8" s="102" t="s">
        <v>37</v>
      </c>
      <c r="E8" s="104" t="s">
        <v>37</v>
      </c>
      <c r="F8" s="106">
        <v>7278717.0</v>
      </c>
      <c r="G8" s="108">
        <v>27410.0</v>
      </c>
      <c r="H8" s="66">
        <f t="shared" si="6"/>
        <v>3.765773556</v>
      </c>
      <c r="I8" s="297">
        <v>2019.0</v>
      </c>
      <c r="J8" s="299">
        <v>250.0</v>
      </c>
      <c r="K8" s="300">
        <f t="shared" si="7"/>
        <v>2269</v>
      </c>
      <c r="L8" s="114">
        <f t="shared" si="8"/>
        <v>0.3117307624</v>
      </c>
      <c r="M8" s="116">
        <v>52.0</v>
      </c>
      <c r="N8" s="301">
        <v>12.0</v>
      </c>
      <c r="O8" s="302">
        <f t="shared" si="9"/>
        <v>64</v>
      </c>
      <c r="P8" s="120">
        <f t="shared" si="10"/>
        <v>0.02820625826</v>
      </c>
      <c r="Q8" s="303">
        <f t="shared" si="11"/>
        <v>0.008792758394</v>
      </c>
      <c r="R8" s="111">
        <v>1598.0</v>
      </c>
      <c r="S8" s="124">
        <f t="shared" si="12"/>
        <v>671</v>
      </c>
      <c r="T8" s="125">
        <f t="shared" si="13"/>
        <v>0.4198998748</v>
      </c>
      <c r="U8" s="306">
        <f>'40220'!O7</f>
        <v>32</v>
      </c>
      <c r="V8" s="131">
        <f t="shared" si="14"/>
        <v>32</v>
      </c>
      <c r="W8" s="135">
        <f t="shared" si="15"/>
        <v>1</v>
      </c>
      <c r="X8" s="136">
        <v>492.0</v>
      </c>
      <c r="Y8" s="129">
        <f t="shared" si="16"/>
        <v>0.06504065041</v>
      </c>
    </row>
    <row r="9">
      <c r="A9" s="49"/>
      <c r="B9" s="98" t="s">
        <v>47</v>
      </c>
      <c r="C9" s="100" t="s">
        <v>48</v>
      </c>
      <c r="D9" s="102" t="s">
        <v>37</v>
      </c>
      <c r="E9" s="104" t="s">
        <v>37</v>
      </c>
      <c r="F9" s="106">
        <v>3017825.0</v>
      </c>
      <c r="G9" s="108">
        <v>11143.0</v>
      </c>
      <c r="H9" s="66">
        <f t="shared" si="6"/>
        <v>3.692394357</v>
      </c>
      <c r="I9" s="297">
        <v>743.0</v>
      </c>
      <c r="J9" s="299">
        <v>94.0</v>
      </c>
      <c r="K9" s="300">
        <f t="shared" si="7"/>
        <v>837</v>
      </c>
      <c r="L9" s="114">
        <f t="shared" si="8"/>
        <v>0.2773520665</v>
      </c>
      <c r="M9" s="116">
        <v>14.0</v>
      </c>
      <c r="N9" s="301">
        <v>2.0</v>
      </c>
      <c r="O9" s="302">
        <f t="shared" si="9"/>
        <v>16</v>
      </c>
      <c r="P9" s="120">
        <f t="shared" si="10"/>
        <v>0.01911589008</v>
      </c>
      <c r="Q9" s="303">
        <f t="shared" si="11"/>
        <v>0.005301831617</v>
      </c>
      <c r="R9" s="111">
        <v>683.0</v>
      </c>
      <c r="S9" s="124">
        <f t="shared" si="12"/>
        <v>154</v>
      </c>
      <c r="T9" s="125">
        <f t="shared" si="13"/>
        <v>0.2254758419</v>
      </c>
      <c r="U9" s="306">
        <f>'40220'!O8</f>
        <v>12</v>
      </c>
      <c r="V9" s="131">
        <f t="shared" si="14"/>
        <v>4</v>
      </c>
      <c r="W9" s="145">
        <f t="shared" si="15"/>
        <v>0.3333333333</v>
      </c>
      <c r="X9" s="136">
        <v>267.0</v>
      </c>
      <c r="Y9" s="129">
        <f t="shared" si="16"/>
        <v>0.01498127341</v>
      </c>
    </row>
    <row r="10">
      <c r="A10" s="49"/>
      <c r="B10" s="98" t="s">
        <v>51</v>
      </c>
      <c r="C10" s="100" t="s">
        <v>52</v>
      </c>
      <c r="D10" s="146" t="s">
        <v>36</v>
      </c>
      <c r="E10" s="149" t="s">
        <v>36</v>
      </c>
      <c r="F10" s="106">
        <v>3.9512223E7</v>
      </c>
      <c r="G10" s="108">
        <v>116533.0</v>
      </c>
      <c r="H10" s="66">
        <f t="shared" si="6"/>
        <v>2.949289894</v>
      </c>
      <c r="I10" s="297">
        <v>13649.0</v>
      </c>
      <c r="J10" s="299">
        <v>1388.0</v>
      </c>
      <c r="K10" s="300">
        <f t="shared" si="7"/>
        <v>15037</v>
      </c>
      <c r="L10" s="114">
        <f t="shared" si="8"/>
        <v>0.3805657809</v>
      </c>
      <c r="M10" s="116">
        <v>319.0</v>
      </c>
      <c r="N10" s="301">
        <v>28.0</v>
      </c>
      <c r="O10" s="302">
        <f t="shared" si="9"/>
        <v>347</v>
      </c>
      <c r="P10" s="120">
        <f t="shared" si="10"/>
        <v>0.02307641152</v>
      </c>
      <c r="Q10" s="303">
        <f t="shared" si="11"/>
        <v>0.008782092569</v>
      </c>
      <c r="R10" s="111">
        <v>10838.0</v>
      </c>
      <c r="S10" s="124">
        <f t="shared" si="12"/>
        <v>4199</v>
      </c>
      <c r="T10" s="125">
        <f t="shared" si="13"/>
        <v>0.3874331057</v>
      </c>
      <c r="U10" s="306">
        <f>'40220'!O9</f>
        <v>234</v>
      </c>
      <c r="V10" s="131">
        <f t="shared" si="14"/>
        <v>113</v>
      </c>
      <c r="W10" s="145">
        <f t="shared" si="15"/>
        <v>0.4829059829</v>
      </c>
      <c r="X10" s="136">
        <v>2208.0</v>
      </c>
      <c r="Y10" s="129">
        <f t="shared" si="16"/>
        <v>0.05117753623</v>
      </c>
    </row>
    <row r="11">
      <c r="A11" s="49"/>
      <c r="B11" s="98" t="s">
        <v>53</v>
      </c>
      <c r="C11" s="100" t="s">
        <v>54</v>
      </c>
      <c r="D11" s="146" t="s">
        <v>36</v>
      </c>
      <c r="E11" s="149" t="s">
        <v>36</v>
      </c>
      <c r="F11" s="106">
        <v>5758736.0</v>
      </c>
      <c r="G11" s="108">
        <v>25773.0</v>
      </c>
      <c r="H11" s="66">
        <f t="shared" si="6"/>
        <v>4.475461282</v>
      </c>
      <c r="I11" s="297">
        <v>4565.0</v>
      </c>
      <c r="J11" s="299">
        <v>385.0</v>
      </c>
      <c r="K11" s="300">
        <f t="shared" si="7"/>
        <v>4950</v>
      </c>
      <c r="L11" s="114">
        <f t="shared" si="8"/>
        <v>0.8595636265</v>
      </c>
      <c r="M11" s="116">
        <v>126.0</v>
      </c>
      <c r="N11" s="301">
        <v>14.0</v>
      </c>
      <c r="O11" s="302">
        <f t="shared" si="9"/>
        <v>140</v>
      </c>
      <c r="P11" s="120">
        <f t="shared" si="10"/>
        <v>0.02828282828</v>
      </c>
      <c r="Q11" s="303">
        <f t="shared" si="11"/>
        <v>0.02431089045</v>
      </c>
      <c r="R11" s="111">
        <v>3728.0</v>
      </c>
      <c r="S11" s="124">
        <f t="shared" si="12"/>
        <v>1222</v>
      </c>
      <c r="T11" s="125">
        <f t="shared" si="13"/>
        <v>0.3277896996</v>
      </c>
      <c r="U11" s="306">
        <f>'40220'!O10</f>
        <v>97</v>
      </c>
      <c r="V11" s="131">
        <f t="shared" si="14"/>
        <v>43</v>
      </c>
      <c r="W11" s="145">
        <f t="shared" si="15"/>
        <v>0.4432989691</v>
      </c>
      <c r="X11" s="136">
        <v>321.0</v>
      </c>
      <c r="Y11" s="129">
        <f t="shared" si="16"/>
        <v>0.1339563863</v>
      </c>
    </row>
    <row r="12">
      <c r="A12" s="49"/>
      <c r="B12" s="98" t="s">
        <v>57</v>
      </c>
      <c r="C12" s="100" t="s">
        <v>58</v>
      </c>
      <c r="D12" s="146" t="s">
        <v>36</v>
      </c>
      <c r="E12" s="149" t="s">
        <v>36</v>
      </c>
      <c r="F12" s="106">
        <v>3565287.0</v>
      </c>
      <c r="G12" s="108">
        <v>23270.0</v>
      </c>
      <c r="H12" s="66">
        <f t="shared" si="6"/>
        <v>6.526823787</v>
      </c>
      <c r="I12" s="297">
        <v>5276.0</v>
      </c>
      <c r="J12" s="299">
        <v>399.0</v>
      </c>
      <c r="K12" s="300">
        <f t="shared" si="7"/>
        <v>5675</v>
      </c>
      <c r="L12" s="114">
        <f t="shared" si="8"/>
        <v>1.591737215</v>
      </c>
      <c r="M12" s="116">
        <v>165.0</v>
      </c>
      <c r="N12" s="301">
        <v>24.0</v>
      </c>
      <c r="O12" s="302">
        <f t="shared" si="9"/>
        <v>189</v>
      </c>
      <c r="P12" s="120">
        <f t="shared" si="10"/>
        <v>0.03330396476</v>
      </c>
      <c r="Q12" s="303">
        <f t="shared" si="11"/>
        <v>0.05301116011</v>
      </c>
      <c r="R12" s="111">
        <v>3824.0</v>
      </c>
      <c r="S12" s="124">
        <f t="shared" si="12"/>
        <v>1851</v>
      </c>
      <c r="T12" s="125">
        <f t="shared" si="13"/>
        <v>0.4840481172</v>
      </c>
      <c r="U12" s="306">
        <f>'40220'!O11</f>
        <v>112</v>
      </c>
      <c r="V12" s="131">
        <f t="shared" si="14"/>
        <v>77</v>
      </c>
      <c r="W12" s="145">
        <f t="shared" si="15"/>
        <v>0.6875</v>
      </c>
      <c r="X12" s="136">
        <v>255.0</v>
      </c>
      <c r="Y12" s="129">
        <f t="shared" si="16"/>
        <v>0.3019607843</v>
      </c>
    </row>
    <row r="13">
      <c r="A13" s="49"/>
      <c r="B13" s="98" t="s">
        <v>61</v>
      </c>
      <c r="C13" s="100" t="s">
        <v>62</v>
      </c>
      <c r="D13" s="146" t="s">
        <v>36</v>
      </c>
      <c r="E13" s="149" t="s">
        <v>36</v>
      </c>
      <c r="F13" s="106">
        <v>973764.0</v>
      </c>
      <c r="G13" s="108">
        <v>6994.0</v>
      </c>
      <c r="H13" s="66">
        <f t="shared" si="6"/>
        <v>7.182438455</v>
      </c>
      <c r="I13" s="297">
        <v>593.0</v>
      </c>
      <c r="J13" s="299">
        <v>80.0</v>
      </c>
      <c r="K13" s="300">
        <f t="shared" si="7"/>
        <v>673</v>
      </c>
      <c r="L13" s="114">
        <f t="shared" si="8"/>
        <v>0.6911325537</v>
      </c>
      <c r="M13" s="116">
        <v>14.0</v>
      </c>
      <c r="N13" s="301"/>
      <c r="O13" s="302">
        <f t="shared" si="9"/>
        <v>14</v>
      </c>
      <c r="P13" s="120">
        <f t="shared" si="10"/>
        <v>0.02080237741</v>
      </c>
      <c r="Q13" s="303">
        <f t="shared" si="11"/>
        <v>0.01437720023</v>
      </c>
      <c r="R13" s="111">
        <v>393.0</v>
      </c>
      <c r="S13" s="124">
        <f t="shared" si="12"/>
        <v>280</v>
      </c>
      <c r="T13" s="125">
        <f t="shared" si="13"/>
        <v>0.7124681934</v>
      </c>
      <c r="U13" s="306">
        <f>'40220'!O12</f>
        <v>12</v>
      </c>
      <c r="V13" s="131">
        <f t="shared" si="14"/>
        <v>2</v>
      </c>
      <c r="W13" s="145">
        <f t="shared" si="15"/>
        <v>0.1666666667</v>
      </c>
      <c r="X13" s="136">
        <v>75.0</v>
      </c>
      <c r="Y13" s="129">
        <f t="shared" si="16"/>
        <v>0.02666666667</v>
      </c>
    </row>
    <row r="14">
      <c r="A14" s="49"/>
      <c r="B14" s="98" t="s">
        <v>65</v>
      </c>
      <c r="C14" s="100" t="s">
        <v>66</v>
      </c>
      <c r="D14" s="146" t="s">
        <v>36</v>
      </c>
      <c r="E14" s="149" t="s">
        <v>67</v>
      </c>
      <c r="F14" s="106">
        <v>705749.0</v>
      </c>
      <c r="G14" s="108">
        <v>6834.0</v>
      </c>
      <c r="H14" s="66">
        <f t="shared" si="6"/>
        <v>9.683329342</v>
      </c>
      <c r="I14" s="297">
        <v>902.0</v>
      </c>
      <c r="J14" s="299">
        <v>96.0</v>
      </c>
      <c r="K14" s="300">
        <f t="shared" si="7"/>
        <v>998</v>
      </c>
      <c r="L14" s="114">
        <f t="shared" si="8"/>
        <v>1.41410048</v>
      </c>
      <c r="M14" s="116">
        <v>21.0</v>
      </c>
      <c r="N14" s="301">
        <v>1.0</v>
      </c>
      <c r="O14" s="302">
        <f t="shared" si="9"/>
        <v>22</v>
      </c>
      <c r="P14" s="120">
        <f t="shared" si="10"/>
        <v>0.02204408818</v>
      </c>
      <c r="Q14" s="303">
        <f t="shared" si="11"/>
        <v>0.03117255568</v>
      </c>
      <c r="R14" s="111">
        <v>653.0</v>
      </c>
      <c r="S14" s="124">
        <f t="shared" si="12"/>
        <v>345</v>
      </c>
      <c r="T14" s="125">
        <f t="shared" si="13"/>
        <v>0.528330781</v>
      </c>
      <c r="U14" s="306">
        <f>'40220'!O13</f>
        <v>12</v>
      </c>
      <c r="V14" s="131">
        <f t="shared" si="14"/>
        <v>10</v>
      </c>
      <c r="W14" s="145">
        <f t="shared" si="15"/>
        <v>0.8333333333</v>
      </c>
      <c r="X14" s="136">
        <v>42.0</v>
      </c>
      <c r="Y14" s="129">
        <f t="shared" si="16"/>
        <v>0.2380952381</v>
      </c>
    </row>
    <row r="15">
      <c r="A15" s="49"/>
      <c r="B15" s="98" t="s">
        <v>70</v>
      </c>
      <c r="C15" s="100" t="s">
        <v>72</v>
      </c>
      <c r="D15" s="159" t="s">
        <v>44</v>
      </c>
      <c r="E15" s="104" t="s">
        <v>37</v>
      </c>
      <c r="F15" s="106">
        <v>2.1477737E7</v>
      </c>
      <c r="G15" s="108">
        <v>114580.0</v>
      </c>
      <c r="H15" s="66">
        <f t="shared" si="6"/>
        <v>5.334826476</v>
      </c>
      <c r="I15" s="297">
        <v>11545.0</v>
      </c>
      <c r="J15" s="299">
        <v>805.0</v>
      </c>
      <c r="K15" s="300">
        <f t="shared" si="7"/>
        <v>12350</v>
      </c>
      <c r="L15" s="114">
        <f t="shared" si="8"/>
        <v>0.575014025</v>
      </c>
      <c r="M15" s="116">
        <v>195.0</v>
      </c>
      <c r="N15" s="301">
        <v>26.0</v>
      </c>
      <c r="O15" s="302">
        <f t="shared" si="9"/>
        <v>221</v>
      </c>
      <c r="P15" s="120">
        <f t="shared" si="10"/>
        <v>0.01789473684</v>
      </c>
      <c r="Q15" s="303">
        <f t="shared" si="11"/>
        <v>0.01028972466</v>
      </c>
      <c r="R15" s="111">
        <v>9008.0</v>
      </c>
      <c r="S15" s="124">
        <f t="shared" si="12"/>
        <v>3342</v>
      </c>
      <c r="T15" s="125">
        <f t="shared" si="13"/>
        <v>0.3710035524</v>
      </c>
      <c r="U15" s="306">
        <f>'40220'!O14</f>
        <v>144</v>
      </c>
      <c r="V15" s="131">
        <f t="shared" si="14"/>
        <v>77</v>
      </c>
      <c r="W15" s="145">
        <f t="shared" si="15"/>
        <v>0.5347222222</v>
      </c>
      <c r="X15" s="136">
        <v>1713.0</v>
      </c>
      <c r="Y15" s="129">
        <f t="shared" si="16"/>
        <v>0.04495037945</v>
      </c>
    </row>
    <row r="16">
      <c r="A16" s="49"/>
      <c r="B16" s="98" t="s">
        <v>74</v>
      </c>
      <c r="C16" s="100" t="s">
        <v>75</v>
      </c>
      <c r="D16" s="102" t="s">
        <v>37</v>
      </c>
      <c r="E16" s="104" t="s">
        <v>37</v>
      </c>
      <c r="F16" s="106">
        <v>1.0617423E7</v>
      </c>
      <c r="G16" s="108">
        <v>27832.0</v>
      </c>
      <c r="H16" s="66">
        <f t="shared" si="6"/>
        <v>2.621351716</v>
      </c>
      <c r="I16" s="297">
        <v>6383.0</v>
      </c>
      <c r="J16" s="299">
        <v>359.0</v>
      </c>
      <c r="K16" s="300">
        <f t="shared" si="7"/>
        <v>6742</v>
      </c>
      <c r="L16" s="114">
        <f t="shared" si="8"/>
        <v>0.6349940094</v>
      </c>
      <c r="M16" s="116">
        <v>208.0</v>
      </c>
      <c r="N16" s="301">
        <v>11.0</v>
      </c>
      <c r="O16" s="302">
        <f t="shared" si="9"/>
        <v>219</v>
      </c>
      <c r="P16" s="120">
        <f t="shared" si="10"/>
        <v>0.03248294275</v>
      </c>
      <c r="Q16" s="303">
        <f t="shared" si="11"/>
        <v>0.02062647405</v>
      </c>
      <c r="R16" s="111">
        <v>5348.0</v>
      </c>
      <c r="S16" s="124">
        <f t="shared" si="12"/>
        <v>1394</v>
      </c>
      <c r="T16" s="125">
        <f t="shared" si="13"/>
        <v>0.26065819</v>
      </c>
      <c r="U16" s="306">
        <f>'40220'!O15</f>
        <v>163</v>
      </c>
      <c r="V16" s="131">
        <f t="shared" si="14"/>
        <v>56</v>
      </c>
      <c r="W16" s="145">
        <f t="shared" si="15"/>
        <v>0.3435582822</v>
      </c>
      <c r="X16" s="136">
        <v>699.0</v>
      </c>
      <c r="Y16" s="129">
        <f t="shared" si="16"/>
        <v>0.08011444921</v>
      </c>
    </row>
    <row r="17">
      <c r="A17" s="49"/>
      <c r="B17" s="98" t="s">
        <v>80</v>
      </c>
      <c r="C17" s="100" t="s">
        <v>81</v>
      </c>
      <c r="D17" s="146" t="s">
        <v>36</v>
      </c>
      <c r="E17" s="149" t="s">
        <v>36</v>
      </c>
      <c r="F17" s="106">
        <v>1415872.0</v>
      </c>
      <c r="G17" s="108">
        <v>13314.0</v>
      </c>
      <c r="H17" s="66">
        <f t="shared" si="6"/>
        <v>9.403392397</v>
      </c>
      <c r="I17" s="297">
        <v>351.0</v>
      </c>
      <c r="J17" s="299">
        <v>20.0</v>
      </c>
      <c r="K17" s="300">
        <f t="shared" si="7"/>
        <v>371</v>
      </c>
      <c r="L17" s="114">
        <f t="shared" si="8"/>
        <v>0.262029336</v>
      </c>
      <c r="M17" s="116">
        <v>3.0</v>
      </c>
      <c r="N17" s="301">
        <v>1.0</v>
      </c>
      <c r="O17" s="302">
        <f t="shared" si="9"/>
        <v>4</v>
      </c>
      <c r="P17" s="120">
        <f t="shared" si="10"/>
        <v>0.01078167116</v>
      </c>
      <c r="Q17" s="303">
        <f t="shared" si="11"/>
        <v>0.002825114135</v>
      </c>
      <c r="R17" s="111">
        <v>285.0</v>
      </c>
      <c r="S17" s="124">
        <f t="shared" si="12"/>
        <v>86</v>
      </c>
      <c r="T17" s="125">
        <f t="shared" si="13"/>
        <v>0.301754386</v>
      </c>
      <c r="U17" s="306">
        <f>'40220'!O16</f>
        <v>1</v>
      </c>
      <c r="V17" s="131">
        <f t="shared" si="14"/>
        <v>3</v>
      </c>
      <c r="W17" s="135">
        <f t="shared" si="15"/>
        <v>3</v>
      </c>
      <c r="X17" s="136">
        <v>93.0</v>
      </c>
      <c r="Y17" s="129">
        <f t="shared" si="16"/>
        <v>0.03225806452</v>
      </c>
    </row>
    <row r="18">
      <c r="A18" s="49"/>
      <c r="B18" s="98" t="s">
        <v>68</v>
      </c>
      <c r="C18" s="100" t="s">
        <v>69</v>
      </c>
      <c r="D18" s="102" t="s">
        <v>37</v>
      </c>
      <c r="E18" s="104" t="s">
        <v>37</v>
      </c>
      <c r="F18" s="106">
        <v>1787147.0</v>
      </c>
      <c r="G18" s="108">
        <v>10261.0</v>
      </c>
      <c r="H18" s="66">
        <f t="shared" si="6"/>
        <v>5.741553437</v>
      </c>
      <c r="I18" s="297">
        <v>1025.0</v>
      </c>
      <c r="J18" s="299">
        <v>76.0</v>
      </c>
      <c r="K18" s="300">
        <f t="shared" si="7"/>
        <v>1101</v>
      </c>
      <c r="L18" s="114">
        <f t="shared" si="8"/>
        <v>0.6160657182</v>
      </c>
      <c r="M18" s="116">
        <v>10.0</v>
      </c>
      <c r="N18" s="301"/>
      <c r="O18" s="302">
        <f t="shared" si="9"/>
        <v>10</v>
      </c>
      <c r="P18" s="120">
        <f t="shared" si="10"/>
        <v>0.009082652134</v>
      </c>
      <c r="Q18" s="303">
        <f t="shared" si="11"/>
        <v>0.00559551061</v>
      </c>
      <c r="R18" s="306">
        <v>891.0</v>
      </c>
      <c r="S18" s="124">
        <f t="shared" si="12"/>
        <v>210</v>
      </c>
      <c r="T18" s="125">
        <f t="shared" si="13"/>
        <v>0.2356902357</v>
      </c>
      <c r="U18" s="306">
        <f>'40220'!O17</f>
        <v>9</v>
      </c>
      <c r="V18" s="131">
        <f t="shared" si="14"/>
        <v>1</v>
      </c>
      <c r="W18" s="145">
        <f t="shared" si="15"/>
        <v>0.1111111111</v>
      </c>
      <c r="X18" s="136">
        <v>120.0</v>
      </c>
      <c r="Y18" s="129">
        <f t="shared" si="16"/>
        <v>0.008333333333</v>
      </c>
    </row>
    <row r="19">
      <c r="A19" s="49"/>
      <c r="B19" s="98" t="s">
        <v>84</v>
      </c>
      <c r="C19" s="100" t="s">
        <v>85</v>
      </c>
      <c r="D19" s="146" t="s">
        <v>36</v>
      </c>
      <c r="E19" s="149" t="s">
        <v>36</v>
      </c>
      <c r="F19" s="106">
        <v>1.2671821E7</v>
      </c>
      <c r="G19" s="108">
        <v>58983.0</v>
      </c>
      <c r="H19" s="66">
        <f t="shared" si="6"/>
        <v>4.654658553</v>
      </c>
      <c r="I19" s="297">
        <v>10357.0</v>
      </c>
      <c r="J19" s="299">
        <v>899.0</v>
      </c>
      <c r="K19" s="300">
        <f t="shared" si="7"/>
        <v>11256</v>
      </c>
      <c r="L19" s="114">
        <f t="shared" si="8"/>
        <v>0.8882701231</v>
      </c>
      <c r="M19" s="116">
        <v>243.0</v>
      </c>
      <c r="N19" s="301">
        <v>31.0</v>
      </c>
      <c r="O19" s="302">
        <f t="shared" si="9"/>
        <v>274</v>
      </c>
      <c r="P19" s="120">
        <f t="shared" si="10"/>
        <v>0.02434257285</v>
      </c>
      <c r="Q19" s="303">
        <f t="shared" si="11"/>
        <v>0.02162278018</v>
      </c>
      <c r="R19" s="111">
        <v>7695.0</v>
      </c>
      <c r="S19" s="124">
        <f t="shared" si="12"/>
        <v>3561</v>
      </c>
      <c r="T19" s="125">
        <f t="shared" si="13"/>
        <v>0.4627680312</v>
      </c>
      <c r="U19" s="306">
        <f>'40220'!O18</f>
        <v>157</v>
      </c>
      <c r="V19" s="131">
        <f t="shared" si="14"/>
        <v>117</v>
      </c>
      <c r="W19" s="145">
        <f t="shared" si="15"/>
        <v>0.7452229299</v>
      </c>
      <c r="X19" s="136">
        <v>897.0</v>
      </c>
      <c r="Y19" s="129">
        <f t="shared" si="16"/>
        <v>0.1304347826</v>
      </c>
    </row>
    <row r="20">
      <c r="A20" s="49"/>
      <c r="B20" s="98" t="s">
        <v>90</v>
      </c>
      <c r="C20" s="100" t="s">
        <v>93</v>
      </c>
      <c r="D20" s="102" t="s">
        <v>37</v>
      </c>
      <c r="E20" s="104" t="s">
        <v>37</v>
      </c>
      <c r="F20" s="106">
        <v>6732219.0</v>
      </c>
      <c r="G20" s="108">
        <v>22652.0</v>
      </c>
      <c r="H20" s="66">
        <f t="shared" si="6"/>
        <v>3.36471526</v>
      </c>
      <c r="I20" s="297">
        <v>3953.0</v>
      </c>
      <c r="J20" s="299">
        <v>458.0</v>
      </c>
      <c r="K20" s="300">
        <f t="shared" si="7"/>
        <v>4411</v>
      </c>
      <c r="L20" s="114">
        <f t="shared" si="8"/>
        <v>0.6552074435</v>
      </c>
      <c r="M20" s="116">
        <v>116.0</v>
      </c>
      <c r="N20" s="301">
        <v>11.0</v>
      </c>
      <c r="O20" s="302">
        <f t="shared" si="9"/>
        <v>127</v>
      </c>
      <c r="P20" s="120">
        <f t="shared" si="10"/>
        <v>0.02879165722</v>
      </c>
      <c r="Q20" s="303">
        <f t="shared" si="11"/>
        <v>0.01886450812</v>
      </c>
      <c r="R20" s="111">
        <v>3039.0</v>
      </c>
      <c r="S20" s="124">
        <f t="shared" si="12"/>
        <v>1372</v>
      </c>
      <c r="T20" s="125">
        <f t="shared" si="13"/>
        <v>0.4514642975</v>
      </c>
      <c r="U20" s="306">
        <f>'40220'!O19</f>
        <v>78</v>
      </c>
      <c r="V20" s="131">
        <f t="shared" si="14"/>
        <v>49</v>
      </c>
      <c r="W20" s="145">
        <f t="shared" si="15"/>
        <v>0.6282051282</v>
      </c>
      <c r="X20" s="136">
        <v>543.0</v>
      </c>
      <c r="Y20" s="129">
        <f t="shared" si="16"/>
        <v>0.09023941068</v>
      </c>
    </row>
    <row r="21">
      <c r="A21" s="49"/>
      <c r="B21" s="98" t="s">
        <v>96</v>
      </c>
      <c r="C21" s="100" t="s">
        <v>97</v>
      </c>
      <c r="D21" s="159" t="s">
        <v>44</v>
      </c>
      <c r="E21" s="104" t="s">
        <v>37</v>
      </c>
      <c r="F21" s="106">
        <v>3155070.0</v>
      </c>
      <c r="G21" s="108">
        <v>10841.0</v>
      </c>
      <c r="H21" s="66">
        <f t="shared" si="6"/>
        <v>3.436056886</v>
      </c>
      <c r="I21" s="297">
        <v>786.0</v>
      </c>
      <c r="J21" s="299">
        <v>82.0</v>
      </c>
      <c r="K21" s="300">
        <f t="shared" si="7"/>
        <v>868</v>
      </c>
      <c r="L21" s="114">
        <f t="shared" si="8"/>
        <v>0.275112755</v>
      </c>
      <c r="M21" s="116">
        <v>14.0</v>
      </c>
      <c r="N21" s="301">
        <v>8.0</v>
      </c>
      <c r="O21" s="302">
        <f t="shared" si="9"/>
        <v>22</v>
      </c>
      <c r="P21" s="120">
        <f t="shared" si="10"/>
        <v>0.02534562212</v>
      </c>
      <c r="Q21" s="303">
        <f t="shared" si="11"/>
        <v>0.006972903929</v>
      </c>
      <c r="R21" s="306">
        <v>614.0</v>
      </c>
      <c r="S21" s="124">
        <f t="shared" si="12"/>
        <v>254</v>
      </c>
      <c r="T21" s="125">
        <f t="shared" si="13"/>
        <v>0.4136807818</v>
      </c>
      <c r="U21" s="306">
        <f>'40220'!O20</f>
        <v>11</v>
      </c>
      <c r="V21" s="131">
        <f t="shared" si="14"/>
        <v>11</v>
      </c>
      <c r="W21" s="135">
        <f t="shared" si="15"/>
        <v>1</v>
      </c>
      <c r="X21" s="136">
        <v>252.0</v>
      </c>
      <c r="Y21" s="129">
        <f t="shared" si="16"/>
        <v>0.04365079365</v>
      </c>
    </row>
    <row r="22">
      <c r="A22" s="49"/>
      <c r="B22" s="98" t="s">
        <v>78</v>
      </c>
      <c r="C22" s="100" t="s">
        <v>79</v>
      </c>
      <c r="D22" s="102" t="s">
        <v>37</v>
      </c>
      <c r="E22" s="149" t="s">
        <v>36</v>
      </c>
      <c r="F22" s="106">
        <v>2913314.0</v>
      </c>
      <c r="G22" s="108">
        <v>8223.0</v>
      </c>
      <c r="H22" s="66">
        <f t="shared" si="6"/>
        <v>2.822558777</v>
      </c>
      <c r="I22" s="297">
        <v>698.0</v>
      </c>
      <c r="J22" s="299">
        <v>49.0</v>
      </c>
      <c r="K22" s="300">
        <f t="shared" si="7"/>
        <v>747</v>
      </c>
      <c r="L22" s="114">
        <f t="shared" si="8"/>
        <v>0.2564090242</v>
      </c>
      <c r="M22" s="116">
        <v>21.0</v>
      </c>
      <c r="N22" s="301">
        <v>1.0</v>
      </c>
      <c r="O22" s="302">
        <f t="shared" si="9"/>
        <v>22</v>
      </c>
      <c r="P22" s="120">
        <f t="shared" si="10"/>
        <v>0.02945113788</v>
      </c>
      <c r="Q22" s="303">
        <f t="shared" si="11"/>
        <v>0.007551537527</v>
      </c>
      <c r="R22" s="111">
        <v>552.0</v>
      </c>
      <c r="S22" s="124">
        <f t="shared" si="12"/>
        <v>195</v>
      </c>
      <c r="T22" s="125">
        <f t="shared" si="13"/>
        <v>0.3532608696</v>
      </c>
      <c r="U22" s="306">
        <f>'40220'!O21</f>
        <v>13</v>
      </c>
      <c r="V22" s="131">
        <f t="shared" si="14"/>
        <v>9</v>
      </c>
      <c r="W22" s="145">
        <f t="shared" si="15"/>
        <v>0.6923076923</v>
      </c>
      <c r="X22" s="136">
        <v>222.0</v>
      </c>
      <c r="Y22" s="129">
        <f t="shared" si="16"/>
        <v>0.04054054054</v>
      </c>
    </row>
    <row r="23">
      <c r="A23" s="49"/>
      <c r="B23" s="98" t="s">
        <v>94</v>
      </c>
      <c r="C23" s="100" t="s">
        <v>95</v>
      </c>
      <c r="D23" s="102" t="s">
        <v>37</v>
      </c>
      <c r="E23" s="149" t="s">
        <v>36</v>
      </c>
      <c r="F23" s="106">
        <v>4467673.0</v>
      </c>
      <c r="G23" s="108">
        <v>18767.0</v>
      </c>
      <c r="H23" s="66">
        <f t="shared" si="6"/>
        <v>4.200620771</v>
      </c>
      <c r="I23" s="297">
        <v>917.0</v>
      </c>
      <c r="J23" s="299">
        <v>38.0</v>
      </c>
      <c r="K23" s="300">
        <f t="shared" si="7"/>
        <v>955</v>
      </c>
      <c r="L23" s="114">
        <f t="shared" si="8"/>
        <v>0.2137578108</v>
      </c>
      <c r="M23" s="116">
        <v>40.0</v>
      </c>
      <c r="N23" s="301">
        <v>5.0</v>
      </c>
      <c r="O23" s="302">
        <f t="shared" si="9"/>
        <v>45</v>
      </c>
      <c r="P23" s="120">
        <f t="shared" si="10"/>
        <v>0.04712041885</v>
      </c>
      <c r="Q23" s="303">
        <f t="shared" si="11"/>
        <v>0.01007235758</v>
      </c>
      <c r="R23" s="306">
        <v>770.0</v>
      </c>
      <c r="S23" s="124">
        <f t="shared" si="12"/>
        <v>185</v>
      </c>
      <c r="T23" s="125">
        <f t="shared" si="13"/>
        <v>0.2402597403</v>
      </c>
      <c r="U23" s="306">
        <f>'40220'!O22</f>
        <v>31</v>
      </c>
      <c r="V23" s="131">
        <f t="shared" si="14"/>
        <v>14</v>
      </c>
      <c r="W23" s="145">
        <f t="shared" si="15"/>
        <v>0.4516129032</v>
      </c>
      <c r="X23" s="136">
        <v>396.0</v>
      </c>
      <c r="Y23" s="129">
        <f t="shared" si="16"/>
        <v>0.03535353535</v>
      </c>
    </row>
    <row r="24">
      <c r="A24" s="49"/>
      <c r="B24" s="98" t="s">
        <v>104</v>
      </c>
      <c r="C24" s="100" t="s">
        <v>105</v>
      </c>
      <c r="D24" s="102" t="s">
        <v>37</v>
      </c>
      <c r="E24" s="149" t="s">
        <v>36</v>
      </c>
      <c r="F24" s="106">
        <v>4648794.0</v>
      </c>
      <c r="G24" s="108">
        <v>60325.0</v>
      </c>
      <c r="H24" s="66">
        <f t="shared" si="6"/>
        <v>12.97648379</v>
      </c>
      <c r="I24" s="297">
        <v>12496.0</v>
      </c>
      <c r="J24" s="299">
        <v>514.0</v>
      </c>
      <c r="K24" s="300">
        <f t="shared" si="7"/>
        <v>13010</v>
      </c>
      <c r="L24" s="114">
        <f t="shared" si="8"/>
        <v>2.798575286</v>
      </c>
      <c r="M24" s="116">
        <v>409.0</v>
      </c>
      <c r="N24" s="301">
        <v>68.0</v>
      </c>
      <c r="O24" s="302">
        <f t="shared" si="9"/>
        <v>477</v>
      </c>
      <c r="P24" s="120">
        <f t="shared" si="10"/>
        <v>0.03666410453</v>
      </c>
      <c r="Q24" s="303">
        <f t="shared" si="11"/>
        <v>0.1026072568</v>
      </c>
      <c r="R24" s="111">
        <v>9150.0</v>
      </c>
      <c r="S24" s="124">
        <f t="shared" si="12"/>
        <v>3860</v>
      </c>
      <c r="T24" s="125">
        <f t="shared" si="13"/>
        <v>0.4218579235</v>
      </c>
      <c r="U24" s="306">
        <f>'40220'!O23</f>
        <v>310</v>
      </c>
      <c r="V24" s="131">
        <f t="shared" si="14"/>
        <v>167</v>
      </c>
      <c r="W24" s="145">
        <f t="shared" si="15"/>
        <v>0.5387096774</v>
      </c>
      <c r="X24" s="136">
        <v>375.0</v>
      </c>
      <c r="Y24" s="129">
        <f t="shared" si="16"/>
        <v>0.4453333333</v>
      </c>
    </row>
    <row r="25">
      <c r="A25" s="49"/>
      <c r="B25" s="98" t="s">
        <v>108</v>
      </c>
      <c r="C25" s="100" t="s">
        <v>109</v>
      </c>
      <c r="D25" s="146" t="s">
        <v>36</v>
      </c>
      <c r="E25" s="149" t="s">
        <v>36</v>
      </c>
      <c r="F25" s="106">
        <v>1344212.0</v>
      </c>
      <c r="G25" s="108">
        <v>6544.0</v>
      </c>
      <c r="H25" s="66">
        <f t="shared" si="6"/>
        <v>4.868279706</v>
      </c>
      <c r="I25" s="297">
        <v>456.0</v>
      </c>
      <c r="J25" s="299">
        <v>14.0</v>
      </c>
      <c r="K25" s="300">
        <f t="shared" si="7"/>
        <v>470</v>
      </c>
      <c r="L25" s="114">
        <f t="shared" si="8"/>
        <v>0.3496472283</v>
      </c>
      <c r="M25" s="116">
        <v>10.0</v>
      </c>
      <c r="N25" s="301"/>
      <c r="O25" s="302">
        <f t="shared" si="9"/>
        <v>10</v>
      </c>
      <c r="P25" s="120">
        <f t="shared" si="10"/>
        <v>0.02127659574</v>
      </c>
      <c r="Q25" s="303">
        <f t="shared" si="11"/>
        <v>0.007439302729</v>
      </c>
      <c r="R25" s="111">
        <v>376.0</v>
      </c>
      <c r="S25" s="124">
        <f t="shared" si="12"/>
        <v>94</v>
      </c>
      <c r="T25" s="125">
        <f t="shared" si="13"/>
        <v>0.25</v>
      </c>
      <c r="U25" s="306">
        <f>'40220'!O24</f>
        <v>7</v>
      </c>
      <c r="V25" s="131">
        <f t="shared" si="14"/>
        <v>3</v>
      </c>
      <c r="W25" s="145">
        <f t="shared" si="15"/>
        <v>0.4285714286</v>
      </c>
      <c r="X25" s="136">
        <v>123.0</v>
      </c>
      <c r="Y25" s="129">
        <f t="shared" si="16"/>
        <v>0.0243902439</v>
      </c>
    </row>
    <row r="26">
      <c r="A26" s="49"/>
      <c r="B26" s="98" t="s">
        <v>63</v>
      </c>
      <c r="C26" s="100" t="s">
        <v>64</v>
      </c>
      <c r="D26" s="146" t="s">
        <v>36</v>
      </c>
      <c r="E26" s="104" t="s">
        <v>37</v>
      </c>
      <c r="F26" s="106">
        <v>6045680.0</v>
      </c>
      <c r="G26" s="108">
        <v>28337.0</v>
      </c>
      <c r="H26" s="66">
        <f t="shared" si="6"/>
        <v>4.687148509</v>
      </c>
      <c r="I26" s="297">
        <v>3125.0</v>
      </c>
      <c r="J26" s="299">
        <v>484.0</v>
      </c>
      <c r="K26" s="300">
        <f t="shared" si="7"/>
        <v>3609</v>
      </c>
      <c r="L26" s="114">
        <f t="shared" si="8"/>
        <v>0.5969551812</v>
      </c>
      <c r="M26" s="116">
        <v>53.0</v>
      </c>
      <c r="N26" s="301">
        <v>14.0</v>
      </c>
      <c r="O26" s="302">
        <f t="shared" si="9"/>
        <v>67</v>
      </c>
      <c r="P26" s="120">
        <f t="shared" si="10"/>
        <v>0.01856469936</v>
      </c>
      <c r="Q26" s="303">
        <f t="shared" si="11"/>
        <v>0.01108229347</v>
      </c>
      <c r="R26" s="111">
        <v>2331.0</v>
      </c>
      <c r="S26" s="124">
        <f t="shared" si="12"/>
        <v>1278</v>
      </c>
      <c r="T26" s="125">
        <f t="shared" si="13"/>
        <v>0.5482625483</v>
      </c>
      <c r="U26" s="306">
        <f>'40220'!O25</f>
        <v>36</v>
      </c>
      <c r="V26" s="131">
        <f t="shared" si="14"/>
        <v>31</v>
      </c>
      <c r="W26" s="145">
        <f t="shared" si="15"/>
        <v>0.8611111111</v>
      </c>
      <c r="X26" s="136">
        <v>408.0</v>
      </c>
      <c r="Y26" s="129">
        <f t="shared" si="16"/>
        <v>0.07598039216</v>
      </c>
    </row>
    <row r="27">
      <c r="A27" s="49"/>
      <c r="B27" s="98" t="s">
        <v>59</v>
      </c>
      <c r="C27" s="100" t="s">
        <v>60</v>
      </c>
      <c r="D27" s="146" t="s">
        <v>36</v>
      </c>
      <c r="E27" s="104" t="s">
        <v>37</v>
      </c>
      <c r="F27" s="106">
        <v>6949503.0</v>
      </c>
      <c r="G27" s="108">
        <v>71937.0</v>
      </c>
      <c r="H27" s="66">
        <f t="shared" si="6"/>
        <v>10.35138772</v>
      </c>
      <c r="I27" s="297">
        <v>11736.0</v>
      </c>
      <c r="J27" s="299">
        <v>764.0</v>
      </c>
      <c r="K27" s="300">
        <f t="shared" si="7"/>
        <v>12500</v>
      </c>
      <c r="L27" s="114">
        <f t="shared" si="8"/>
        <v>1.798689777</v>
      </c>
      <c r="M27" s="116">
        <v>216.0</v>
      </c>
      <c r="N27" s="301">
        <v>15.0</v>
      </c>
      <c r="O27" s="302">
        <f t="shared" si="9"/>
        <v>231</v>
      </c>
      <c r="P27" s="120">
        <f t="shared" si="10"/>
        <v>0.01848</v>
      </c>
      <c r="Q27" s="303">
        <f t="shared" si="11"/>
        <v>0.03323978708</v>
      </c>
      <c r="R27" s="111">
        <v>8966.0</v>
      </c>
      <c r="S27" s="124">
        <f t="shared" si="12"/>
        <v>3534</v>
      </c>
      <c r="T27" s="125">
        <f t="shared" si="13"/>
        <v>0.3941556993</v>
      </c>
      <c r="U27" s="306">
        <f>'40220'!O26</f>
        <v>154</v>
      </c>
      <c r="V27" s="131">
        <f t="shared" si="14"/>
        <v>77</v>
      </c>
      <c r="W27" s="145">
        <f t="shared" si="15"/>
        <v>0.5</v>
      </c>
      <c r="X27" s="136">
        <v>492.0</v>
      </c>
      <c r="Y27" s="129">
        <f t="shared" si="16"/>
        <v>0.156504065</v>
      </c>
    </row>
    <row r="28">
      <c r="A28" s="49"/>
      <c r="B28" s="98" t="s">
        <v>102</v>
      </c>
      <c r="C28" s="100" t="s">
        <v>103</v>
      </c>
      <c r="D28" s="159" t="s">
        <v>44</v>
      </c>
      <c r="E28" s="149" t="s">
        <v>36</v>
      </c>
      <c r="F28" s="106">
        <v>9986857.0</v>
      </c>
      <c r="G28" s="108">
        <v>45748.0</v>
      </c>
      <c r="H28" s="66">
        <f t="shared" si="6"/>
        <v>4.580820572</v>
      </c>
      <c r="I28" s="297">
        <v>14225.0</v>
      </c>
      <c r="J28" s="299">
        <v>1493.0</v>
      </c>
      <c r="K28" s="300">
        <f t="shared" si="7"/>
        <v>15718</v>
      </c>
      <c r="L28" s="114">
        <f t="shared" si="8"/>
        <v>1.573868535</v>
      </c>
      <c r="M28" s="116">
        <v>540.0</v>
      </c>
      <c r="N28" s="301">
        <v>77.0</v>
      </c>
      <c r="O28" s="302">
        <f t="shared" si="9"/>
        <v>617</v>
      </c>
      <c r="P28" s="120">
        <f t="shared" si="10"/>
        <v>0.03925435806</v>
      </c>
      <c r="Q28" s="303">
        <f t="shared" si="11"/>
        <v>0.06178119903</v>
      </c>
      <c r="R28" s="111">
        <v>10791.0</v>
      </c>
      <c r="S28" s="124">
        <f t="shared" si="12"/>
        <v>4927</v>
      </c>
      <c r="T28" s="125">
        <f t="shared" si="13"/>
        <v>0.4565841905</v>
      </c>
      <c r="U28" s="306">
        <f>'40220'!O27</f>
        <v>417</v>
      </c>
      <c r="V28" s="131">
        <f t="shared" si="14"/>
        <v>200</v>
      </c>
      <c r="W28" s="145">
        <f t="shared" si="15"/>
        <v>0.479616307</v>
      </c>
      <c r="X28" s="136">
        <v>804.0</v>
      </c>
      <c r="Y28" s="129">
        <f t="shared" si="16"/>
        <v>0.2487562189</v>
      </c>
    </row>
    <row r="29">
      <c r="A29" s="49"/>
      <c r="B29" s="98" t="s">
        <v>118</v>
      </c>
      <c r="C29" s="100" t="s">
        <v>119</v>
      </c>
      <c r="D29" s="159" t="s">
        <v>44</v>
      </c>
      <c r="E29" s="149" t="s">
        <v>36</v>
      </c>
      <c r="F29" s="106">
        <v>5639632.0</v>
      </c>
      <c r="G29" s="108">
        <v>26777.0</v>
      </c>
      <c r="H29" s="66">
        <f t="shared" si="6"/>
        <v>4.748004834</v>
      </c>
      <c r="I29" s="297">
        <v>865.0</v>
      </c>
      <c r="J29" s="299">
        <v>70.0</v>
      </c>
      <c r="K29" s="300">
        <f t="shared" si="7"/>
        <v>935</v>
      </c>
      <c r="L29" s="114">
        <f t="shared" si="8"/>
        <v>0.1657909594</v>
      </c>
      <c r="M29" s="116">
        <v>24.0</v>
      </c>
      <c r="N29" s="301">
        <v>5.0</v>
      </c>
      <c r="O29" s="302">
        <f t="shared" si="9"/>
        <v>29</v>
      </c>
      <c r="P29" s="120">
        <f t="shared" si="10"/>
        <v>0.03101604278</v>
      </c>
      <c r="Q29" s="303">
        <f t="shared" si="11"/>
        <v>0.00514217949</v>
      </c>
      <c r="R29" s="111">
        <v>742.0</v>
      </c>
      <c r="S29" s="124">
        <f t="shared" si="12"/>
        <v>193</v>
      </c>
      <c r="T29" s="125">
        <f t="shared" si="13"/>
        <v>0.2601078167</v>
      </c>
      <c r="U29" s="306">
        <f>'40220'!O28</f>
        <v>18</v>
      </c>
      <c r="V29" s="131">
        <f t="shared" si="14"/>
        <v>11</v>
      </c>
      <c r="W29" s="145">
        <f t="shared" si="15"/>
        <v>0.6111111111</v>
      </c>
      <c r="X29" s="136">
        <v>372.0</v>
      </c>
      <c r="Y29" s="129">
        <f t="shared" si="16"/>
        <v>0.02956989247</v>
      </c>
    </row>
    <row r="30">
      <c r="A30" s="49"/>
      <c r="B30" s="98" t="s">
        <v>100</v>
      </c>
      <c r="C30" s="100" t="s">
        <v>101</v>
      </c>
      <c r="D30" s="102" t="s">
        <v>37</v>
      </c>
      <c r="E30" s="104" t="s">
        <v>37</v>
      </c>
      <c r="F30" s="106">
        <v>2976149.0</v>
      </c>
      <c r="G30" s="108">
        <v>7218.0</v>
      </c>
      <c r="H30" s="66">
        <f t="shared" si="6"/>
        <v>2.425281799</v>
      </c>
      <c r="I30" s="297">
        <v>1455.0</v>
      </c>
      <c r="J30" s="299">
        <v>183.0</v>
      </c>
      <c r="K30" s="300">
        <f t="shared" si="7"/>
        <v>1638</v>
      </c>
      <c r="L30" s="114">
        <f t="shared" si="8"/>
        <v>0.55037567</v>
      </c>
      <c r="M30" s="116">
        <v>35.0</v>
      </c>
      <c r="N30" s="301">
        <v>8.0</v>
      </c>
      <c r="O30" s="302">
        <f t="shared" si="9"/>
        <v>43</v>
      </c>
      <c r="P30" s="120">
        <f t="shared" si="10"/>
        <v>0.02625152625</v>
      </c>
      <c r="Q30" s="303">
        <f t="shared" si="11"/>
        <v>0.01444820135</v>
      </c>
      <c r="R30" s="111">
        <v>1177.0</v>
      </c>
      <c r="S30" s="124">
        <f t="shared" si="12"/>
        <v>461</v>
      </c>
      <c r="T30" s="125">
        <f t="shared" si="13"/>
        <v>0.3916737468</v>
      </c>
      <c r="U30" s="306">
        <f>'40220'!O29</f>
        <v>26</v>
      </c>
      <c r="V30" s="131">
        <f t="shared" si="14"/>
        <v>17</v>
      </c>
      <c r="W30" s="145">
        <f t="shared" si="15"/>
        <v>0.6538461538</v>
      </c>
      <c r="X30" s="136">
        <v>264.0</v>
      </c>
      <c r="Y30" s="129">
        <f t="shared" si="16"/>
        <v>0.06439393939</v>
      </c>
    </row>
    <row r="31">
      <c r="A31" s="49"/>
      <c r="B31" s="98" t="s">
        <v>76</v>
      </c>
      <c r="C31" s="100" t="s">
        <v>77</v>
      </c>
      <c r="D31" s="102" t="s">
        <v>37</v>
      </c>
      <c r="E31" s="104" t="s">
        <v>37</v>
      </c>
      <c r="F31" s="106">
        <v>6137428.0</v>
      </c>
      <c r="G31" s="108">
        <v>27173.0</v>
      </c>
      <c r="H31" s="66">
        <f t="shared" si="6"/>
        <v>4.427424648</v>
      </c>
      <c r="I31" s="297">
        <v>2291.0</v>
      </c>
      <c r="J31" s="299">
        <v>76.0</v>
      </c>
      <c r="K31" s="300">
        <f t="shared" si="7"/>
        <v>2367</v>
      </c>
      <c r="L31" s="114">
        <f t="shared" si="8"/>
        <v>0.3856664388</v>
      </c>
      <c r="M31" s="116">
        <v>36.0</v>
      </c>
      <c r="N31" s="301">
        <v>13.0</v>
      </c>
      <c r="O31" s="302">
        <f t="shared" si="9"/>
        <v>49</v>
      </c>
      <c r="P31" s="120">
        <f t="shared" si="10"/>
        <v>0.02070130967</v>
      </c>
      <c r="Q31" s="303">
        <f t="shared" si="11"/>
        <v>0.00798380038</v>
      </c>
      <c r="R31" s="111">
        <v>1834.0</v>
      </c>
      <c r="S31" s="124">
        <f t="shared" si="12"/>
        <v>533</v>
      </c>
      <c r="T31" s="125">
        <f t="shared" si="13"/>
        <v>0.2906215921</v>
      </c>
      <c r="U31" s="306">
        <f>'40220'!O30</f>
        <v>19</v>
      </c>
      <c r="V31" s="131">
        <f t="shared" si="14"/>
        <v>30</v>
      </c>
      <c r="W31" s="135">
        <f t="shared" si="15"/>
        <v>1.578947368</v>
      </c>
      <c r="X31" s="136">
        <v>510.0</v>
      </c>
      <c r="Y31" s="129">
        <f t="shared" si="16"/>
        <v>0.05882352941</v>
      </c>
    </row>
    <row r="32">
      <c r="A32" s="49"/>
      <c r="B32" s="98" t="s">
        <v>122</v>
      </c>
      <c r="C32" s="100" t="s">
        <v>123</v>
      </c>
      <c r="D32" s="102" t="s">
        <v>37</v>
      </c>
      <c r="E32" s="149" t="s">
        <v>36</v>
      </c>
      <c r="F32" s="106">
        <v>1068778.0</v>
      </c>
      <c r="G32" s="108">
        <v>6789.0</v>
      </c>
      <c r="H32" s="66">
        <f t="shared" si="6"/>
        <v>6.352114284</v>
      </c>
      <c r="I32" s="297">
        <v>281.0</v>
      </c>
      <c r="J32" s="299">
        <v>17.0</v>
      </c>
      <c r="K32" s="300">
        <f t="shared" si="7"/>
        <v>298</v>
      </c>
      <c r="L32" s="114">
        <f t="shared" si="8"/>
        <v>0.2788231045</v>
      </c>
      <c r="M32" s="116">
        <v>6.0</v>
      </c>
      <c r="N32" s="301"/>
      <c r="O32" s="302">
        <f t="shared" si="9"/>
        <v>6</v>
      </c>
      <c r="P32" s="120">
        <f t="shared" si="10"/>
        <v>0.02013422819</v>
      </c>
      <c r="Q32" s="303">
        <f t="shared" si="11"/>
        <v>0.00561388801</v>
      </c>
      <c r="R32" s="111">
        <v>227.0</v>
      </c>
      <c r="S32" s="124">
        <f t="shared" si="12"/>
        <v>71</v>
      </c>
      <c r="T32" s="125">
        <f t="shared" si="13"/>
        <v>0.3127753304</v>
      </c>
      <c r="U32" s="306">
        <f>'40220'!O31</f>
        <v>6</v>
      </c>
      <c r="V32" s="131">
        <f t="shared" si="14"/>
        <v>0</v>
      </c>
      <c r="W32" s="145">
        <f t="shared" si="15"/>
        <v>0</v>
      </c>
      <c r="X32" s="136">
        <v>84.0</v>
      </c>
      <c r="Y32" s="129">
        <f t="shared" si="16"/>
        <v>0</v>
      </c>
    </row>
    <row r="33">
      <c r="A33" s="49"/>
      <c r="B33" s="98" t="s">
        <v>116</v>
      </c>
      <c r="C33" s="100" t="s">
        <v>117</v>
      </c>
      <c r="D33" s="102" t="s">
        <v>37</v>
      </c>
      <c r="E33" s="104" t="s">
        <v>37</v>
      </c>
      <c r="F33" s="106">
        <v>1934408.0</v>
      </c>
      <c r="G33" s="108">
        <v>5933.0</v>
      </c>
      <c r="H33" s="66">
        <f t="shared" si="6"/>
        <v>3.067088225</v>
      </c>
      <c r="I33" s="297">
        <v>321.0</v>
      </c>
      <c r="J33" s="299">
        <v>42.0</v>
      </c>
      <c r="K33" s="300">
        <f t="shared" si="7"/>
        <v>363</v>
      </c>
      <c r="L33" s="114">
        <f t="shared" si="8"/>
        <v>0.1876543108</v>
      </c>
      <c r="M33" s="116">
        <v>6.0</v>
      </c>
      <c r="N33" s="301">
        <v>2.0</v>
      </c>
      <c r="O33" s="302">
        <f t="shared" si="9"/>
        <v>8</v>
      </c>
      <c r="P33" s="120">
        <f t="shared" si="10"/>
        <v>0.02203856749</v>
      </c>
      <c r="Q33" s="303">
        <f t="shared" si="11"/>
        <v>0.004135632193</v>
      </c>
      <c r="R33" s="111">
        <v>246.0</v>
      </c>
      <c r="S33" s="124">
        <f t="shared" si="12"/>
        <v>117</v>
      </c>
      <c r="T33" s="125">
        <f t="shared" si="13"/>
        <v>0.4756097561</v>
      </c>
      <c r="U33" s="306">
        <f>'40220'!O32</f>
        <v>5</v>
      </c>
      <c r="V33" s="131">
        <f t="shared" si="14"/>
        <v>3</v>
      </c>
      <c r="W33" s="145">
        <f t="shared" si="15"/>
        <v>0.6</v>
      </c>
      <c r="X33" s="136">
        <v>141.0</v>
      </c>
      <c r="Y33" s="129">
        <f t="shared" si="16"/>
        <v>0.02127659574</v>
      </c>
    </row>
    <row r="34">
      <c r="A34" s="49"/>
      <c r="B34" s="98" t="s">
        <v>106</v>
      </c>
      <c r="C34" s="100" t="s">
        <v>107</v>
      </c>
      <c r="D34" s="146" t="s">
        <v>36</v>
      </c>
      <c r="E34" s="149" t="s">
        <v>36</v>
      </c>
      <c r="F34" s="106">
        <v>3080156.0</v>
      </c>
      <c r="G34" s="108">
        <v>19908.0</v>
      </c>
      <c r="H34" s="66">
        <f t="shared" si="6"/>
        <v>6.463309001</v>
      </c>
      <c r="I34" s="297">
        <v>1742.0</v>
      </c>
      <c r="J34" s="299">
        <v>94.0</v>
      </c>
      <c r="K34" s="300">
        <f t="shared" si="7"/>
        <v>1836</v>
      </c>
      <c r="L34" s="114">
        <f t="shared" si="8"/>
        <v>0.5960737054</v>
      </c>
      <c r="M34" s="116">
        <v>46.0</v>
      </c>
      <c r="N34" s="301"/>
      <c r="O34" s="302">
        <f t="shared" si="9"/>
        <v>46</v>
      </c>
      <c r="P34" s="120">
        <f t="shared" si="10"/>
        <v>0.02505446623</v>
      </c>
      <c r="Q34" s="303">
        <f t="shared" si="11"/>
        <v>0.01493430852</v>
      </c>
      <c r="R34" s="111">
        <v>1458.0</v>
      </c>
      <c r="S34" s="124">
        <f t="shared" si="12"/>
        <v>378</v>
      </c>
      <c r="T34" s="125">
        <f t="shared" si="13"/>
        <v>0.2592592593</v>
      </c>
      <c r="U34" s="306">
        <f>'40220'!O33</f>
        <v>38</v>
      </c>
      <c r="V34" s="131">
        <f t="shared" si="14"/>
        <v>8</v>
      </c>
      <c r="W34" s="145">
        <f t="shared" si="15"/>
        <v>0.2105263158</v>
      </c>
      <c r="X34" s="136">
        <v>207.0</v>
      </c>
      <c r="Y34" s="129">
        <f t="shared" si="16"/>
        <v>0.038647343</v>
      </c>
    </row>
    <row r="35">
      <c r="A35" s="49"/>
      <c r="B35" s="98" t="s">
        <v>55</v>
      </c>
      <c r="C35" s="100" t="s">
        <v>56</v>
      </c>
      <c r="D35" s="159" t="s">
        <v>44</v>
      </c>
      <c r="E35" s="104" t="s">
        <v>37</v>
      </c>
      <c r="F35" s="106">
        <v>1359711.0</v>
      </c>
      <c r="G35" s="108">
        <v>8370.0</v>
      </c>
      <c r="H35" s="66">
        <f t="shared" si="6"/>
        <v>6.155719855</v>
      </c>
      <c r="I35" s="297">
        <v>621.0</v>
      </c>
      <c r="J35" s="299">
        <v>48.0</v>
      </c>
      <c r="K35" s="300">
        <f t="shared" si="7"/>
        <v>669</v>
      </c>
      <c r="L35" s="114">
        <f t="shared" si="8"/>
        <v>0.4920163182</v>
      </c>
      <c r="M35" s="116">
        <v>9.0</v>
      </c>
      <c r="N35" s="301"/>
      <c r="O35" s="302">
        <f t="shared" si="9"/>
        <v>9</v>
      </c>
      <c r="P35" s="120">
        <f t="shared" si="10"/>
        <v>0.0134529148</v>
      </c>
      <c r="Q35" s="303">
        <f t="shared" si="11"/>
        <v>0.006619053608</v>
      </c>
      <c r="R35" s="111">
        <v>479.0</v>
      </c>
      <c r="S35" s="124">
        <f t="shared" si="12"/>
        <v>190</v>
      </c>
      <c r="T35" s="125">
        <f t="shared" si="13"/>
        <v>0.3966597077</v>
      </c>
      <c r="U35" s="306">
        <f>'40220'!O34</f>
        <v>4</v>
      </c>
      <c r="V35" s="131">
        <f t="shared" si="14"/>
        <v>5</v>
      </c>
      <c r="W35" s="135">
        <f t="shared" si="15"/>
        <v>1.25</v>
      </c>
      <c r="X35" s="136">
        <v>105.0</v>
      </c>
      <c r="Y35" s="129">
        <f t="shared" si="16"/>
        <v>0.04761904762</v>
      </c>
    </row>
    <row r="36">
      <c r="A36" s="49"/>
      <c r="B36" s="98" t="s">
        <v>88</v>
      </c>
      <c r="C36" s="100" t="s">
        <v>89</v>
      </c>
      <c r="D36" s="146" t="s">
        <v>36</v>
      </c>
      <c r="E36" s="149" t="s">
        <v>36</v>
      </c>
      <c r="F36" s="106">
        <v>8882190.0</v>
      </c>
      <c r="G36" s="108">
        <v>82166.0</v>
      </c>
      <c r="H36" s="66">
        <f t="shared" si="6"/>
        <v>9.250646518</v>
      </c>
      <c r="I36" s="297">
        <v>34124.0</v>
      </c>
      <c r="J36" s="299">
        <v>3381.0</v>
      </c>
      <c r="K36" s="300">
        <f t="shared" si="7"/>
        <v>37505</v>
      </c>
      <c r="L36" s="114">
        <f t="shared" si="8"/>
        <v>4.222494678</v>
      </c>
      <c r="M36" s="116">
        <v>846.0</v>
      </c>
      <c r="N36" s="301">
        <v>71.0</v>
      </c>
      <c r="O36" s="302">
        <f t="shared" si="9"/>
        <v>917</v>
      </c>
      <c r="P36" s="120">
        <f t="shared" si="10"/>
        <v>0.02445007332</v>
      </c>
      <c r="Q36" s="303">
        <f t="shared" si="11"/>
        <v>0.1032403045</v>
      </c>
      <c r="R36" s="111">
        <v>25590.0</v>
      </c>
      <c r="S36" s="124">
        <f t="shared" si="12"/>
        <v>11915</v>
      </c>
      <c r="T36" s="125">
        <f t="shared" si="13"/>
        <v>0.465611567</v>
      </c>
      <c r="U36" s="306">
        <f>'40220'!O35</f>
        <v>537</v>
      </c>
      <c r="V36" s="131">
        <f t="shared" si="14"/>
        <v>380</v>
      </c>
      <c r="W36" s="145">
        <f t="shared" si="15"/>
        <v>0.7076350093</v>
      </c>
      <c r="X36" s="136">
        <v>606.0</v>
      </c>
      <c r="Y36" s="129">
        <f t="shared" si="16"/>
        <v>0.6270627063</v>
      </c>
    </row>
    <row r="37">
      <c r="A37" s="49"/>
      <c r="B37" s="98" t="s">
        <v>132</v>
      </c>
      <c r="C37" s="100" t="s">
        <v>133</v>
      </c>
      <c r="D37" s="146" t="s">
        <v>36</v>
      </c>
      <c r="E37" s="149" t="s">
        <v>36</v>
      </c>
      <c r="F37" s="106">
        <v>2096829.0</v>
      </c>
      <c r="G37" s="108">
        <v>16909.0</v>
      </c>
      <c r="H37" s="66">
        <f t="shared" si="6"/>
        <v>8.064081525</v>
      </c>
      <c r="I37" s="297">
        <v>546.0</v>
      </c>
      <c r="J37" s="299">
        <v>78.0</v>
      </c>
      <c r="K37" s="300">
        <f t="shared" si="7"/>
        <v>624</v>
      </c>
      <c r="L37" s="114">
        <f t="shared" si="8"/>
        <v>0.2975922214</v>
      </c>
      <c r="M37" s="116">
        <v>11.0</v>
      </c>
      <c r="N37" s="301">
        <v>1.0</v>
      </c>
      <c r="O37" s="302">
        <f t="shared" si="9"/>
        <v>12</v>
      </c>
      <c r="P37" s="120">
        <f t="shared" si="10"/>
        <v>0.01923076923</v>
      </c>
      <c r="Q37" s="303">
        <f t="shared" si="11"/>
        <v>0.005722927335</v>
      </c>
      <c r="R37" s="111">
        <v>403.0</v>
      </c>
      <c r="S37" s="124">
        <f t="shared" si="12"/>
        <v>221</v>
      </c>
      <c r="T37" s="125">
        <f t="shared" si="13"/>
        <v>0.5483870968</v>
      </c>
      <c r="U37" s="306">
        <f>'40220'!O36</f>
        <v>7</v>
      </c>
      <c r="V37" s="131">
        <f t="shared" si="14"/>
        <v>5</v>
      </c>
      <c r="W37" s="145">
        <f t="shared" si="15"/>
        <v>0.7142857143</v>
      </c>
      <c r="X37" s="136">
        <v>153.0</v>
      </c>
      <c r="Y37" s="129">
        <f t="shared" si="16"/>
        <v>0.03267973856</v>
      </c>
    </row>
    <row r="38">
      <c r="A38" s="49"/>
      <c r="B38" s="98" t="s">
        <v>112</v>
      </c>
      <c r="C38" s="100" t="s">
        <v>113</v>
      </c>
      <c r="D38" s="146" t="s">
        <v>36</v>
      </c>
      <c r="E38" s="149" t="s">
        <v>36</v>
      </c>
      <c r="F38" s="106">
        <v>1.9453561E7</v>
      </c>
      <c r="G38" s="168">
        <v>302280.0</v>
      </c>
      <c r="H38" s="161">
        <f t="shared" si="6"/>
        <v>15.5385433</v>
      </c>
      <c r="I38" s="309">
        <v>114775.0</v>
      </c>
      <c r="J38" s="310">
        <v>8243.0</v>
      </c>
      <c r="K38" s="311">
        <f t="shared" si="7"/>
        <v>123018</v>
      </c>
      <c r="L38" s="165">
        <f t="shared" si="8"/>
        <v>6.323675136</v>
      </c>
      <c r="M38" s="172">
        <v>3565.0</v>
      </c>
      <c r="N38" s="310">
        <v>594.0</v>
      </c>
      <c r="O38" s="311">
        <f t="shared" si="9"/>
        <v>4159</v>
      </c>
      <c r="P38" s="120">
        <f t="shared" si="10"/>
        <v>0.03380806061</v>
      </c>
      <c r="Q38" s="312">
        <f t="shared" si="11"/>
        <v>0.2137911923</v>
      </c>
      <c r="R38" s="111">
        <v>93053.0</v>
      </c>
      <c r="S38" s="124">
        <f t="shared" si="12"/>
        <v>29965</v>
      </c>
      <c r="T38" s="125">
        <f t="shared" si="13"/>
        <v>0.3220207839</v>
      </c>
      <c r="U38" s="111">
        <f>'40220'!O37</f>
        <v>2538</v>
      </c>
      <c r="V38" s="131">
        <f t="shared" si="14"/>
        <v>1621</v>
      </c>
      <c r="W38" s="145">
        <f t="shared" si="15"/>
        <v>0.6386918834</v>
      </c>
      <c r="X38" s="136">
        <v>1248.0</v>
      </c>
      <c r="Y38" s="129">
        <f t="shared" si="16"/>
        <v>1.298878205</v>
      </c>
    </row>
    <row r="39">
      <c r="A39" s="49"/>
      <c r="B39" s="98" t="s">
        <v>86</v>
      </c>
      <c r="C39" s="100" t="s">
        <v>87</v>
      </c>
      <c r="D39" s="159" t="s">
        <v>44</v>
      </c>
      <c r="E39" s="149" t="s">
        <v>36</v>
      </c>
      <c r="F39" s="106">
        <v>1.0488084E7</v>
      </c>
      <c r="G39" s="108">
        <v>40045.0</v>
      </c>
      <c r="H39" s="66">
        <f t="shared" si="6"/>
        <v>3.81814257</v>
      </c>
      <c r="I39" s="297">
        <v>2509.0</v>
      </c>
      <c r="J39" s="299">
        <v>154.0</v>
      </c>
      <c r="K39" s="300">
        <f t="shared" si="7"/>
        <v>2663</v>
      </c>
      <c r="L39" s="114">
        <f t="shared" si="8"/>
        <v>0.253907196</v>
      </c>
      <c r="M39" s="116">
        <v>33.0</v>
      </c>
      <c r="N39" s="301">
        <v>5.0</v>
      </c>
      <c r="O39" s="302">
        <f t="shared" si="9"/>
        <v>38</v>
      </c>
      <c r="P39" s="120">
        <f t="shared" si="10"/>
        <v>0.01426962073</v>
      </c>
      <c r="Q39" s="303">
        <f t="shared" si="11"/>
        <v>0.003623159387</v>
      </c>
      <c r="R39" s="111">
        <v>2023.0</v>
      </c>
      <c r="S39" s="124">
        <f t="shared" si="12"/>
        <v>640</v>
      </c>
      <c r="T39" s="125">
        <f t="shared" si="13"/>
        <v>0.3163618389</v>
      </c>
      <c r="U39" s="306">
        <f>'40220'!O38</f>
        <v>18</v>
      </c>
      <c r="V39" s="131">
        <f t="shared" si="14"/>
        <v>20</v>
      </c>
      <c r="W39" s="135">
        <f t="shared" si="15"/>
        <v>1.111111111</v>
      </c>
      <c r="X39" s="136">
        <v>783.0</v>
      </c>
      <c r="Y39" s="129">
        <f t="shared" si="16"/>
        <v>0.02554278416</v>
      </c>
    </row>
    <row r="40">
      <c r="A40" s="49"/>
      <c r="B40" s="98" t="s">
        <v>136</v>
      </c>
      <c r="C40" s="100" t="s">
        <v>137</v>
      </c>
      <c r="D40" s="102" t="s">
        <v>37</v>
      </c>
      <c r="E40" s="104" t="s">
        <v>37</v>
      </c>
      <c r="F40" s="106">
        <v>762062.0</v>
      </c>
      <c r="G40" s="108">
        <v>6787.0</v>
      </c>
      <c r="H40" s="66">
        <f t="shared" si="6"/>
        <v>8.906099504</v>
      </c>
      <c r="I40" s="297">
        <v>186.0</v>
      </c>
      <c r="J40" s="299">
        <v>21.0</v>
      </c>
      <c r="K40" s="300">
        <f t="shared" si="7"/>
        <v>207</v>
      </c>
      <c r="L40" s="114">
        <f t="shared" si="8"/>
        <v>0.2716314421</v>
      </c>
      <c r="M40" s="116">
        <v>3.0</v>
      </c>
      <c r="N40" s="301"/>
      <c r="O40" s="302">
        <f t="shared" si="9"/>
        <v>3</v>
      </c>
      <c r="P40" s="120">
        <f t="shared" si="10"/>
        <v>0.01449275362</v>
      </c>
      <c r="Q40" s="303">
        <f t="shared" si="11"/>
        <v>0.003936687566</v>
      </c>
      <c r="R40" s="111">
        <v>159.0</v>
      </c>
      <c r="S40" s="124">
        <f t="shared" si="12"/>
        <v>48</v>
      </c>
      <c r="T40" s="125">
        <f t="shared" si="13"/>
        <v>0.3018867925</v>
      </c>
      <c r="U40" s="306">
        <f>'40220'!O39</f>
        <v>3</v>
      </c>
      <c r="V40" s="131">
        <f t="shared" si="14"/>
        <v>0</v>
      </c>
      <c r="W40" s="145">
        <f t="shared" si="15"/>
        <v>0</v>
      </c>
      <c r="X40" s="136">
        <v>54.0</v>
      </c>
      <c r="Y40" s="129">
        <f t="shared" si="16"/>
        <v>0</v>
      </c>
    </row>
    <row r="41">
      <c r="A41" s="49"/>
      <c r="B41" s="98" t="s">
        <v>98</v>
      </c>
      <c r="C41" s="100" t="s">
        <v>99</v>
      </c>
      <c r="D41" s="102" t="s">
        <v>37</v>
      </c>
      <c r="E41" s="104" t="s">
        <v>37</v>
      </c>
      <c r="F41" s="106">
        <v>1.16891E7</v>
      </c>
      <c r="G41" s="108">
        <v>43756.0</v>
      </c>
      <c r="H41" s="66">
        <f t="shared" si="6"/>
        <v>3.743316423</v>
      </c>
      <c r="I41" s="297">
        <v>3739.0</v>
      </c>
      <c r="J41" s="299">
        <v>304.0</v>
      </c>
      <c r="K41" s="300">
        <f t="shared" si="7"/>
        <v>4043</v>
      </c>
      <c r="L41" s="114">
        <f t="shared" si="8"/>
        <v>0.3458777836</v>
      </c>
      <c r="M41" s="116">
        <v>102.0</v>
      </c>
      <c r="N41" s="301">
        <v>17.0</v>
      </c>
      <c r="O41" s="302">
        <f t="shared" si="9"/>
        <v>119</v>
      </c>
      <c r="P41" s="120">
        <f t="shared" si="10"/>
        <v>0.02943358892</v>
      </c>
      <c r="Q41" s="303">
        <f t="shared" si="11"/>
        <v>0.0101804245</v>
      </c>
      <c r="R41" s="111">
        <v>2902.0</v>
      </c>
      <c r="S41" s="124">
        <f t="shared" si="12"/>
        <v>1141</v>
      </c>
      <c r="T41" s="125">
        <f t="shared" si="13"/>
        <v>0.3931771192</v>
      </c>
      <c r="U41" s="306">
        <f>'40220'!O40</f>
        <v>81</v>
      </c>
      <c r="V41" s="131">
        <f t="shared" si="14"/>
        <v>38</v>
      </c>
      <c r="W41" s="145">
        <f t="shared" si="15"/>
        <v>0.4691358025</v>
      </c>
      <c r="X41" s="136">
        <v>1017.0</v>
      </c>
      <c r="Y41" s="129">
        <f t="shared" si="16"/>
        <v>0.03736479843</v>
      </c>
    </row>
    <row r="42">
      <c r="A42" s="49"/>
      <c r="B42" s="98" t="s">
        <v>82</v>
      </c>
      <c r="C42" s="100" t="s">
        <v>83</v>
      </c>
      <c r="D42" s="102" t="s">
        <v>37</v>
      </c>
      <c r="E42" s="104" t="s">
        <v>37</v>
      </c>
      <c r="F42" s="106">
        <v>3956971.0</v>
      </c>
      <c r="G42" s="108">
        <v>2655.0</v>
      </c>
      <c r="H42" s="66">
        <f t="shared" si="6"/>
        <v>0.670967768</v>
      </c>
      <c r="I42" s="297">
        <v>1159.0</v>
      </c>
      <c r="J42" s="299">
        <v>93.0</v>
      </c>
      <c r="K42" s="300">
        <f t="shared" si="7"/>
        <v>1252</v>
      </c>
      <c r="L42" s="114">
        <f t="shared" si="8"/>
        <v>0.316403633</v>
      </c>
      <c r="M42" s="116">
        <v>42.0</v>
      </c>
      <c r="N42" s="301">
        <v>4.0</v>
      </c>
      <c r="O42" s="302">
        <f t="shared" si="9"/>
        <v>46</v>
      </c>
      <c r="P42" s="120">
        <f t="shared" si="10"/>
        <v>0.03674121406</v>
      </c>
      <c r="Q42" s="303">
        <f t="shared" si="11"/>
        <v>0.01162505361</v>
      </c>
      <c r="R42" s="111">
        <v>879.0</v>
      </c>
      <c r="S42" s="124">
        <f t="shared" si="12"/>
        <v>373</v>
      </c>
      <c r="T42" s="125">
        <f t="shared" si="13"/>
        <v>0.4243458476</v>
      </c>
      <c r="U42" s="306">
        <f>'40220'!O41</f>
        <v>34</v>
      </c>
      <c r="V42" s="131">
        <f t="shared" si="14"/>
        <v>12</v>
      </c>
      <c r="W42" s="145">
        <f t="shared" si="15"/>
        <v>0.3529411765</v>
      </c>
      <c r="X42" s="136">
        <v>336.0</v>
      </c>
      <c r="Y42" s="129">
        <f t="shared" si="16"/>
        <v>0.03571428571</v>
      </c>
    </row>
    <row r="43">
      <c r="A43" s="49"/>
      <c r="B43" s="98" t="s">
        <v>128</v>
      </c>
      <c r="C43" s="100" t="s">
        <v>129</v>
      </c>
      <c r="D43" s="146" t="s">
        <v>36</v>
      </c>
      <c r="E43" s="149" t="s">
        <v>36</v>
      </c>
      <c r="F43" s="106">
        <v>4217737.0</v>
      </c>
      <c r="G43" s="108">
        <v>20624.0</v>
      </c>
      <c r="H43" s="66">
        <f t="shared" si="6"/>
        <v>4.88982599</v>
      </c>
      <c r="I43" s="297">
        <v>999.0</v>
      </c>
      <c r="J43" s="299">
        <v>69.0</v>
      </c>
      <c r="K43" s="300">
        <f t="shared" si="7"/>
        <v>1068</v>
      </c>
      <c r="L43" s="114">
        <f t="shared" si="8"/>
        <v>0.2532163575</v>
      </c>
      <c r="M43" s="116">
        <v>26.0</v>
      </c>
      <c r="N43" s="301">
        <v>1.0</v>
      </c>
      <c r="O43" s="302">
        <f t="shared" si="9"/>
        <v>27</v>
      </c>
      <c r="P43" s="120">
        <f t="shared" si="10"/>
        <v>0.02528089888</v>
      </c>
      <c r="Q43" s="303">
        <f t="shared" si="11"/>
        <v>0.006401537128</v>
      </c>
      <c r="R43" s="111">
        <v>826.0</v>
      </c>
      <c r="S43" s="124">
        <f t="shared" si="12"/>
        <v>242</v>
      </c>
      <c r="T43" s="125">
        <f t="shared" si="13"/>
        <v>0.2929782082</v>
      </c>
      <c r="U43" s="306">
        <f>'40220'!O42</f>
        <v>21</v>
      </c>
      <c r="V43" s="131">
        <f t="shared" si="14"/>
        <v>6</v>
      </c>
      <c r="W43" s="145">
        <f t="shared" si="15"/>
        <v>0.2857142857</v>
      </c>
      <c r="X43" s="136">
        <v>306.0</v>
      </c>
      <c r="Y43" s="129">
        <f t="shared" si="16"/>
        <v>0.01960784314</v>
      </c>
    </row>
    <row r="44">
      <c r="A44" s="49"/>
      <c r="B44" s="98" t="s">
        <v>42</v>
      </c>
      <c r="C44" s="100" t="s">
        <v>43</v>
      </c>
      <c r="D44" s="159" t="s">
        <v>44</v>
      </c>
      <c r="E44" s="149" t="s">
        <v>36</v>
      </c>
      <c r="F44" s="106">
        <v>1.2801989E7</v>
      </c>
      <c r="G44" s="108">
        <v>77771.0</v>
      </c>
      <c r="H44" s="66">
        <f t="shared" si="6"/>
        <v>6.07491539</v>
      </c>
      <c r="I44" s="297">
        <v>10415.0</v>
      </c>
      <c r="J44" s="299">
        <v>1095.0</v>
      </c>
      <c r="K44" s="300">
        <f t="shared" si="7"/>
        <v>11510</v>
      </c>
      <c r="L44" s="114">
        <f t="shared" si="8"/>
        <v>0.8990790415</v>
      </c>
      <c r="M44" s="116">
        <v>136.0</v>
      </c>
      <c r="N44" s="301">
        <v>14.0</v>
      </c>
      <c r="O44" s="302">
        <f t="shared" si="9"/>
        <v>150</v>
      </c>
      <c r="P44" s="120">
        <f t="shared" si="10"/>
        <v>0.01303214596</v>
      </c>
      <c r="Q44" s="303">
        <f t="shared" si="11"/>
        <v>0.0117169293</v>
      </c>
      <c r="R44" s="111">
        <v>7264.0</v>
      </c>
      <c r="S44" s="124">
        <f t="shared" si="12"/>
        <v>4246</v>
      </c>
      <c r="T44" s="125">
        <f t="shared" si="13"/>
        <v>0.5845264317</v>
      </c>
      <c r="U44" s="306">
        <f>'40220'!O43</f>
        <v>90</v>
      </c>
      <c r="V44" s="131">
        <f t="shared" si="14"/>
        <v>60</v>
      </c>
      <c r="W44" s="145">
        <f t="shared" si="15"/>
        <v>0.6666666667</v>
      </c>
      <c r="X44" s="136">
        <v>1116.0</v>
      </c>
      <c r="Y44" s="129">
        <f t="shared" si="16"/>
        <v>0.05376344086</v>
      </c>
    </row>
    <row r="45">
      <c r="A45" s="49"/>
      <c r="B45" s="98" t="s">
        <v>130</v>
      </c>
      <c r="C45" s="100" t="s">
        <v>131</v>
      </c>
      <c r="D45" s="146" t="s">
        <v>36</v>
      </c>
      <c r="E45" s="149" t="s">
        <v>36</v>
      </c>
      <c r="F45" s="106">
        <v>1059361.0</v>
      </c>
      <c r="G45" s="108">
        <v>8102.0</v>
      </c>
      <c r="H45" s="66">
        <f t="shared" si="6"/>
        <v>7.648006676</v>
      </c>
      <c r="I45" s="297">
        <v>806.0</v>
      </c>
      <c r="J45" s="299">
        <v>116.0</v>
      </c>
      <c r="K45" s="300">
        <f t="shared" si="7"/>
        <v>922</v>
      </c>
      <c r="L45" s="114">
        <f t="shared" si="8"/>
        <v>0.8703359856</v>
      </c>
      <c r="M45" s="116">
        <v>17.0</v>
      </c>
      <c r="N45" s="301">
        <v>8.0</v>
      </c>
      <c r="O45" s="302">
        <f t="shared" si="9"/>
        <v>25</v>
      </c>
      <c r="P45" s="120">
        <f t="shared" si="10"/>
        <v>0.02711496746</v>
      </c>
      <c r="Q45" s="303">
        <f t="shared" si="11"/>
        <v>0.02359913193</v>
      </c>
      <c r="R45" s="111">
        <v>657.0</v>
      </c>
      <c r="S45" s="124">
        <f t="shared" si="12"/>
        <v>265</v>
      </c>
      <c r="T45" s="125">
        <f t="shared" si="13"/>
        <v>0.403348554</v>
      </c>
      <c r="U45" s="306">
        <f>'40220'!O44</f>
        <v>12</v>
      </c>
      <c r="V45" s="131">
        <f t="shared" si="14"/>
        <v>13</v>
      </c>
      <c r="W45" s="135">
        <f t="shared" si="15"/>
        <v>1.083333333</v>
      </c>
      <c r="X45" s="136">
        <v>84.0</v>
      </c>
      <c r="Y45" s="129">
        <f t="shared" si="16"/>
        <v>0.1547619048</v>
      </c>
    </row>
    <row r="46">
      <c r="A46" s="49"/>
      <c r="B46" s="98" t="s">
        <v>126</v>
      </c>
      <c r="C46" s="100" t="s">
        <v>127</v>
      </c>
      <c r="D46" s="102" t="s">
        <v>37</v>
      </c>
      <c r="E46" s="104" t="s">
        <v>37</v>
      </c>
      <c r="F46" s="106">
        <v>5148714.0</v>
      </c>
      <c r="G46" s="108">
        <v>18976.0</v>
      </c>
      <c r="H46" s="66">
        <f t="shared" si="6"/>
        <v>3.685580516</v>
      </c>
      <c r="I46" s="297">
        <v>1917.0</v>
      </c>
      <c r="J46" s="299">
        <v>132.0</v>
      </c>
      <c r="K46" s="300">
        <f t="shared" si="7"/>
        <v>2049</v>
      </c>
      <c r="L46" s="114">
        <f t="shared" si="8"/>
        <v>0.3979634526</v>
      </c>
      <c r="M46" s="116">
        <v>40.0</v>
      </c>
      <c r="N46" s="301">
        <v>4.0</v>
      </c>
      <c r="O46" s="302">
        <f t="shared" si="9"/>
        <v>44</v>
      </c>
      <c r="P46" s="120">
        <f t="shared" si="10"/>
        <v>0.0214738897</v>
      </c>
      <c r="Q46" s="303">
        <f t="shared" si="11"/>
        <v>0.008545823287</v>
      </c>
      <c r="R46" s="111">
        <v>1554.0</v>
      </c>
      <c r="S46" s="124">
        <f t="shared" si="12"/>
        <v>495</v>
      </c>
      <c r="T46" s="125">
        <f t="shared" si="13"/>
        <v>0.3185328185</v>
      </c>
      <c r="U46" s="306">
        <f>'40220'!O45</f>
        <v>31</v>
      </c>
      <c r="V46" s="131">
        <f t="shared" si="14"/>
        <v>13</v>
      </c>
      <c r="W46" s="145">
        <f t="shared" si="15"/>
        <v>0.4193548387</v>
      </c>
      <c r="X46" s="136">
        <v>414.0</v>
      </c>
      <c r="Y46" s="129">
        <f t="shared" si="16"/>
        <v>0.03140096618</v>
      </c>
    </row>
    <row r="47">
      <c r="A47" s="49"/>
      <c r="B47" s="98" t="s">
        <v>114</v>
      </c>
      <c r="C47" s="100" t="s">
        <v>115</v>
      </c>
      <c r="D47" s="102" t="s">
        <v>37</v>
      </c>
      <c r="E47" s="104" t="s">
        <v>37</v>
      </c>
      <c r="F47" s="106">
        <v>884659.0</v>
      </c>
      <c r="G47" s="108">
        <v>5593.0</v>
      </c>
      <c r="H47" s="66">
        <f t="shared" si="6"/>
        <v>6.322210027</v>
      </c>
      <c r="I47" s="297">
        <v>212.0</v>
      </c>
      <c r="J47" s="299">
        <v>28.0</v>
      </c>
      <c r="K47" s="300">
        <f t="shared" si="7"/>
        <v>240</v>
      </c>
      <c r="L47" s="114">
        <f t="shared" si="8"/>
        <v>0.271290972</v>
      </c>
      <c r="M47" s="116">
        <v>2.0</v>
      </c>
      <c r="N47" s="301">
        <v>2.0</v>
      </c>
      <c r="O47" s="302">
        <f t="shared" si="9"/>
        <v>4</v>
      </c>
      <c r="P47" s="120">
        <f t="shared" si="10"/>
        <v>0.01666666667</v>
      </c>
      <c r="Q47" s="303">
        <f t="shared" si="11"/>
        <v>0.0045215162</v>
      </c>
      <c r="R47" s="306">
        <v>165.0</v>
      </c>
      <c r="S47" s="124">
        <f t="shared" si="12"/>
        <v>75</v>
      </c>
      <c r="T47" s="125">
        <f t="shared" si="13"/>
        <v>0.4545454545</v>
      </c>
      <c r="U47" s="306">
        <f>'40220'!O46</f>
        <v>2</v>
      </c>
      <c r="V47" s="131">
        <f t="shared" si="14"/>
        <v>2</v>
      </c>
      <c r="W47" s="135">
        <f t="shared" si="15"/>
        <v>1</v>
      </c>
      <c r="X47" s="136">
        <v>66.0</v>
      </c>
      <c r="Y47" s="129">
        <f t="shared" si="16"/>
        <v>0.0303030303</v>
      </c>
    </row>
    <row r="48">
      <c r="A48" s="49"/>
      <c r="B48" s="98" t="s">
        <v>71</v>
      </c>
      <c r="C48" s="100" t="s">
        <v>73</v>
      </c>
      <c r="D48" s="102" t="s">
        <v>37</v>
      </c>
      <c r="E48" s="104" t="s">
        <v>37</v>
      </c>
      <c r="F48" s="106">
        <v>6833174.0</v>
      </c>
      <c r="G48" s="108">
        <v>45300.0</v>
      </c>
      <c r="H48" s="66">
        <f t="shared" si="6"/>
        <v>6.629422871</v>
      </c>
      <c r="I48" s="297">
        <v>3321.0</v>
      </c>
      <c r="J48" s="299">
        <v>312.0</v>
      </c>
      <c r="K48" s="300">
        <f t="shared" si="7"/>
        <v>3633</v>
      </c>
      <c r="L48" s="114">
        <f t="shared" si="8"/>
        <v>0.5316709336</v>
      </c>
      <c r="M48" s="116">
        <v>43.0</v>
      </c>
      <c r="N48" s="301">
        <v>1.0</v>
      </c>
      <c r="O48" s="302">
        <f t="shared" si="9"/>
        <v>44</v>
      </c>
      <c r="P48" s="120">
        <f t="shared" si="10"/>
        <v>0.01211120286</v>
      </c>
      <c r="Q48" s="303">
        <f t="shared" si="11"/>
        <v>0.006439174533</v>
      </c>
      <c r="R48" s="111">
        <v>3194.0</v>
      </c>
      <c r="S48" s="124">
        <f t="shared" si="12"/>
        <v>439</v>
      </c>
      <c r="T48" s="125">
        <f t="shared" si="13"/>
        <v>0.1374452098</v>
      </c>
      <c r="U48" s="306">
        <f>'40220'!O47</f>
        <v>32</v>
      </c>
      <c r="V48" s="131">
        <f t="shared" si="14"/>
        <v>12</v>
      </c>
      <c r="W48" s="145">
        <f t="shared" si="15"/>
        <v>0.375</v>
      </c>
      <c r="X48" s="136">
        <v>585.0</v>
      </c>
      <c r="Y48" s="129">
        <f t="shared" si="16"/>
        <v>0.02051282051</v>
      </c>
    </row>
    <row r="49">
      <c r="A49" s="49"/>
      <c r="B49" s="98" t="s">
        <v>120</v>
      </c>
      <c r="C49" s="100" t="s">
        <v>121</v>
      </c>
      <c r="D49" s="102" t="s">
        <v>37</v>
      </c>
      <c r="E49" s="104" t="s">
        <v>37</v>
      </c>
      <c r="F49" s="106">
        <v>2.8995881E7</v>
      </c>
      <c r="G49" s="108">
        <v>70938.0</v>
      </c>
      <c r="H49" s="66">
        <f t="shared" si="6"/>
        <v>2.446485416</v>
      </c>
      <c r="I49" s="297">
        <v>6359.0</v>
      </c>
      <c r="J49" s="299">
        <v>686.0</v>
      </c>
      <c r="K49" s="300">
        <f t="shared" si="7"/>
        <v>7045</v>
      </c>
      <c r="L49" s="114">
        <f t="shared" si="8"/>
        <v>0.242965544</v>
      </c>
      <c r="M49" s="116">
        <v>111.0</v>
      </c>
      <c r="N49" s="301">
        <v>22.0</v>
      </c>
      <c r="O49" s="302">
        <f t="shared" si="9"/>
        <v>133</v>
      </c>
      <c r="P49" s="120">
        <f t="shared" si="10"/>
        <v>0.01887863733</v>
      </c>
      <c r="Q49" s="303">
        <f t="shared" si="11"/>
        <v>0.004586858389</v>
      </c>
      <c r="R49" s="111">
        <v>4823.0</v>
      </c>
      <c r="S49" s="124">
        <f t="shared" si="12"/>
        <v>2222</v>
      </c>
      <c r="T49" s="125">
        <f t="shared" si="13"/>
        <v>0.4607091022</v>
      </c>
      <c r="U49" s="306">
        <f>'40220'!O48</f>
        <v>77</v>
      </c>
      <c r="V49" s="131">
        <f t="shared" si="14"/>
        <v>56</v>
      </c>
      <c r="W49" s="145">
        <f t="shared" si="15"/>
        <v>0.7272727273</v>
      </c>
      <c r="X49" s="136">
        <v>1668.0</v>
      </c>
      <c r="Y49" s="129">
        <f t="shared" si="16"/>
        <v>0.03357314149</v>
      </c>
    </row>
    <row r="50">
      <c r="A50" s="49"/>
      <c r="B50" s="98" t="s">
        <v>91</v>
      </c>
      <c r="C50" s="100" t="s">
        <v>92</v>
      </c>
      <c r="D50" s="102" t="s">
        <v>37</v>
      </c>
      <c r="E50" s="104" t="s">
        <v>37</v>
      </c>
      <c r="F50" s="106">
        <v>3205958.0</v>
      </c>
      <c r="G50" s="108">
        <v>30892.0</v>
      </c>
      <c r="H50" s="66">
        <f t="shared" si="6"/>
        <v>9.635809328</v>
      </c>
      <c r="I50" s="297">
        <v>1428.0</v>
      </c>
      <c r="J50" s="299">
        <v>177.0</v>
      </c>
      <c r="K50" s="300">
        <f t="shared" si="7"/>
        <v>1605</v>
      </c>
      <c r="L50" s="114">
        <f t="shared" si="8"/>
        <v>0.5006303888</v>
      </c>
      <c r="M50" s="116">
        <v>8.0</v>
      </c>
      <c r="N50" s="301"/>
      <c r="O50" s="302">
        <f t="shared" si="9"/>
        <v>8</v>
      </c>
      <c r="P50" s="120">
        <f t="shared" si="10"/>
        <v>0.004984423676</v>
      </c>
      <c r="Q50" s="303">
        <f t="shared" si="11"/>
        <v>0.002495353963</v>
      </c>
      <c r="R50" s="111">
        <v>1074.0</v>
      </c>
      <c r="S50" s="124">
        <f t="shared" si="12"/>
        <v>531</v>
      </c>
      <c r="T50" s="125">
        <f t="shared" si="13"/>
        <v>0.4944134078</v>
      </c>
      <c r="U50" s="306">
        <f>'40220'!O49</f>
        <v>7</v>
      </c>
      <c r="V50" s="131">
        <f t="shared" si="14"/>
        <v>1</v>
      </c>
      <c r="W50" s="145">
        <f t="shared" si="15"/>
        <v>0.1428571429</v>
      </c>
      <c r="X50" s="136">
        <v>153.0</v>
      </c>
      <c r="Y50" s="129">
        <f t="shared" si="16"/>
        <v>0.006535947712</v>
      </c>
    </row>
    <row r="51">
      <c r="A51" s="49"/>
      <c r="B51" s="98" t="s">
        <v>143</v>
      </c>
      <c r="C51" s="100" t="s">
        <v>144</v>
      </c>
      <c r="D51" s="146" t="s">
        <v>36</v>
      </c>
      <c r="E51" s="104" t="s">
        <v>37</v>
      </c>
      <c r="F51" s="106">
        <v>623989.0</v>
      </c>
      <c r="G51" s="108">
        <v>6582.0</v>
      </c>
      <c r="H51" s="66">
        <f t="shared" si="6"/>
        <v>10.54826287</v>
      </c>
      <c r="I51" s="297">
        <v>461.0</v>
      </c>
      <c r="J51" s="299">
        <v>51.0</v>
      </c>
      <c r="K51" s="300">
        <f t="shared" si="7"/>
        <v>512</v>
      </c>
      <c r="L51" s="114">
        <f t="shared" si="8"/>
        <v>0.8205272849</v>
      </c>
      <c r="M51" s="116">
        <v>20.0</v>
      </c>
      <c r="N51" s="301">
        <v>2.0</v>
      </c>
      <c r="O51" s="302">
        <f t="shared" si="9"/>
        <v>22</v>
      </c>
      <c r="P51" s="120">
        <f t="shared" si="10"/>
        <v>0.04296875</v>
      </c>
      <c r="Q51" s="303">
        <f t="shared" si="11"/>
        <v>0.03525703177</v>
      </c>
      <c r="R51" s="306">
        <v>338.0</v>
      </c>
      <c r="S51" s="124">
        <f t="shared" si="12"/>
        <v>174</v>
      </c>
      <c r="T51" s="125">
        <f t="shared" si="13"/>
        <v>0.5147928994</v>
      </c>
      <c r="U51" s="306">
        <f>'40220'!O50</f>
        <v>17</v>
      </c>
      <c r="V51" s="131">
        <f t="shared" si="14"/>
        <v>5</v>
      </c>
      <c r="W51" s="145">
        <f t="shared" si="15"/>
        <v>0.2941176471</v>
      </c>
      <c r="X51" s="136">
        <v>48.0</v>
      </c>
      <c r="Y51" s="129">
        <f t="shared" si="16"/>
        <v>0.1041666667</v>
      </c>
    </row>
    <row r="52">
      <c r="A52" s="49"/>
      <c r="B52" s="98" t="s">
        <v>124</v>
      </c>
      <c r="C52" s="100" t="s">
        <v>125</v>
      </c>
      <c r="D52" s="146" t="s">
        <v>36</v>
      </c>
      <c r="E52" s="149" t="s">
        <v>36</v>
      </c>
      <c r="F52" s="106">
        <v>8535519.0</v>
      </c>
      <c r="G52" s="108">
        <v>23671.0</v>
      </c>
      <c r="H52" s="66">
        <f t="shared" si="6"/>
        <v>2.773234996</v>
      </c>
      <c r="I52" s="297">
        <v>2407.0</v>
      </c>
      <c r="J52" s="299">
        <v>230.0</v>
      </c>
      <c r="K52" s="300">
        <f t="shared" si="7"/>
        <v>2637</v>
      </c>
      <c r="L52" s="114">
        <f t="shared" si="8"/>
        <v>0.3089443067</v>
      </c>
      <c r="M52" s="116">
        <v>52.0</v>
      </c>
      <c r="N52" s="301"/>
      <c r="O52" s="302">
        <f t="shared" si="9"/>
        <v>52</v>
      </c>
      <c r="P52" s="120">
        <f t="shared" si="10"/>
        <v>0.01971937808</v>
      </c>
      <c r="Q52" s="303">
        <f t="shared" si="11"/>
        <v>0.00609218959</v>
      </c>
      <c r="R52" s="111">
        <v>1706.0</v>
      </c>
      <c r="S52" s="124">
        <f t="shared" si="12"/>
        <v>931</v>
      </c>
      <c r="T52" s="125">
        <f t="shared" si="13"/>
        <v>0.5457209848</v>
      </c>
      <c r="U52" s="306">
        <f>'40220'!O51</f>
        <v>41</v>
      </c>
      <c r="V52" s="131">
        <f t="shared" si="14"/>
        <v>11</v>
      </c>
      <c r="W52" s="145">
        <f t="shared" si="15"/>
        <v>0.2682926829</v>
      </c>
      <c r="X52" s="136">
        <v>567.0</v>
      </c>
      <c r="Y52" s="129">
        <f t="shared" si="16"/>
        <v>0.01940035273</v>
      </c>
    </row>
    <row r="53">
      <c r="A53" s="49"/>
      <c r="B53" s="98" t="s">
        <v>138</v>
      </c>
      <c r="C53" s="100" t="s">
        <v>139</v>
      </c>
      <c r="D53" s="146" t="s">
        <v>36</v>
      </c>
      <c r="E53" s="149" t="s">
        <v>36</v>
      </c>
      <c r="F53" s="106">
        <v>7614893.0</v>
      </c>
      <c r="G53" s="108">
        <v>87911.0</v>
      </c>
      <c r="H53" s="66">
        <f t="shared" si="6"/>
        <v>11.54461396</v>
      </c>
      <c r="I53" s="297">
        <v>7591.0</v>
      </c>
      <c r="J53" s="299">
        <v>393.0</v>
      </c>
      <c r="K53" s="300">
        <f t="shared" si="7"/>
        <v>7984</v>
      </c>
      <c r="L53" s="114">
        <f t="shared" si="8"/>
        <v>1.048471725</v>
      </c>
      <c r="M53" s="116">
        <v>314.0</v>
      </c>
      <c r="N53" s="301">
        <v>24.0</v>
      </c>
      <c r="O53" s="302">
        <f t="shared" si="9"/>
        <v>338</v>
      </c>
      <c r="P53" s="120">
        <f t="shared" si="10"/>
        <v>0.04233466934</v>
      </c>
      <c r="Q53" s="303">
        <f t="shared" si="11"/>
        <v>0.04438670379</v>
      </c>
      <c r="R53" s="111">
        <v>6585.0</v>
      </c>
      <c r="S53" s="124">
        <f t="shared" si="12"/>
        <v>1399</v>
      </c>
      <c r="T53" s="125">
        <f t="shared" si="13"/>
        <v>0.2124525437</v>
      </c>
      <c r="U53" s="306">
        <f>'40220'!O52</f>
        <v>272</v>
      </c>
      <c r="V53" s="131">
        <f t="shared" si="14"/>
        <v>66</v>
      </c>
      <c r="W53" s="145">
        <f t="shared" si="15"/>
        <v>0.2426470588</v>
      </c>
      <c r="X53" s="136">
        <v>483.0</v>
      </c>
      <c r="Y53" s="129">
        <f t="shared" si="16"/>
        <v>0.1366459627</v>
      </c>
    </row>
    <row r="54">
      <c r="A54" s="49"/>
      <c r="B54" s="98" t="s">
        <v>134</v>
      </c>
      <c r="C54" s="100" t="s">
        <v>135</v>
      </c>
      <c r="D54" s="102" t="s">
        <v>37</v>
      </c>
      <c r="E54" s="104" t="s">
        <v>37</v>
      </c>
      <c r="F54" s="106">
        <v>1792065.0</v>
      </c>
      <c r="G54" s="108">
        <v>8838.0</v>
      </c>
      <c r="H54" s="66">
        <f t="shared" si="6"/>
        <v>4.931740757</v>
      </c>
      <c r="I54" s="297">
        <v>282.0</v>
      </c>
      <c r="J54" s="299">
        <v>42.0</v>
      </c>
      <c r="K54" s="300">
        <f t="shared" si="7"/>
        <v>324</v>
      </c>
      <c r="L54" s="114">
        <f t="shared" si="8"/>
        <v>0.1807970135</v>
      </c>
      <c r="M54" s="116">
        <v>2.0</v>
      </c>
      <c r="N54" s="301">
        <v>1.0</v>
      </c>
      <c r="O54" s="302">
        <f t="shared" si="9"/>
        <v>3</v>
      </c>
      <c r="P54" s="120">
        <f t="shared" si="10"/>
        <v>0.009259259259</v>
      </c>
      <c r="Q54" s="303">
        <f t="shared" si="11"/>
        <v>0.001674046421</v>
      </c>
      <c r="R54" s="306">
        <v>217.0</v>
      </c>
      <c r="S54" s="124">
        <f t="shared" si="12"/>
        <v>107</v>
      </c>
      <c r="T54" s="125">
        <f t="shared" si="13"/>
        <v>0.4930875576</v>
      </c>
      <c r="U54" s="306">
        <f>'40220'!O53</f>
        <v>2</v>
      </c>
      <c r="V54" s="131">
        <f t="shared" si="14"/>
        <v>1</v>
      </c>
      <c r="W54" s="145">
        <f t="shared" si="15"/>
        <v>0.5</v>
      </c>
      <c r="X54" s="136">
        <v>189.0</v>
      </c>
      <c r="Y54" s="129">
        <f t="shared" si="16"/>
        <v>0.005291005291</v>
      </c>
    </row>
    <row r="55">
      <c r="A55" s="49"/>
      <c r="B55" s="98" t="s">
        <v>110</v>
      </c>
      <c r="C55" s="100" t="s">
        <v>111</v>
      </c>
      <c r="D55" s="159" t="s">
        <v>44</v>
      </c>
      <c r="E55" s="149" t="s">
        <v>36</v>
      </c>
      <c r="F55" s="106">
        <v>5822434.0</v>
      </c>
      <c r="G55" s="108">
        <v>25971.0</v>
      </c>
      <c r="H55" s="66">
        <f t="shared" si="6"/>
        <v>4.460505692</v>
      </c>
      <c r="I55" s="297">
        <v>2112.0</v>
      </c>
      <c r="J55" s="299">
        <v>155.0</v>
      </c>
      <c r="K55" s="300">
        <f t="shared" si="7"/>
        <v>2267</v>
      </c>
      <c r="L55" s="114">
        <f t="shared" si="8"/>
        <v>0.3893560666</v>
      </c>
      <c r="M55" s="116">
        <v>56.0</v>
      </c>
      <c r="N55" s="301">
        <v>12.0</v>
      </c>
      <c r="O55" s="302">
        <f t="shared" si="9"/>
        <v>68</v>
      </c>
      <c r="P55" s="120">
        <f t="shared" si="10"/>
        <v>0.02999558888</v>
      </c>
      <c r="Q55" s="303">
        <f t="shared" si="11"/>
        <v>0.0116789645</v>
      </c>
      <c r="R55" s="111">
        <v>1730.0</v>
      </c>
      <c r="S55" s="124">
        <f t="shared" si="12"/>
        <v>537</v>
      </c>
      <c r="T55" s="125">
        <f t="shared" si="13"/>
        <v>0.3104046243</v>
      </c>
      <c r="U55" s="306">
        <f>'40220'!O54</f>
        <v>38</v>
      </c>
      <c r="V55" s="131">
        <f t="shared" si="14"/>
        <v>30</v>
      </c>
      <c r="W55" s="145">
        <f t="shared" si="15"/>
        <v>0.7894736842</v>
      </c>
      <c r="X55" s="136">
        <v>435.0</v>
      </c>
      <c r="Y55" s="129">
        <f t="shared" si="16"/>
        <v>0.06896551724</v>
      </c>
    </row>
    <row r="56">
      <c r="A56" s="49"/>
      <c r="B56" s="98" t="s">
        <v>38</v>
      </c>
      <c r="C56" s="100" t="s">
        <v>40</v>
      </c>
      <c r="D56" s="102" t="s">
        <v>37</v>
      </c>
      <c r="E56" s="104" t="s">
        <v>37</v>
      </c>
      <c r="F56" s="106">
        <v>578759.0</v>
      </c>
      <c r="G56" s="108">
        <v>3227.0</v>
      </c>
      <c r="H56" s="66">
        <f t="shared" si="6"/>
        <v>5.575723228</v>
      </c>
      <c r="I56" s="297">
        <v>187.0</v>
      </c>
      <c r="J56" s="299">
        <v>13.0</v>
      </c>
      <c r="K56" s="300">
        <f t="shared" si="7"/>
        <v>200</v>
      </c>
      <c r="L56" s="114">
        <f t="shared" si="8"/>
        <v>0.3455669804</v>
      </c>
      <c r="M56" s="116">
        <v>0.0</v>
      </c>
      <c r="N56" s="301"/>
      <c r="O56" s="302">
        <f t="shared" si="9"/>
        <v>0</v>
      </c>
      <c r="P56" s="120">
        <f t="shared" si="10"/>
        <v>0</v>
      </c>
      <c r="Q56" s="303">
        <f t="shared" si="11"/>
        <v>0</v>
      </c>
      <c r="R56" s="306">
        <v>150.0</v>
      </c>
      <c r="S56" s="124">
        <f t="shared" si="12"/>
        <v>50</v>
      </c>
      <c r="T56" s="125">
        <f t="shared" si="13"/>
        <v>0.3333333333</v>
      </c>
      <c r="U56" s="306">
        <f>'40220'!O55</f>
        <v>0</v>
      </c>
      <c r="V56" s="131">
        <f t="shared" si="14"/>
        <v>0</v>
      </c>
      <c r="W56" s="145" t="str">
        <f t="shared" si="15"/>
        <v>#DIV/0!</v>
      </c>
      <c r="X56" s="136">
        <v>39.0</v>
      </c>
      <c r="Y56" s="129">
        <f t="shared" si="16"/>
        <v>0</v>
      </c>
    </row>
    <row r="57">
      <c r="A57" s="49"/>
      <c r="B57" s="236" t="s">
        <v>31</v>
      </c>
      <c r="C57" s="140" t="s">
        <v>176</v>
      </c>
      <c r="D57" s="238" t="s">
        <v>34</v>
      </c>
      <c r="E57" s="240" t="s">
        <v>36</v>
      </c>
      <c r="F57" s="241">
        <v>55641.0</v>
      </c>
      <c r="G57" s="243">
        <v>20.0</v>
      </c>
      <c r="H57" s="64">
        <f t="shared" si="6"/>
        <v>0.3594471703</v>
      </c>
      <c r="I57" s="297">
        <v>0.0</v>
      </c>
      <c r="J57" s="313"/>
      <c r="K57" s="300">
        <f t="shared" si="7"/>
        <v>0</v>
      </c>
      <c r="L57" s="150">
        <f t="shared" si="8"/>
        <v>0</v>
      </c>
      <c r="M57" s="116">
        <v>0.0</v>
      </c>
      <c r="N57" s="314"/>
      <c r="O57" s="302">
        <f t="shared" si="9"/>
        <v>0</v>
      </c>
      <c r="P57" s="174" t="str">
        <f t="shared" si="10"/>
        <v>#DIV/0!</v>
      </c>
      <c r="Q57" s="315">
        <f t="shared" si="11"/>
        <v>0</v>
      </c>
      <c r="R57" s="316">
        <v>0.0</v>
      </c>
      <c r="S57" s="124">
        <f t="shared" si="12"/>
        <v>0</v>
      </c>
      <c r="T57" s="155" t="str">
        <f t="shared" si="13"/>
        <v>#DIV/0!</v>
      </c>
      <c r="U57" s="306">
        <f>'40220'!O56</f>
        <v>0</v>
      </c>
      <c r="V57" s="131">
        <f t="shared" si="14"/>
        <v>0</v>
      </c>
      <c r="W57" s="266" t="str">
        <f t="shared" si="15"/>
        <v>#DIV/0!</v>
      </c>
      <c r="X57" s="136">
        <v>3.0</v>
      </c>
      <c r="Y57" s="129">
        <f t="shared" si="16"/>
        <v>0</v>
      </c>
    </row>
    <row r="58">
      <c r="A58" s="49"/>
      <c r="B58" s="236" t="s">
        <v>145</v>
      </c>
      <c r="C58" s="140" t="s">
        <v>177</v>
      </c>
      <c r="D58" s="238" t="s">
        <v>34</v>
      </c>
      <c r="E58" s="240" t="s">
        <v>36</v>
      </c>
      <c r="F58" s="241">
        <v>165718.0</v>
      </c>
      <c r="G58" s="243">
        <v>605.0</v>
      </c>
      <c r="H58" s="64">
        <f t="shared" si="6"/>
        <v>3.650780241</v>
      </c>
      <c r="I58" s="297">
        <v>93.0</v>
      </c>
      <c r="J58" s="313">
        <v>19.0</v>
      </c>
      <c r="K58" s="300">
        <f t="shared" si="7"/>
        <v>112</v>
      </c>
      <c r="L58" s="150">
        <f t="shared" si="8"/>
        <v>0.6758469207</v>
      </c>
      <c r="M58" s="116">
        <v>4.0</v>
      </c>
      <c r="N58" s="314"/>
      <c r="O58" s="302">
        <f t="shared" si="9"/>
        <v>4</v>
      </c>
      <c r="P58" s="174">
        <f t="shared" si="10"/>
        <v>0.03571428571</v>
      </c>
      <c r="Q58" s="315">
        <f t="shared" si="11"/>
        <v>0.02413739002</v>
      </c>
      <c r="R58" s="243">
        <v>82.0</v>
      </c>
      <c r="S58" s="124">
        <f t="shared" si="12"/>
        <v>30</v>
      </c>
      <c r="T58" s="155">
        <f t="shared" si="13"/>
        <v>0.3658536585</v>
      </c>
      <c r="U58" s="306">
        <f>'40220'!O57</f>
        <v>3</v>
      </c>
      <c r="V58" s="131">
        <f t="shared" si="14"/>
        <v>1</v>
      </c>
      <c r="W58" s="266">
        <f t="shared" si="15"/>
        <v>0.3333333333</v>
      </c>
      <c r="X58" s="136">
        <v>9.0</v>
      </c>
      <c r="Y58" s="129">
        <f t="shared" si="16"/>
        <v>0.1111111111</v>
      </c>
    </row>
    <row r="59">
      <c r="A59" s="49"/>
      <c r="B59" s="236" t="s">
        <v>49</v>
      </c>
      <c r="C59" s="140" t="s">
        <v>179</v>
      </c>
      <c r="D59" s="238" t="s">
        <v>34</v>
      </c>
      <c r="E59" s="240" t="s">
        <v>37</v>
      </c>
      <c r="F59" s="241">
        <v>55194.0</v>
      </c>
      <c r="G59" s="243">
        <v>33.0</v>
      </c>
      <c r="H59" s="66">
        <f t="shared" si="6"/>
        <v>0.5978910751</v>
      </c>
      <c r="I59" s="297">
        <v>8.0</v>
      </c>
      <c r="J59" s="313"/>
      <c r="K59" s="300">
        <f t="shared" si="7"/>
        <v>8</v>
      </c>
      <c r="L59" s="150">
        <f t="shared" si="8"/>
        <v>0.1449432909</v>
      </c>
      <c r="M59" s="116">
        <v>1.0</v>
      </c>
      <c r="N59" s="314"/>
      <c r="O59" s="302">
        <f t="shared" si="9"/>
        <v>1</v>
      </c>
      <c r="P59" s="153">
        <f t="shared" si="10"/>
        <v>0.125</v>
      </c>
      <c r="Q59" s="315">
        <f t="shared" si="11"/>
        <v>0.01811791137</v>
      </c>
      <c r="R59" s="243">
        <v>8.0</v>
      </c>
      <c r="S59" s="124">
        <f t="shared" si="12"/>
        <v>0</v>
      </c>
      <c r="T59" s="155">
        <f t="shared" si="13"/>
        <v>0</v>
      </c>
      <c r="U59" s="306">
        <f>'40220'!O58</f>
        <v>1</v>
      </c>
      <c r="V59" s="131">
        <f t="shared" si="14"/>
        <v>0</v>
      </c>
      <c r="W59" s="266">
        <f t="shared" si="15"/>
        <v>0</v>
      </c>
      <c r="X59" s="136">
        <v>3.0</v>
      </c>
      <c r="Y59" s="129">
        <f t="shared" si="16"/>
        <v>0</v>
      </c>
    </row>
    <row r="60">
      <c r="A60" s="49"/>
      <c r="B60" s="236" t="s">
        <v>140</v>
      </c>
      <c r="C60" s="140" t="s">
        <v>181</v>
      </c>
      <c r="D60" s="238" t="s">
        <v>34</v>
      </c>
      <c r="E60" s="240" t="s">
        <v>142</v>
      </c>
      <c r="F60" s="241">
        <v>3193694.0</v>
      </c>
      <c r="G60" s="243">
        <v>4591.0</v>
      </c>
      <c r="H60" s="64">
        <f t="shared" si="6"/>
        <v>1.437520313</v>
      </c>
      <c r="I60" s="297">
        <v>452.0</v>
      </c>
      <c r="J60" s="313">
        <v>23.0</v>
      </c>
      <c r="K60" s="300">
        <f t="shared" si="7"/>
        <v>475</v>
      </c>
      <c r="L60" s="150">
        <f t="shared" si="8"/>
        <v>0.1487305922</v>
      </c>
      <c r="M60" s="116">
        <v>18.0</v>
      </c>
      <c r="N60" s="314">
        <v>2.0</v>
      </c>
      <c r="O60" s="302">
        <f t="shared" si="9"/>
        <v>20</v>
      </c>
      <c r="P60" s="174">
        <f t="shared" si="10"/>
        <v>0.04210526316</v>
      </c>
      <c r="Q60" s="315">
        <f t="shared" si="11"/>
        <v>0.006262340725</v>
      </c>
      <c r="R60" s="243">
        <v>316.0</v>
      </c>
      <c r="S60" s="124">
        <f t="shared" si="12"/>
        <v>159</v>
      </c>
      <c r="T60" s="155">
        <f t="shared" si="13"/>
        <v>0.503164557</v>
      </c>
      <c r="U60" s="306">
        <f>'40220'!O59</f>
        <v>12</v>
      </c>
      <c r="V60" s="131">
        <f t="shared" si="14"/>
        <v>8</v>
      </c>
      <c r="W60" s="266">
        <f t="shared" si="15"/>
        <v>0.6666666667</v>
      </c>
      <c r="X60" s="136">
        <v>240.0</v>
      </c>
      <c r="Y60" s="129">
        <f t="shared" si="16"/>
        <v>0.03333333333</v>
      </c>
    </row>
    <row r="61">
      <c r="A61" s="49"/>
      <c r="B61" s="259" t="s">
        <v>147</v>
      </c>
      <c r="C61" s="196" t="s">
        <v>184</v>
      </c>
      <c r="D61" s="260" t="s">
        <v>34</v>
      </c>
      <c r="E61" s="261" t="s">
        <v>36</v>
      </c>
      <c r="F61" s="262">
        <v>104914.0</v>
      </c>
      <c r="G61" s="263">
        <v>266.0</v>
      </c>
      <c r="H61" s="264">
        <f t="shared" si="6"/>
        <v>2.535409955</v>
      </c>
      <c r="I61" s="319">
        <v>40.0</v>
      </c>
      <c r="J61" s="320">
        <v>2.0</v>
      </c>
      <c r="K61" s="321">
        <f t="shared" si="7"/>
        <v>42</v>
      </c>
      <c r="L61" s="267">
        <f t="shared" si="8"/>
        <v>0.4003278876</v>
      </c>
      <c r="M61" s="322">
        <v>0.0</v>
      </c>
      <c r="N61" s="201">
        <v>1.0</v>
      </c>
      <c r="O61" s="323">
        <f t="shared" si="9"/>
        <v>1</v>
      </c>
      <c r="P61" s="269">
        <f t="shared" si="10"/>
        <v>0.02380952381</v>
      </c>
      <c r="Q61" s="325">
        <f t="shared" si="11"/>
        <v>0.009531616372</v>
      </c>
      <c r="R61" s="200">
        <v>30.0</v>
      </c>
      <c r="S61" s="242">
        <f t="shared" si="12"/>
        <v>12</v>
      </c>
      <c r="T61" s="272">
        <f t="shared" si="13"/>
        <v>0.4</v>
      </c>
      <c r="U61" s="326">
        <f>'40220'!O60</f>
        <v>0</v>
      </c>
      <c r="V61" s="284">
        <f t="shared" si="14"/>
        <v>1</v>
      </c>
      <c r="W61" s="286" t="str">
        <f t="shared" si="15"/>
        <v>#DIV/0!</v>
      </c>
      <c r="X61" s="288" t="s">
        <v>34</v>
      </c>
      <c r="Y61" s="275" t="s">
        <v>34</v>
      </c>
    </row>
    <row r="62" ht="7.5" customHeight="1">
      <c r="A62" s="1"/>
      <c r="B62" s="1"/>
      <c r="C62" s="217"/>
      <c r="L62" s="218"/>
      <c r="M62" s="219"/>
      <c r="O62" s="220"/>
      <c r="V62" s="221"/>
      <c r="Y62" s="222"/>
    </row>
    <row r="63">
      <c r="A63" s="1"/>
      <c r="B63" s="1"/>
      <c r="C63" s="223" t="s">
        <v>154</v>
      </c>
      <c r="G63" s="224">
        <v>46.0</v>
      </c>
      <c r="I63" s="327">
        <v>46.0</v>
      </c>
      <c r="J63" s="328"/>
      <c r="K63" s="329">
        <f t="shared" ref="K63:K64" si="17">I63+J63</f>
        <v>46</v>
      </c>
      <c r="L63" s="218"/>
      <c r="M63" s="228">
        <v>0.0</v>
      </c>
      <c r="N63" s="226"/>
      <c r="O63" s="229">
        <v>0.0</v>
      </c>
      <c r="R63" s="224">
        <v>46.0</v>
      </c>
      <c r="U63" s="330">
        <f>'40220'!O62</f>
        <v>0</v>
      </c>
      <c r="V63" s="221"/>
      <c r="Y63" s="222"/>
    </row>
    <row r="64">
      <c r="A64" s="1"/>
      <c r="B64" s="1"/>
      <c r="C64" s="223" t="s">
        <v>155</v>
      </c>
      <c r="G64" s="232">
        <v>3.0</v>
      </c>
      <c r="I64" s="331">
        <v>3.0</v>
      </c>
      <c r="J64" s="332"/>
      <c r="K64" s="333">
        <f t="shared" si="17"/>
        <v>3</v>
      </c>
      <c r="L64" s="218"/>
      <c r="M64" s="237">
        <v>0.0</v>
      </c>
      <c r="N64" s="234"/>
      <c r="O64" s="239">
        <v>0.0</v>
      </c>
      <c r="R64" s="232">
        <v>3.0</v>
      </c>
      <c r="U64" s="335">
        <f>'40220'!O63</f>
        <v>0</v>
      </c>
      <c r="V64" s="221"/>
      <c r="Y64" s="222"/>
    </row>
    <row r="65" ht="7.5" customHeight="1">
      <c r="A65" s="1"/>
      <c r="B65" s="1"/>
      <c r="C65" s="217"/>
      <c r="L65" s="218"/>
      <c r="V65" s="221"/>
      <c r="Y65" s="222"/>
    </row>
    <row r="66">
      <c r="A66" s="1"/>
      <c r="B66" s="1"/>
      <c r="C66" s="18" t="s">
        <v>15</v>
      </c>
      <c r="F66" s="20">
        <f t="shared" ref="F66:G66" si="18">SUM(F6:F64)</f>
        <v>331875705</v>
      </c>
      <c r="G66" s="251">
        <f t="shared" si="18"/>
        <v>1772389</v>
      </c>
      <c r="H66" s="21">
        <f>(G66/F66)*1000</f>
        <v>5.340520482</v>
      </c>
      <c r="I66" s="252">
        <f t="shared" ref="I66:K66" si="19">SUM(I6:I64)</f>
        <v>311357</v>
      </c>
      <c r="J66" s="253">
        <f t="shared" si="19"/>
        <v>25316</v>
      </c>
      <c r="K66" s="23">
        <f t="shared" si="19"/>
        <v>336673</v>
      </c>
      <c r="L66" s="22">
        <f>(K66/F66)*1000</f>
        <v>1.014455095</v>
      </c>
      <c r="M66" s="254">
        <f t="shared" ref="M66:O66" si="20">SUM(M6:M64)</f>
        <v>8452</v>
      </c>
      <c r="N66" s="252">
        <f t="shared" si="20"/>
        <v>1165</v>
      </c>
      <c r="O66" s="23">
        <f t="shared" si="20"/>
        <v>9617</v>
      </c>
      <c r="P66" s="24">
        <f>O66/K66</f>
        <v>0.02856480918</v>
      </c>
      <c r="Q66" s="25">
        <f>(O66/F66)*1000</f>
        <v>0.02897771622</v>
      </c>
      <c r="R66" s="255">
        <f t="shared" ref="R66:S66" si="21">SUM(R6:R64)</f>
        <v>244877</v>
      </c>
      <c r="S66" s="256">
        <f t="shared" si="21"/>
        <v>91796</v>
      </c>
      <c r="T66" s="26">
        <f>(K66/R66)-1</f>
        <v>0.3748657489</v>
      </c>
      <c r="U66" s="255">
        <f t="shared" ref="U66:V66" si="22">SUM(U6:U64)</f>
        <v>6069</v>
      </c>
      <c r="V66" s="256">
        <f t="shared" si="22"/>
        <v>3548</v>
      </c>
      <c r="W66" s="27">
        <f>(O66/U66)-1</f>
        <v>0.5846103147</v>
      </c>
      <c r="X66" s="257">
        <f>SUM(X6:X64)</f>
        <v>23559</v>
      </c>
      <c r="Y66" s="29">
        <f>V66/X66</f>
        <v>0.1506006197</v>
      </c>
    </row>
    <row r="67">
      <c r="A67" s="1"/>
      <c r="B67" s="1"/>
      <c r="C67" s="258" t="s">
        <v>159</v>
      </c>
    </row>
  </sheetData>
  <autoFilter ref="$B$5:$Y$61">
    <sortState ref="B5:Y61">
      <sortCondition ref="C5:C61"/>
      <sortCondition descending="1" ref="W5:W61"/>
      <sortCondition descending="1" ref="T5:T61"/>
      <sortCondition descending="1" ref="P5:P61"/>
      <sortCondition descending="1" ref="Q5:Q61"/>
      <sortCondition descending="1" ref="N5:N61"/>
      <sortCondition descending="1" ref="L5:L61"/>
      <sortCondition descending="1" ref="J5:J61"/>
      <sortCondition descending="1" ref="H5:H61"/>
      <sortCondition ref="B5:B61"/>
      <sortCondition ref="U5:U61"/>
      <sortCondition descending="1" ref="K5:K61"/>
      <sortCondition descending="1" ref="O5:O61"/>
      <sortCondition descending="1" ref="I5:I61"/>
      <sortCondition descending="1" ref="G5:G61"/>
      <sortCondition descending="1" ref="Y5:Y61"/>
      <sortCondition descending="1" ref="M5:M61"/>
      <sortCondition descending="1" ref="X5:X61"/>
    </sortState>
  </autoFilter>
  <mergeCells count="15">
    <mergeCell ref="G3:H3"/>
    <mergeCell ref="I3:L3"/>
    <mergeCell ref="D4:E4"/>
    <mergeCell ref="C67:Q67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0.43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170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6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298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7"/>
      <c r="B4" s="30" t="s">
        <v>10</v>
      </c>
      <c r="C4" s="31" t="s">
        <v>11</v>
      </c>
      <c r="D4" s="32" t="s">
        <v>12</v>
      </c>
      <c r="E4" s="33" t="s">
        <v>13</v>
      </c>
      <c r="F4" s="34" t="s">
        <v>14</v>
      </c>
      <c r="G4" s="35" t="s">
        <v>15</v>
      </c>
      <c r="H4" s="36" t="s">
        <v>16</v>
      </c>
      <c r="I4" s="37" t="s">
        <v>17</v>
      </c>
      <c r="J4" s="38" t="s">
        <v>18</v>
      </c>
      <c r="K4" s="39" t="s">
        <v>15</v>
      </c>
      <c r="L4" s="40" t="s">
        <v>16</v>
      </c>
      <c r="M4" s="37" t="s">
        <v>17</v>
      </c>
      <c r="N4" s="38" t="s">
        <v>18</v>
      </c>
      <c r="O4" s="39" t="s">
        <v>15</v>
      </c>
      <c r="P4" s="42" t="s">
        <v>19</v>
      </c>
      <c r="Q4" s="43" t="s">
        <v>20</v>
      </c>
      <c r="R4" s="48" t="s">
        <v>171</v>
      </c>
      <c r="S4" s="51" t="s">
        <v>23</v>
      </c>
      <c r="T4" s="53" t="s">
        <v>24</v>
      </c>
      <c r="U4" s="48" t="s">
        <v>172</v>
      </c>
      <c r="V4" s="51" t="s">
        <v>23</v>
      </c>
      <c r="W4" s="53" t="s">
        <v>24</v>
      </c>
      <c r="X4" s="39" t="s">
        <v>28</v>
      </c>
      <c r="Y4" s="39" t="s">
        <v>30</v>
      </c>
    </row>
    <row r="5">
      <c r="A5" s="49"/>
      <c r="B5" s="54" t="s">
        <v>33</v>
      </c>
      <c r="C5" s="56" t="s">
        <v>35</v>
      </c>
      <c r="D5" s="58" t="s">
        <v>37</v>
      </c>
      <c r="E5" s="60" t="s">
        <v>37</v>
      </c>
      <c r="F5" s="62">
        <v>4903185.0</v>
      </c>
      <c r="G5" s="63">
        <v>10853.0</v>
      </c>
      <c r="H5" s="66">
        <f t="shared" ref="H5:H60" si="1">(G5/F5)*1000</f>
        <v>2.213459211</v>
      </c>
      <c r="I5" s="285">
        <v>1515.0</v>
      </c>
      <c r="J5" s="287">
        <v>118.0</v>
      </c>
      <c r="K5" s="289">
        <f t="shared" ref="K5:K60" si="2">I5+J5</f>
        <v>1633</v>
      </c>
      <c r="L5" s="74">
        <f t="shared" ref="L5:L60" si="3">(K5/F5)*1000</f>
        <v>0.3330488244</v>
      </c>
      <c r="M5" s="76">
        <v>38.0</v>
      </c>
      <c r="N5" s="290">
        <v>6.0</v>
      </c>
      <c r="O5" s="304">
        <f t="shared" ref="O5:O60" si="4">M5+N5</f>
        <v>44</v>
      </c>
      <c r="P5" s="79">
        <f t="shared" ref="P5:P60" si="5">O5/K5</f>
        <v>0.02694427434</v>
      </c>
      <c r="Q5" s="292">
        <f t="shared" ref="Q5:Q60" si="6">(O5/F5)*1000</f>
        <v>0.008973758893</v>
      </c>
      <c r="R5" s="293">
        <v>1108.0</v>
      </c>
      <c r="S5" s="83">
        <f t="shared" ref="S5:S60" si="7">K5-R5</f>
        <v>525</v>
      </c>
      <c r="T5" s="93">
        <f t="shared" ref="T5:T60" si="8">(K5/R5)-1</f>
        <v>0.4738267148</v>
      </c>
      <c r="U5" s="293">
        <v>28.0</v>
      </c>
      <c r="V5" s="83">
        <f t="shared" ref="V5:V60" si="9">O5-U5</f>
        <v>16</v>
      </c>
      <c r="W5" s="305">
        <f t="shared" ref="W5:W60" si="10">(O5/U5)-1</f>
        <v>0.5714285714</v>
      </c>
      <c r="X5" s="95">
        <v>438.0</v>
      </c>
      <c r="Y5" s="89">
        <f t="shared" ref="Y5:Y59" si="11">V5/X5</f>
        <v>0.03652968037</v>
      </c>
    </row>
    <row r="6">
      <c r="A6" s="49"/>
      <c r="B6" s="98" t="s">
        <v>39</v>
      </c>
      <c r="C6" s="100" t="s">
        <v>41</v>
      </c>
      <c r="D6" s="102" t="s">
        <v>37</v>
      </c>
      <c r="E6" s="104" t="s">
        <v>37</v>
      </c>
      <c r="F6" s="106">
        <v>731545.0</v>
      </c>
      <c r="G6" s="108">
        <v>6040.0</v>
      </c>
      <c r="H6" s="66">
        <f t="shared" si="1"/>
        <v>8.256498233</v>
      </c>
      <c r="I6" s="297">
        <v>151.0</v>
      </c>
      <c r="J6" s="299">
        <v>20.0</v>
      </c>
      <c r="K6" s="300">
        <f t="shared" si="2"/>
        <v>171</v>
      </c>
      <c r="L6" s="114">
        <f t="shared" si="3"/>
        <v>0.233751854</v>
      </c>
      <c r="M6" s="116">
        <v>3.0</v>
      </c>
      <c r="N6" s="301">
        <v>2.0</v>
      </c>
      <c r="O6" s="302">
        <f t="shared" si="4"/>
        <v>5</v>
      </c>
      <c r="P6" s="120">
        <f t="shared" si="5"/>
        <v>0.02923976608</v>
      </c>
      <c r="Q6" s="303">
        <f t="shared" si="6"/>
        <v>0.006834849531</v>
      </c>
      <c r="R6" s="111">
        <v>133.0</v>
      </c>
      <c r="S6" s="124">
        <f t="shared" si="7"/>
        <v>38</v>
      </c>
      <c r="T6" s="125">
        <f t="shared" si="8"/>
        <v>0.2857142857</v>
      </c>
      <c r="U6" s="306">
        <v>3.0</v>
      </c>
      <c r="V6" s="124">
        <f t="shared" si="9"/>
        <v>2</v>
      </c>
      <c r="W6" s="307">
        <f t="shared" si="10"/>
        <v>0.6666666667</v>
      </c>
      <c r="X6" s="136">
        <v>36.0</v>
      </c>
      <c r="Y6" s="129">
        <f t="shared" si="11"/>
        <v>0.05555555556</v>
      </c>
    </row>
    <row r="7">
      <c r="A7" s="49"/>
      <c r="B7" s="98" t="s">
        <v>45</v>
      </c>
      <c r="C7" s="100" t="s">
        <v>46</v>
      </c>
      <c r="D7" s="102" t="s">
        <v>37</v>
      </c>
      <c r="E7" s="104" t="s">
        <v>37</v>
      </c>
      <c r="F7" s="106">
        <v>7278717.0</v>
      </c>
      <c r="G7" s="108">
        <v>27160.0</v>
      </c>
      <c r="H7" s="66">
        <f t="shared" si="1"/>
        <v>3.731426843</v>
      </c>
      <c r="I7" s="297">
        <v>1769.0</v>
      </c>
      <c r="J7" s="299">
        <v>250.0</v>
      </c>
      <c r="K7" s="300">
        <f t="shared" si="2"/>
        <v>2019</v>
      </c>
      <c r="L7" s="114">
        <f t="shared" si="3"/>
        <v>0.27738405</v>
      </c>
      <c r="M7" s="116">
        <v>41.0</v>
      </c>
      <c r="N7" s="301">
        <v>11.0</v>
      </c>
      <c r="O7" s="302">
        <f t="shared" si="4"/>
        <v>52</v>
      </c>
      <c r="P7" s="120">
        <f t="shared" si="5"/>
        <v>0.02575532442</v>
      </c>
      <c r="Q7" s="303">
        <f t="shared" si="6"/>
        <v>0.007144116195</v>
      </c>
      <c r="R7" s="111">
        <v>1413.0</v>
      </c>
      <c r="S7" s="124">
        <f t="shared" si="7"/>
        <v>606</v>
      </c>
      <c r="T7" s="125">
        <f t="shared" si="8"/>
        <v>0.4288747346</v>
      </c>
      <c r="U7" s="306">
        <v>29.0</v>
      </c>
      <c r="V7" s="124">
        <f t="shared" si="9"/>
        <v>23</v>
      </c>
      <c r="W7" s="307">
        <f t="shared" si="10"/>
        <v>0.7931034483</v>
      </c>
      <c r="X7" s="136">
        <v>492.0</v>
      </c>
      <c r="Y7" s="129">
        <f t="shared" si="11"/>
        <v>0.04674796748</v>
      </c>
    </row>
    <row r="8">
      <c r="A8" s="49"/>
      <c r="B8" s="98" t="s">
        <v>47</v>
      </c>
      <c r="C8" s="100" t="s">
        <v>48</v>
      </c>
      <c r="D8" s="102" t="s">
        <v>37</v>
      </c>
      <c r="E8" s="104" t="s">
        <v>37</v>
      </c>
      <c r="F8" s="106">
        <v>3017825.0</v>
      </c>
      <c r="G8" s="108">
        <v>10370.0</v>
      </c>
      <c r="H8" s="66">
        <f t="shared" si="1"/>
        <v>3.436249617</v>
      </c>
      <c r="I8" s="297">
        <v>738.0</v>
      </c>
      <c r="J8" s="299">
        <v>5.0</v>
      </c>
      <c r="K8" s="300">
        <f t="shared" si="2"/>
        <v>743</v>
      </c>
      <c r="L8" s="114">
        <f t="shared" si="3"/>
        <v>0.2462038057</v>
      </c>
      <c r="M8" s="116">
        <v>12.0</v>
      </c>
      <c r="N8" s="301">
        <v>2.0</v>
      </c>
      <c r="O8" s="302">
        <f t="shared" si="4"/>
        <v>14</v>
      </c>
      <c r="P8" s="120">
        <f t="shared" si="5"/>
        <v>0.01884253028</v>
      </c>
      <c r="Q8" s="303">
        <f t="shared" si="6"/>
        <v>0.004639102665</v>
      </c>
      <c r="R8" s="111">
        <v>584.0</v>
      </c>
      <c r="S8" s="124">
        <f t="shared" si="7"/>
        <v>159</v>
      </c>
      <c r="T8" s="125">
        <f t="shared" si="8"/>
        <v>0.272260274</v>
      </c>
      <c r="U8" s="306">
        <v>10.0</v>
      </c>
      <c r="V8" s="124">
        <f t="shared" si="9"/>
        <v>4</v>
      </c>
      <c r="W8" s="307">
        <f t="shared" si="10"/>
        <v>0.4</v>
      </c>
      <c r="X8" s="136">
        <v>267.0</v>
      </c>
      <c r="Y8" s="129">
        <f t="shared" si="11"/>
        <v>0.01498127341</v>
      </c>
    </row>
    <row r="9">
      <c r="A9" s="49"/>
      <c r="B9" s="98" t="s">
        <v>51</v>
      </c>
      <c r="C9" s="100" t="s">
        <v>52</v>
      </c>
      <c r="D9" s="146" t="s">
        <v>36</v>
      </c>
      <c r="E9" s="149" t="s">
        <v>36</v>
      </c>
      <c r="F9" s="106">
        <v>3.9512223E7</v>
      </c>
      <c r="G9" s="108">
        <v>113700.0</v>
      </c>
      <c r="H9" s="66">
        <f t="shared" si="1"/>
        <v>2.877590562</v>
      </c>
      <c r="I9" s="297">
        <v>12267.0</v>
      </c>
      <c r="J9" s="299">
        <v>1382.0</v>
      </c>
      <c r="K9" s="300">
        <f t="shared" si="2"/>
        <v>13649</v>
      </c>
      <c r="L9" s="114">
        <f t="shared" si="3"/>
        <v>0.3454374106</v>
      </c>
      <c r="M9" s="116">
        <v>275.0</v>
      </c>
      <c r="N9" s="301">
        <v>44.0</v>
      </c>
      <c r="O9" s="302">
        <f t="shared" si="4"/>
        <v>319</v>
      </c>
      <c r="P9" s="120">
        <f t="shared" si="5"/>
        <v>0.02337167558</v>
      </c>
      <c r="Q9" s="303">
        <f t="shared" si="6"/>
        <v>0.008073451094</v>
      </c>
      <c r="R9" s="111">
        <v>9807.0</v>
      </c>
      <c r="S9" s="124">
        <f t="shared" si="7"/>
        <v>3842</v>
      </c>
      <c r="T9" s="125">
        <f t="shared" si="8"/>
        <v>0.3917609871</v>
      </c>
      <c r="U9" s="306">
        <v>210.0</v>
      </c>
      <c r="V9" s="124">
        <f t="shared" si="9"/>
        <v>109</v>
      </c>
      <c r="W9" s="307">
        <f t="shared" si="10"/>
        <v>0.519047619</v>
      </c>
      <c r="X9" s="136">
        <v>2208.0</v>
      </c>
      <c r="Y9" s="129">
        <f t="shared" si="11"/>
        <v>0.04936594203</v>
      </c>
    </row>
    <row r="10">
      <c r="A10" s="49"/>
      <c r="B10" s="98" t="s">
        <v>53</v>
      </c>
      <c r="C10" s="100" t="s">
        <v>54</v>
      </c>
      <c r="D10" s="146" t="s">
        <v>36</v>
      </c>
      <c r="E10" s="149" t="s">
        <v>36</v>
      </c>
      <c r="F10" s="106">
        <v>5758736.0</v>
      </c>
      <c r="G10" s="108">
        <v>22071.0</v>
      </c>
      <c r="H10" s="66">
        <f t="shared" si="1"/>
        <v>3.832611879</v>
      </c>
      <c r="I10" s="297">
        <v>4173.0</v>
      </c>
      <c r="J10" s="299">
        <v>392.0</v>
      </c>
      <c r="K10" s="300">
        <f t="shared" si="2"/>
        <v>4565</v>
      </c>
      <c r="L10" s="114">
        <f t="shared" si="3"/>
        <v>0.7927086777</v>
      </c>
      <c r="M10" s="116">
        <v>111.0</v>
      </c>
      <c r="N10" s="301">
        <v>15.0</v>
      </c>
      <c r="O10" s="302">
        <f t="shared" si="4"/>
        <v>126</v>
      </c>
      <c r="P10" s="120">
        <f t="shared" si="5"/>
        <v>0.02760131435</v>
      </c>
      <c r="Q10" s="303">
        <f t="shared" si="6"/>
        <v>0.0218798014</v>
      </c>
      <c r="R10" s="111">
        <v>3342.0</v>
      </c>
      <c r="S10" s="124">
        <f t="shared" si="7"/>
        <v>1223</v>
      </c>
      <c r="T10" s="125">
        <f t="shared" si="8"/>
        <v>0.3659485338</v>
      </c>
      <c r="U10" s="306">
        <v>80.0</v>
      </c>
      <c r="V10" s="124">
        <f t="shared" si="9"/>
        <v>46</v>
      </c>
      <c r="W10" s="307">
        <f t="shared" si="10"/>
        <v>0.575</v>
      </c>
      <c r="X10" s="136">
        <v>321.0</v>
      </c>
      <c r="Y10" s="129">
        <f t="shared" si="11"/>
        <v>0.1433021807</v>
      </c>
    </row>
    <row r="11">
      <c r="A11" s="49"/>
      <c r="B11" s="98" t="s">
        <v>57</v>
      </c>
      <c r="C11" s="100" t="s">
        <v>58</v>
      </c>
      <c r="D11" s="146" t="s">
        <v>36</v>
      </c>
      <c r="E11" s="149" t="s">
        <v>36</v>
      </c>
      <c r="F11" s="106">
        <v>3565287.0</v>
      </c>
      <c r="G11" s="108">
        <v>22029.0</v>
      </c>
      <c r="H11" s="66">
        <f t="shared" si="1"/>
        <v>6.178745217</v>
      </c>
      <c r="I11" s="297">
        <v>4914.0</v>
      </c>
      <c r="J11" s="299">
        <v>362.0</v>
      </c>
      <c r="K11" s="300">
        <f t="shared" si="2"/>
        <v>5276</v>
      </c>
      <c r="L11" s="114">
        <f t="shared" si="3"/>
        <v>1.479824766</v>
      </c>
      <c r="M11" s="116">
        <v>131.0</v>
      </c>
      <c r="N11" s="301">
        <v>34.0</v>
      </c>
      <c r="O11" s="302">
        <f t="shared" si="4"/>
        <v>165</v>
      </c>
      <c r="P11" s="120">
        <f t="shared" si="5"/>
        <v>0.03127369219</v>
      </c>
      <c r="Q11" s="303">
        <f t="shared" si="6"/>
        <v>0.04627958422</v>
      </c>
      <c r="R11" s="111">
        <v>3557.0</v>
      </c>
      <c r="S11" s="124">
        <f t="shared" si="7"/>
        <v>1719</v>
      </c>
      <c r="T11" s="125">
        <f t="shared" si="8"/>
        <v>0.4832724206</v>
      </c>
      <c r="U11" s="306">
        <v>85.0</v>
      </c>
      <c r="V11" s="124">
        <f t="shared" si="9"/>
        <v>80</v>
      </c>
      <c r="W11" s="307">
        <f t="shared" si="10"/>
        <v>0.9411764706</v>
      </c>
      <c r="X11" s="136">
        <v>255.0</v>
      </c>
      <c r="Y11" s="129">
        <f t="shared" si="11"/>
        <v>0.3137254902</v>
      </c>
    </row>
    <row r="12">
      <c r="A12" s="49"/>
      <c r="B12" s="98" t="s">
        <v>61</v>
      </c>
      <c r="C12" s="100" t="s">
        <v>62</v>
      </c>
      <c r="D12" s="146" t="s">
        <v>36</v>
      </c>
      <c r="E12" s="149" t="s">
        <v>36</v>
      </c>
      <c r="F12" s="106">
        <v>973764.0</v>
      </c>
      <c r="G12" s="108">
        <v>6467.0</v>
      </c>
      <c r="H12" s="66">
        <f t="shared" si="1"/>
        <v>6.641239561</v>
      </c>
      <c r="I12" s="297">
        <v>450.0</v>
      </c>
      <c r="J12" s="299">
        <v>143.0</v>
      </c>
      <c r="K12" s="300">
        <f t="shared" si="2"/>
        <v>593</v>
      </c>
      <c r="L12" s="114">
        <f t="shared" si="3"/>
        <v>0.6089771238</v>
      </c>
      <c r="M12" s="116">
        <v>14.0</v>
      </c>
      <c r="N12" s="301"/>
      <c r="O12" s="302">
        <f t="shared" si="4"/>
        <v>14</v>
      </c>
      <c r="P12" s="120">
        <f t="shared" si="5"/>
        <v>0.02360876897</v>
      </c>
      <c r="Q12" s="303">
        <f t="shared" si="6"/>
        <v>0.01437720023</v>
      </c>
      <c r="R12" s="111">
        <v>368.0</v>
      </c>
      <c r="S12" s="124">
        <f t="shared" si="7"/>
        <v>225</v>
      </c>
      <c r="T12" s="125">
        <f t="shared" si="8"/>
        <v>0.6114130435</v>
      </c>
      <c r="U12" s="306">
        <v>11.0</v>
      </c>
      <c r="V12" s="124">
        <f t="shared" si="9"/>
        <v>3</v>
      </c>
      <c r="W12" s="307">
        <f t="shared" si="10"/>
        <v>0.2727272727</v>
      </c>
      <c r="X12" s="136">
        <v>75.0</v>
      </c>
      <c r="Y12" s="129">
        <f t="shared" si="11"/>
        <v>0.04</v>
      </c>
    </row>
    <row r="13">
      <c r="A13" s="49"/>
      <c r="B13" s="98" t="s">
        <v>65</v>
      </c>
      <c r="C13" s="100" t="s">
        <v>66</v>
      </c>
      <c r="D13" s="146" t="s">
        <v>36</v>
      </c>
      <c r="E13" s="149" t="s">
        <v>67</v>
      </c>
      <c r="F13" s="106">
        <v>705749.0</v>
      </c>
      <c r="G13" s="108">
        <v>6438.0</v>
      </c>
      <c r="H13" s="66">
        <f t="shared" si="1"/>
        <v>9.12222334</v>
      </c>
      <c r="I13" s="297">
        <v>757.0</v>
      </c>
      <c r="J13" s="299">
        <v>145.0</v>
      </c>
      <c r="K13" s="300">
        <f t="shared" si="2"/>
        <v>902</v>
      </c>
      <c r="L13" s="114">
        <f t="shared" si="3"/>
        <v>1.278074783</v>
      </c>
      <c r="M13" s="116">
        <v>15.0</v>
      </c>
      <c r="N13" s="301">
        <v>6.0</v>
      </c>
      <c r="O13" s="302">
        <f t="shared" si="4"/>
        <v>21</v>
      </c>
      <c r="P13" s="120">
        <f t="shared" si="5"/>
        <v>0.02328159645</v>
      </c>
      <c r="Q13" s="303">
        <f t="shared" si="6"/>
        <v>0.02975562133</v>
      </c>
      <c r="R13" s="111">
        <v>586.0</v>
      </c>
      <c r="S13" s="124">
        <f t="shared" si="7"/>
        <v>316</v>
      </c>
      <c r="T13" s="125">
        <f t="shared" si="8"/>
        <v>0.5392491468</v>
      </c>
      <c r="U13" s="306">
        <v>11.0</v>
      </c>
      <c r="V13" s="124">
        <f t="shared" si="9"/>
        <v>10</v>
      </c>
      <c r="W13" s="307">
        <f t="shared" si="10"/>
        <v>0.9090909091</v>
      </c>
      <c r="X13" s="136">
        <v>42.0</v>
      </c>
      <c r="Y13" s="129">
        <f t="shared" si="11"/>
        <v>0.2380952381</v>
      </c>
    </row>
    <row r="14">
      <c r="A14" s="49"/>
      <c r="B14" s="98" t="s">
        <v>70</v>
      </c>
      <c r="C14" s="100" t="s">
        <v>72</v>
      </c>
      <c r="D14" s="159" t="s">
        <v>44</v>
      </c>
      <c r="E14" s="104" t="s">
        <v>37</v>
      </c>
      <c r="F14" s="106">
        <v>2.1477737E7</v>
      </c>
      <c r="G14" s="108">
        <v>102067.0</v>
      </c>
      <c r="H14" s="66">
        <f t="shared" si="1"/>
        <v>4.752223197</v>
      </c>
      <c r="I14" s="297">
        <v>10268.0</v>
      </c>
      <c r="J14" s="299">
        <v>1277.0</v>
      </c>
      <c r="K14" s="300">
        <f t="shared" si="2"/>
        <v>11545</v>
      </c>
      <c r="L14" s="114">
        <f t="shared" si="3"/>
        <v>0.5375333537</v>
      </c>
      <c r="M14" s="116">
        <v>170.0</v>
      </c>
      <c r="N14" s="301">
        <v>25.0</v>
      </c>
      <c r="O14" s="302">
        <f t="shared" si="4"/>
        <v>195</v>
      </c>
      <c r="P14" s="120">
        <f t="shared" si="5"/>
        <v>0.01689042876</v>
      </c>
      <c r="Q14" s="303">
        <f t="shared" si="6"/>
        <v>0.009079168816</v>
      </c>
      <c r="R14" s="111">
        <v>7773.0</v>
      </c>
      <c r="S14" s="124">
        <f t="shared" si="7"/>
        <v>3772</v>
      </c>
      <c r="T14" s="125">
        <f t="shared" si="8"/>
        <v>0.4852695227</v>
      </c>
      <c r="U14" s="306">
        <v>101.0</v>
      </c>
      <c r="V14" s="124">
        <f t="shared" si="9"/>
        <v>94</v>
      </c>
      <c r="W14" s="307">
        <f t="shared" si="10"/>
        <v>0.9306930693</v>
      </c>
      <c r="X14" s="136">
        <v>1713.0</v>
      </c>
      <c r="Y14" s="129">
        <f t="shared" si="11"/>
        <v>0.0548744892</v>
      </c>
    </row>
    <row r="15">
      <c r="A15" s="49"/>
      <c r="B15" s="98" t="s">
        <v>74</v>
      </c>
      <c r="C15" s="100" t="s">
        <v>75</v>
      </c>
      <c r="D15" s="102" t="s">
        <v>37</v>
      </c>
      <c r="E15" s="104" t="s">
        <v>37</v>
      </c>
      <c r="F15" s="106">
        <v>1.0617423E7</v>
      </c>
      <c r="G15" s="108">
        <v>26294.0</v>
      </c>
      <c r="H15" s="66">
        <f t="shared" si="1"/>
        <v>2.476495474</v>
      </c>
      <c r="I15" s="297">
        <v>5967.0</v>
      </c>
      <c r="J15" s="299">
        <v>416.0</v>
      </c>
      <c r="K15" s="300">
        <f t="shared" si="2"/>
        <v>6383</v>
      </c>
      <c r="L15" s="114">
        <f t="shared" si="3"/>
        <v>0.6011816615</v>
      </c>
      <c r="M15" s="116">
        <v>198.0</v>
      </c>
      <c r="N15" s="301">
        <v>10.0</v>
      </c>
      <c r="O15" s="302">
        <f t="shared" si="4"/>
        <v>208</v>
      </c>
      <c r="P15" s="120">
        <f t="shared" si="5"/>
        <v>0.03258655804</v>
      </c>
      <c r="Q15" s="303">
        <f t="shared" si="6"/>
        <v>0.01959044111</v>
      </c>
      <c r="R15" s="111">
        <v>4748.0</v>
      </c>
      <c r="S15" s="124">
        <f t="shared" si="7"/>
        <v>1635</v>
      </c>
      <c r="T15" s="125">
        <f t="shared" si="8"/>
        <v>0.3443555181</v>
      </c>
      <c r="U15" s="306">
        <v>154.0</v>
      </c>
      <c r="V15" s="124">
        <f t="shared" si="9"/>
        <v>54</v>
      </c>
      <c r="W15" s="307">
        <f t="shared" si="10"/>
        <v>0.3506493506</v>
      </c>
      <c r="X15" s="136">
        <v>699.0</v>
      </c>
      <c r="Y15" s="129">
        <f t="shared" si="11"/>
        <v>0.07725321888</v>
      </c>
    </row>
    <row r="16">
      <c r="A16" s="49"/>
      <c r="B16" s="98" t="s">
        <v>80</v>
      </c>
      <c r="C16" s="100" t="s">
        <v>81</v>
      </c>
      <c r="D16" s="146" t="s">
        <v>36</v>
      </c>
      <c r="E16" s="149" t="s">
        <v>36</v>
      </c>
      <c r="F16" s="106">
        <v>1415872.0</v>
      </c>
      <c r="G16" s="108">
        <v>12278.0</v>
      </c>
      <c r="H16" s="66">
        <f t="shared" si="1"/>
        <v>8.671687836</v>
      </c>
      <c r="I16" s="297">
        <v>319.0</v>
      </c>
      <c r="J16" s="299">
        <v>32.0</v>
      </c>
      <c r="K16" s="300">
        <f t="shared" si="2"/>
        <v>351</v>
      </c>
      <c r="L16" s="114">
        <f t="shared" si="3"/>
        <v>0.2479037653</v>
      </c>
      <c r="M16" s="116">
        <v>3.0</v>
      </c>
      <c r="N16" s="301"/>
      <c r="O16" s="302">
        <f t="shared" si="4"/>
        <v>3</v>
      </c>
      <c r="P16" s="120">
        <f t="shared" si="5"/>
        <v>0.008547008547</v>
      </c>
      <c r="Q16" s="303">
        <f t="shared" si="6"/>
        <v>0.002118835601</v>
      </c>
      <c r="R16" s="111">
        <v>258.0</v>
      </c>
      <c r="S16" s="124">
        <f t="shared" si="7"/>
        <v>93</v>
      </c>
      <c r="T16" s="125">
        <f t="shared" si="8"/>
        <v>0.3604651163</v>
      </c>
      <c r="U16" s="306">
        <v>1.0</v>
      </c>
      <c r="V16" s="124">
        <f t="shared" si="9"/>
        <v>2</v>
      </c>
      <c r="W16" s="308">
        <f t="shared" si="10"/>
        <v>2</v>
      </c>
      <c r="X16" s="136">
        <v>93.0</v>
      </c>
      <c r="Y16" s="129">
        <f t="shared" si="11"/>
        <v>0.02150537634</v>
      </c>
    </row>
    <row r="17">
      <c r="A17" s="49"/>
      <c r="B17" s="98" t="s">
        <v>68</v>
      </c>
      <c r="C17" s="100" t="s">
        <v>69</v>
      </c>
      <c r="D17" s="102" t="s">
        <v>37</v>
      </c>
      <c r="E17" s="104" t="s">
        <v>37</v>
      </c>
      <c r="F17" s="106">
        <v>1787147.0</v>
      </c>
      <c r="G17" s="108">
        <v>8870.0</v>
      </c>
      <c r="H17" s="66">
        <f t="shared" si="1"/>
        <v>4.963217911</v>
      </c>
      <c r="I17" s="297">
        <v>1013.0</v>
      </c>
      <c r="J17" s="299">
        <v>12.0</v>
      </c>
      <c r="K17" s="300">
        <f t="shared" si="2"/>
        <v>1025</v>
      </c>
      <c r="L17" s="114">
        <f t="shared" si="3"/>
        <v>0.5735398375</v>
      </c>
      <c r="M17" s="116">
        <v>10.0</v>
      </c>
      <c r="N17" s="301"/>
      <c r="O17" s="302">
        <f t="shared" si="4"/>
        <v>10</v>
      </c>
      <c r="P17" s="120">
        <f t="shared" si="5"/>
        <v>0.009756097561</v>
      </c>
      <c r="Q17" s="303">
        <f t="shared" si="6"/>
        <v>0.00559551061</v>
      </c>
      <c r="R17" s="306">
        <v>673.0</v>
      </c>
      <c r="S17" s="124">
        <f t="shared" si="7"/>
        <v>352</v>
      </c>
      <c r="T17" s="125">
        <f t="shared" si="8"/>
        <v>0.5230312036</v>
      </c>
      <c r="U17" s="306">
        <v>9.0</v>
      </c>
      <c r="V17" s="124">
        <f t="shared" si="9"/>
        <v>1</v>
      </c>
      <c r="W17" s="307">
        <f t="shared" si="10"/>
        <v>0.1111111111</v>
      </c>
      <c r="X17" s="136">
        <v>120.0</v>
      </c>
      <c r="Y17" s="129">
        <f t="shared" si="11"/>
        <v>0.008333333333</v>
      </c>
    </row>
    <row r="18">
      <c r="A18" s="49"/>
      <c r="B18" s="98" t="s">
        <v>84</v>
      </c>
      <c r="C18" s="100" t="s">
        <v>85</v>
      </c>
      <c r="D18" s="146" t="s">
        <v>36</v>
      </c>
      <c r="E18" s="149" t="s">
        <v>36</v>
      </c>
      <c r="F18" s="106">
        <v>1.2671821E7</v>
      </c>
      <c r="G18" s="108">
        <v>53581.0</v>
      </c>
      <c r="H18" s="66">
        <f t="shared" si="1"/>
        <v>4.228358339</v>
      </c>
      <c r="I18" s="297">
        <v>8904.0</v>
      </c>
      <c r="J18" s="299">
        <v>1453.0</v>
      </c>
      <c r="K18" s="300">
        <f t="shared" si="2"/>
        <v>10357</v>
      </c>
      <c r="L18" s="114">
        <f t="shared" si="3"/>
        <v>0.8173253079</v>
      </c>
      <c r="M18" s="116">
        <v>210.0</v>
      </c>
      <c r="N18" s="301">
        <v>33.0</v>
      </c>
      <c r="O18" s="302">
        <f t="shared" si="4"/>
        <v>243</v>
      </c>
      <c r="P18" s="120">
        <f t="shared" si="5"/>
        <v>0.02346239258</v>
      </c>
      <c r="Q18" s="303">
        <f t="shared" si="6"/>
        <v>0.01917640724</v>
      </c>
      <c r="R18" s="111">
        <v>6980.0</v>
      </c>
      <c r="S18" s="124">
        <f t="shared" si="7"/>
        <v>3377</v>
      </c>
      <c r="T18" s="125">
        <f t="shared" si="8"/>
        <v>0.4838108883</v>
      </c>
      <c r="U18" s="306">
        <v>141.0</v>
      </c>
      <c r="V18" s="124">
        <f t="shared" si="9"/>
        <v>102</v>
      </c>
      <c r="W18" s="307">
        <f t="shared" si="10"/>
        <v>0.7234042553</v>
      </c>
      <c r="X18" s="136">
        <v>897.0</v>
      </c>
      <c r="Y18" s="129">
        <f t="shared" si="11"/>
        <v>0.1137123746</v>
      </c>
    </row>
    <row r="19">
      <c r="A19" s="49"/>
      <c r="B19" s="98" t="s">
        <v>90</v>
      </c>
      <c r="C19" s="100" t="s">
        <v>93</v>
      </c>
      <c r="D19" s="102" t="s">
        <v>37</v>
      </c>
      <c r="E19" s="104" t="s">
        <v>37</v>
      </c>
      <c r="F19" s="106">
        <v>6732219.0</v>
      </c>
      <c r="G19" s="108">
        <v>19800.0</v>
      </c>
      <c r="H19" s="66">
        <f t="shared" si="1"/>
        <v>2.941080794</v>
      </c>
      <c r="I19" s="297">
        <v>3437.0</v>
      </c>
      <c r="J19" s="299">
        <v>516.0</v>
      </c>
      <c r="K19" s="300">
        <f t="shared" si="2"/>
        <v>3953</v>
      </c>
      <c r="L19" s="114">
        <f t="shared" si="3"/>
        <v>0.5871763827</v>
      </c>
      <c r="M19" s="116">
        <v>102.0</v>
      </c>
      <c r="N19" s="301">
        <v>14.0</v>
      </c>
      <c r="O19" s="302">
        <f t="shared" si="4"/>
        <v>116</v>
      </c>
      <c r="P19" s="120">
        <f t="shared" si="5"/>
        <v>0.02934480142</v>
      </c>
      <c r="Q19" s="303">
        <f t="shared" si="6"/>
        <v>0.01723057435</v>
      </c>
      <c r="R19" s="111">
        <v>2565.0</v>
      </c>
      <c r="S19" s="124">
        <f t="shared" si="7"/>
        <v>1388</v>
      </c>
      <c r="T19" s="125">
        <f t="shared" si="8"/>
        <v>0.5411306043</v>
      </c>
      <c r="U19" s="306">
        <v>65.0</v>
      </c>
      <c r="V19" s="124">
        <f t="shared" si="9"/>
        <v>51</v>
      </c>
      <c r="W19" s="307">
        <f t="shared" si="10"/>
        <v>0.7846153846</v>
      </c>
      <c r="X19" s="136">
        <v>543.0</v>
      </c>
      <c r="Y19" s="129">
        <f t="shared" si="11"/>
        <v>0.09392265193</v>
      </c>
    </row>
    <row r="20">
      <c r="A20" s="49"/>
      <c r="B20" s="98" t="s">
        <v>96</v>
      </c>
      <c r="C20" s="100" t="s">
        <v>97</v>
      </c>
      <c r="D20" s="159" t="s">
        <v>44</v>
      </c>
      <c r="E20" s="104" t="s">
        <v>37</v>
      </c>
      <c r="F20" s="106">
        <v>3155070.0</v>
      </c>
      <c r="G20" s="108">
        <v>10240.0</v>
      </c>
      <c r="H20" s="66">
        <f t="shared" si="1"/>
        <v>3.245569829</v>
      </c>
      <c r="I20" s="297">
        <v>699.0</v>
      </c>
      <c r="J20" s="299">
        <v>87.0</v>
      </c>
      <c r="K20" s="300">
        <f t="shared" si="2"/>
        <v>786</v>
      </c>
      <c r="L20" s="114">
        <f t="shared" si="3"/>
        <v>0.2491228404</v>
      </c>
      <c r="M20" s="116">
        <v>11.0</v>
      </c>
      <c r="N20" s="301">
        <v>3.0</v>
      </c>
      <c r="O20" s="302">
        <f t="shared" si="4"/>
        <v>14</v>
      </c>
      <c r="P20" s="120">
        <f t="shared" si="5"/>
        <v>0.01781170483</v>
      </c>
      <c r="Q20" s="303">
        <f t="shared" si="6"/>
        <v>0.0044373025</v>
      </c>
      <c r="R20" s="306">
        <v>549.0</v>
      </c>
      <c r="S20" s="124">
        <f t="shared" si="7"/>
        <v>237</v>
      </c>
      <c r="T20" s="125">
        <f t="shared" si="8"/>
        <v>0.4316939891</v>
      </c>
      <c r="U20" s="306">
        <v>9.0</v>
      </c>
      <c r="V20" s="124">
        <f t="shared" si="9"/>
        <v>5</v>
      </c>
      <c r="W20" s="307">
        <f t="shared" si="10"/>
        <v>0.5555555556</v>
      </c>
      <c r="X20" s="136">
        <v>252.0</v>
      </c>
      <c r="Y20" s="129">
        <f t="shared" si="11"/>
        <v>0.01984126984</v>
      </c>
    </row>
    <row r="21">
      <c r="A21" s="49"/>
      <c r="B21" s="98" t="s">
        <v>78</v>
      </c>
      <c r="C21" s="100" t="s">
        <v>79</v>
      </c>
      <c r="D21" s="102" t="s">
        <v>37</v>
      </c>
      <c r="E21" s="149" t="s">
        <v>36</v>
      </c>
      <c r="F21" s="106">
        <v>2913314.0</v>
      </c>
      <c r="G21" s="108">
        <v>7578.0</v>
      </c>
      <c r="H21" s="66">
        <f t="shared" si="1"/>
        <v>2.601161426</v>
      </c>
      <c r="I21" s="297">
        <v>620.0</v>
      </c>
      <c r="J21" s="299">
        <v>78.0</v>
      </c>
      <c r="K21" s="300">
        <f t="shared" si="2"/>
        <v>698</v>
      </c>
      <c r="L21" s="114">
        <f t="shared" si="3"/>
        <v>0.2395896906</v>
      </c>
      <c r="M21" s="116">
        <v>17.0</v>
      </c>
      <c r="N21" s="301">
        <v>4.0</v>
      </c>
      <c r="O21" s="302">
        <f t="shared" si="4"/>
        <v>21</v>
      </c>
      <c r="P21" s="120">
        <f t="shared" si="5"/>
        <v>0.03008595989</v>
      </c>
      <c r="Q21" s="303">
        <f t="shared" si="6"/>
        <v>0.007208285822</v>
      </c>
      <c r="R21" s="111">
        <v>482.0</v>
      </c>
      <c r="S21" s="124">
        <f t="shared" si="7"/>
        <v>216</v>
      </c>
      <c r="T21" s="125">
        <f t="shared" si="8"/>
        <v>0.4481327801</v>
      </c>
      <c r="U21" s="306">
        <v>10.0</v>
      </c>
      <c r="V21" s="124">
        <f t="shared" si="9"/>
        <v>11</v>
      </c>
      <c r="W21" s="308">
        <f t="shared" si="10"/>
        <v>1.1</v>
      </c>
      <c r="X21" s="136">
        <v>222.0</v>
      </c>
      <c r="Y21" s="129">
        <f t="shared" si="11"/>
        <v>0.04954954955</v>
      </c>
    </row>
    <row r="22">
      <c r="A22" s="49"/>
      <c r="B22" s="98" t="s">
        <v>94</v>
      </c>
      <c r="C22" s="100" t="s">
        <v>95</v>
      </c>
      <c r="D22" s="102" t="s">
        <v>37</v>
      </c>
      <c r="E22" s="149" t="s">
        <v>36</v>
      </c>
      <c r="F22" s="106">
        <v>4467673.0</v>
      </c>
      <c r="G22" s="108">
        <v>15572.0</v>
      </c>
      <c r="H22" s="66">
        <f t="shared" si="1"/>
        <v>3.485483383</v>
      </c>
      <c r="I22" s="297">
        <v>831.0</v>
      </c>
      <c r="J22" s="299">
        <v>86.0</v>
      </c>
      <c r="K22" s="300">
        <f t="shared" si="2"/>
        <v>917</v>
      </c>
      <c r="L22" s="114">
        <f t="shared" si="3"/>
        <v>0.2052522644</v>
      </c>
      <c r="M22" s="116">
        <v>37.0</v>
      </c>
      <c r="N22" s="301">
        <v>3.0</v>
      </c>
      <c r="O22" s="302">
        <f t="shared" si="4"/>
        <v>40</v>
      </c>
      <c r="P22" s="120">
        <f t="shared" si="5"/>
        <v>0.04362050164</v>
      </c>
      <c r="Q22" s="303">
        <f t="shared" si="6"/>
        <v>0.008953206736</v>
      </c>
      <c r="R22" s="306">
        <v>680.0</v>
      </c>
      <c r="S22" s="124">
        <f t="shared" si="7"/>
        <v>237</v>
      </c>
      <c r="T22" s="125">
        <f t="shared" si="8"/>
        <v>0.3485294118</v>
      </c>
      <c r="U22" s="306">
        <v>20.0</v>
      </c>
      <c r="V22" s="124">
        <f t="shared" si="9"/>
        <v>20</v>
      </c>
      <c r="W22" s="308">
        <f t="shared" si="10"/>
        <v>1</v>
      </c>
      <c r="X22" s="136">
        <v>396.0</v>
      </c>
      <c r="Y22" s="129">
        <f t="shared" si="11"/>
        <v>0.05050505051</v>
      </c>
    </row>
    <row r="23">
      <c r="A23" s="49"/>
      <c r="B23" s="98" t="s">
        <v>104</v>
      </c>
      <c r="C23" s="100" t="s">
        <v>105</v>
      </c>
      <c r="D23" s="102" t="s">
        <v>37</v>
      </c>
      <c r="E23" s="149" t="s">
        <v>36</v>
      </c>
      <c r="F23" s="106">
        <v>4648794.0</v>
      </c>
      <c r="G23" s="108">
        <v>58498.0</v>
      </c>
      <c r="H23" s="66">
        <f t="shared" si="1"/>
        <v>12.58347864</v>
      </c>
      <c r="I23" s="297">
        <v>10297.0</v>
      </c>
      <c r="J23" s="299">
        <v>2199.0</v>
      </c>
      <c r="K23" s="300">
        <f t="shared" si="2"/>
        <v>12496</v>
      </c>
      <c r="L23" s="114">
        <f t="shared" si="3"/>
        <v>2.688008976</v>
      </c>
      <c r="M23" s="116">
        <v>370.0</v>
      </c>
      <c r="N23" s="301">
        <v>39.0</v>
      </c>
      <c r="O23" s="302">
        <f t="shared" si="4"/>
        <v>409</v>
      </c>
      <c r="P23" s="120">
        <f t="shared" si="5"/>
        <v>0.03273047375</v>
      </c>
      <c r="Q23" s="303">
        <f t="shared" si="6"/>
        <v>0.08797980724</v>
      </c>
      <c r="R23" s="111">
        <v>6424.0</v>
      </c>
      <c r="S23" s="124">
        <f t="shared" si="7"/>
        <v>6072</v>
      </c>
      <c r="T23" s="125">
        <f t="shared" si="8"/>
        <v>0.9452054795</v>
      </c>
      <c r="U23" s="306">
        <v>273.0</v>
      </c>
      <c r="V23" s="124">
        <f t="shared" si="9"/>
        <v>136</v>
      </c>
      <c r="W23" s="307">
        <f t="shared" si="10"/>
        <v>0.4981684982</v>
      </c>
      <c r="X23" s="136">
        <v>375.0</v>
      </c>
      <c r="Y23" s="129">
        <f t="shared" si="11"/>
        <v>0.3626666667</v>
      </c>
    </row>
    <row r="24">
      <c r="A24" s="49"/>
      <c r="B24" s="98" t="s">
        <v>108</v>
      </c>
      <c r="C24" s="100" t="s">
        <v>109</v>
      </c>
      <c r="D24" s="146" t="s">
        <v>36</v>
      </c>
      <c r="E24" s="149" t="s">
        <v>36</v>
      </c>
      <c r="F24" s="106">
        <v>1344212.0</v>
      </c>
      <c r="G24" s="108">
        <v>6544.0</v>
      </c>
      <c r="H24" s="66">
        <f t="shared" si="1"/>
        <v>4.868279706</v>
      </c>
      <c r="I24" s="297">
        <v>432.0</v>
      </c>
      <c r="J24" s="299">
        <v>24.0</v>
      </c>
      <c r="K24" s="300">
        <f t="shared" si="2"/>
        <v>456</v>
      </c>
      <c r="L24" s="114">
        <f t="shared" si="3"/>
        <v>0.3392322044</v>
      </c>
      <c r="M24" s="116">
        <v>9.0</v>
      </c>
      <c r="N24" s="301">
        <v>1.0</v>
      </c>
      <c r="O24" s="302">
        <f t="shared" si="4"/>
        <v>10</v>
      </c>
      <c r="P24" s="120">
        <f t="shared" si="5"/>
        <v>0.02192982456</v>
      </c>
      <c r="Q24" s="303">
        <f t="shared" si="6"/>
        <v>0.007439302729</v>
      </c>
      <c r="R24" s="111">
        <v>344.0</v>
      </c>
      <c r="S24" s="124">
        <f t="shared" si="7"/>
        <v>112</v>
      </c>
      <c r="T24" s="125">
        <f t="shared" si="8"/>
        <v>0.3255813953</v>
      </c>
      <c r="U24" s="306">
        <v>7.0</v>
      </c>
      <c r="V24" s="124">
        <f t="shared" si="9"/>
        <v>3</v>
      </c>
      <c r="W24" s="307">
        <f t="shared" si="10"/>
        <v>0.4285714286</v>
      </c>
      <c r="X24" s="136">
        <v>123.0</v>
      </c>
      <c r="Y24" s="129">
        <f t="shared" si="11"/>
        <v>0.0243902439</v>
      </c>
    </row>
    <row r="25">
      <c r="A25" s="49"/>
      <c r="B25" s="98" t="s">
        <v>63</v>
      </c>
      <c r="C25" s="100" t="s">
        <v>64</v>
      </c>
      <c r="D25" s="146" t="s">
        <v>36</v>
      </c>
      <c r="E25" s="104" t="s">
        <v>37</v>
      </c>
      <c r="F25" s="106">
        <v>6045680.0</v>
      </c>
      <c r="G25" s="108">
        <v>25610.0</v>
      </c>
      <c r="H25" s="66">
        <f t="shared" si="1"/>
        <v>4.236082624</v>
      </c>
      <c r="I25" s="297">
        <v>2758.0</v>
      </c>
      <c r="J25" s="299">
        <v>367.0</v>
      </c>
      <c r="K25" s="300">
        <f t="shared" si="2"/>
        <v>3125</v>
      </c>
      <c r="L25" s="114">
        <f t="shared" si="3"/>
        <v>0.5168980164</v>
      </c>
      <c r="M25" s="116">
        <v>42.0</v>
      </c>
      <c r="N25" s="301">
        <v>11.0</v>
      </c>
      <c r="O25" s="302">
        <f t="shared" si="4"/>
        <v>53</v>
      </c>
      <c r="P25" s="120">
        <f t="shared" si="5"/>
        <v>0.01696</v>
      </c>
      <c r="Q25" s="303">
        <f t="shared" si="6"/>
        <v>0.008766590359</v>
      </c>
      <c r="R25" s="111">
        <v>1985.0</v>
      </c>
      <c r="S25" s="124">
        <f t="shared" si="7"/>
        <v>1140</v>
      </c>
      <c r="T25" s="125">
        <f t="shared" si="8"/>
        <v>0.5743073048</v>
      </c>
      <c r="U25" s="306">
        <v>31.0</v>
      </c>
      <c r="V25" s="124">
        <f t="shared" si="9"/>
        <v>22</v>
      </c>
      <c r="W25" s="307">
        <f t="shared" si="10"/>
        <v>0.7096774194</v>
      </c>
      <c r="X25" s="136">
        <v>408.0</v>
      </c>
      <c r="Y25" s="129">
        <f t="shared" si="11"/>
        <v>0.05392156863</v>
      </c>
    </row>
    <row r="26">
      <c r="A26" s="49"/>
      <c r="B26" s="98" t="s">
        <v>59</v>
      </c>
      <c r="C26" s="100" t="s">
        <v>60</v>
      </c>
      <c r="D26" s="146" t="s">
        <v>36</v>
      </c>
      <c r="E26" s="104" t="s">
        <v>37</v>
      </c>
      <c r="F26" s="106">
        <v>6949503.0</v>
      </c>
      <c r="G26" s="108">
        <v>68800.0</v>
      </c>
      <c r="H26" s="66">
        <f t="shared" si="1"/>
        <v>9.899988532</v>
      </c>
      <c r="I26" s="297">
        <v>10402.0</v>
      </c>
      <c r="J26" s="299">
        <v>1334.0</v>
      </c>
      <c r="K26" s="300">
        <f t="shared" si="2"/>
        <v>11736</v>
      </c>
      <c r="L26" s="114">
        <f t="shared" si="3"/>
        <v>1.688753858</v>
      </c>
      <c r="M26" s="116">
        <v>192.0</v>
      </c>
      <c r="N26" s="301">
        <v>24.0</v>
      </c>
      <c r="O26" s="302">
        <f t="shared" si="4"/>
        <v>216</v>
      </c>
      <c r="P26" s="120">
        <f t="shared" si="5"/>
        <v>0.01840490798</v>
      </c>
      <c r="Q26" s="303">
        <f t="shared" si="6"/>
        <v>0.03108135934</v>
      </c>
      <c r="R26" s="111">
        <v>7738.0</v>
      </c>
      <c r="S26" s="124">
        <f t="shared" si="7"/>
        <v>3998</v>
      </c>
      <c r="T26" s="125">
        <f t="shared" si="8"/>
        <v>0.5166709744</v>
      </c>
      <c r="U26" s="306">
        <v>122.0</v>
      </c>
      <c r="V26" s="124">
        <f t="shared" si="9"/>
        <v>94</v>
      </c>
      <c r="W26" s="307">
        <f t="shared" si="10"/>
        <v>0.7704918033</v>
      </c>
      <c r="X26" s="136">
        <v>492.0</v>
      </c>
      <c r="Y26" s="129">
        <f t="shared" si="11"/>
        <v>0.1910569106</v>
      </c>
    </row>
    <row r="27">
      <c r="A27" s="49"/>
      <c r="B27" s="98" t="s">
        <v>102</v>
      </c>
      <c r="C27" s="100" t="s">
        <v>103</v>
      </c>
      <c r="D27" s="159" t="s">
        <v>44</v>
      </c>
      <c r="E27" s="149" t="s">
        <v>36</v>
      </c>
      <c r="F27" s="106">
        <v>9986857.0</v>
      </c>
      <c r="G27" s="108">
        <v>26118.0</v>
      </c>
      <c r="H27" s="66">
        <f t="shared" si="1"/>
        <v>2.615237206</v>
      </c>
      <c r="I27" s="297">
        <v>12744.0</v>
      </c>
      <c r="J27" s="299">
        <v>1481.0</v>
      </c>
      <c r="K27" s="300">
        <f t="shared" si="2"/>
        <v>14225</v>
      </c>
      <c r="L27" s="114">
        <f t="shared" si="3"/>
        <v>1.424372052</v>
      </c>
      <c r="M27" s="116">
        <v>479.0</v>
      </c>
      <c r="N27" s="301">
        <v>61.0</v>
      </c>
      <c r="O27" s="302">
        <f t="shared" si="4"/>
        <v>540</v>
      </c>
      <c r="P27" s="120">
        <f t="shared" si="5"/>
        <v>0.03796133568</v>
      </c>
      <c r="Q27" s="303">
        <f t="shared" si="6"/>
        <v>0.0540710656</v>
      </c>
      <c r="R27" s="111">
        <v>9334.0</v>
      </c>
      <c r="S27" s="124">
        <f t="shared" si="7"/>
        <v>4891</v>
      </c>
      <c r="T27" s="125">
        <f t="shared" si="8"/>
        <v>0.5239982858</v>
      </c>
      <c r="U27" s="306">
        <v>337.0</v>
      </c>
      <c r="V27" s="124">
        <f t="shared" si="9"/>
        <v>203</v>
      </c>
      <c r="W27" s="307">
        <f t="shared" si="10"/>
        <v>0.6023738872</v>
      </c>
      <c r="X27" s="136">
        <v>804.0</v>
      </c>
      <c r="Y27" s="129">
        <f t="shared" si="11"/>
        <v>0.2524875622</v>
      </c>
    </row>
    <row r="28">
      <c r="A28" s="49"/>
      <c r="B28" s="98" t="s">
        <v>118</v>
      </c>
      <c r="C28" s="100" t="s">
        <v>119</v>
      </c>
      <c r="D28" s="159" t="s">
        <v>44</v>
      </c>
      <c r="E28" s="149" t="s">
        <v>36</v>
      </c>
      <c r="F28" s="106">
        <v>5639632.0</v>
      </c>
      <c r="G28" s="108">
        <v>25423.0</v>
      </c>
      <c r="H28" s="66">
        <f t="shared" si="1"/>
        <v>4.507918247</v>
      </c>
      <c r="I28" s="297">
        <v>789.0</v>
      </c>
      <c r="J28" s="299">
        <v>76.0</v>
      </c>
      <c r="K28" s="300">
        <f t="shared" si="2"/>
        <v>865</v>
      </c>
      <c r="L28" s="114">
        <f t="shared" si="3"/>
        <v>0.153378802</v>
      </c>
      <c r="M28" s="116">
        <v>22.0</v>
      </c>
      <c r="N28" s="301">
        <v>2.0</v>
      </c>
      <c r="O28" s="302">
        <f t="shared" si="4"/>
        <v>24</v>
      </c>
      <c r="P28" s="120">
        <f t="shared" si="5"/>
        <v>0.02774566474</v>
      </c>
      <c r="Q28" s="303">
        <f t="shared" si="6"/>
        <v>0.004255596819</v>
      </c>
      <c r="R28" s="111">
        <v>689.0</v>
      </c>
      <c r="S28" s="124">
        <f t="shared" si="7"/>
        <v>176</v>
      </c>
      <c r="T28" s="125">
        <f t="shared" si="8"/>
        <v>0.2554426705</v>
      </c>
      <c r="U28" s="306">
        <v>17.0</v>
      </c>
      <c r="V28" s="124">
        <f t="shared" si="9"/>
        <v>7</v>
      </c>
      <c r="W28" s="307">
        <f t="shared" si="10"/>
        <v>0.4117647059</v>
      </c>
      <c r="X28" s="136">
        <v>372.0</v>
      </c>
      <c r="Y28" s="129">
        <f t="shared" si="11"/>
        <v>0.0188172043</v>
      </c>
    </row>
    <row r="29">
      <c r="A29" s="49"/>
      <c r="B29" s="98" t="s">
        <v>100</v>
      </c>
      <c r="C29" s="100" t="s">
        <v>101</v>
      </c>
      <c r="D29" s="102" t="s">
        <v>37</v>
      </c>
      <c r="E29" s="104" t="s">
        <v>37</v>
      </c>
      <c r="F29" s="106">
        <v>2976149.0</v>
      </c>
      <c r="G29" s="108">
        <v>6588.0</v>
      </c>
      <c r="H29" s="66">
        <f t="shared" si="1"/>
        <v>2.213598849</v>
      </c>
      <c r="I29" s="297">
        <v>1358.0</v>
      </c>
      <c r="J29" s="299">
        <v>97.0</v>
      </c>
      <c r="K29" s="300">
        <f t="shared" si="2"/>
        <v>1455</v>
      </c>
      <c r="L29" s="114">
        <f t="shared" si="3"/>
        <v>0.4888868131</v>
      </c>
      <c r="M29" s="116">
        <v>29.0</v>
      </c>
      <c r="N29" s="301">
        <v>6.0</v>
      </c>
      <c r="O29" s="302">
        <f t="shared" si="4"/>
        <v>35</v>
      </c>
      <c r="P29" s="120">
        <f t="shared" si="5"/>
        <v>0.02405498282</v>
      </c>
      <c r="Q29" s="303">
        <f t="shared" si="6"/>
        <v>0.01176016389</v>
      </c>
      <c r="R29" s="111">
        <v>1073.0</v>
      </c>
      <c r="S29" s="124">
        <f t="shared" si="7"/>
        <v>382</v>
      </c>
      <c r="T29" s="125">
        <f t="shared" si="8"/>
        <v>0.3560111836</v>
      </c>
      <c r="U29" s="306">
        <v>22.0</v>
      </c>
      <c r="V29" s="124">
        <f t="shared" si="9"/>
        <v>13</v>
      </c>
      <c r="W29" s="307">
        <f t="shared" si="10"/>
        <v>0.5909090909</v>
      </c>
      <c r="X29" s="136">
        <v>264.0</v>
      </c>
      <c r="Y29" s="129">
        <f t="shared" si="11"/>
        <v>0.04924242424</v>
      </c>
    </row>
    <row r="30">
      <c r="A30" s="49"/>
      <c r="B30" s="98" t="s">
        <v>76</v>
      </c>
      <c r="C30" s="100" t="s">
        <v>77</v>
      </c>
      <c r="D30" s="102" t="s">
        <v>37</v>
      </c>
      <c r="E30" s="104" t="s">
        <v>37</v>
      </c>
      <c r="F30" s="106">
        <v>6137428.0</v>
      </c>
      <c r="G30" s="108">
        <v>24905.0</v>
      </c>
      <c r="H30" s="66">
        <f t="shared" si="1"/>
        <v>4.057888744</v>
      </c>
      <c r="I30" s="297">
        <v>2113.0</v>
      </c>
      <c r="J30" s="299">
        <v>178.0</v>
      </c>
      <c r="K30" s="300">
        <f t="shared" si="2"/>
        <v>2291</v>
      </c>
      <c r="L30" s="114">
        <f t="shared" si="3"/>
        <v>0.3732834015</v>
      </c>
      <c r="M30" s="116">
        <v>31.0</v>
      </c>
      <c r="N30" s="301">
        <v>5.0</v>
      </c>
      <c r="O30" s="302">
        <f t="shared" si="4"/>
        <v>36</v>
      </c>
      <c r="P30" s="120">
        <f t="shared" si="5"/>
        <v>0.01571366216</v>
      </c>
      <c r="Q30" s="303">
        <f t="shared" si="6"/>
        <v>0.005865649259</v>
      </c>
      <c r="R30" s="111">
        <v>1581.0</v>
      </c>
      <c r="S30" s="124">
        <f t="shared" si="7"/>
        <v>710</v>
      </c>
      <c r="T30" s="125">
        <f t="shared" si="8"/>
        <v>0.449082859</v>
      </c>
      <c r="U30" s="306">
        <v>18.0</v>
      </c>
      <c r="V30" s="124">
        <f t="shared" si="9"/>
        <v>18</v>
      </c>
      <c r="W30" s="308">
        <f t="shared" si="10"/>
        <v>1</v>
      </c>
      <c r="X30" s="136">
        <v>510.0</v>
      </c>
      <c r="Y30" s="129">
        <f t="shared" si="11"/>
        <v>0.03529411765</v>
      </c>
    </row>
    <row r="31">
      <c r="A31" s="49"/>
      <c r="B31" s="98" t="s">
        <v>122</v>
      </c>
      <c r="C31" s="100" t="s">
        <v>123</v>
      </c>
      <c r="D31" s="102" t="s">
        <v>37</v>
      </c>
      <c r="E31" s="149" t="s">
        <v>36</v>
      </c>
      <c r="F31" s="106">
        <v>1068778.0</v>
      </c>
      <c r="G31" s="108">
        <v>6177.0</v>
      </c>
      <c r="H31" s="66">
        <f t="shared" si="1"/>
        <v>5.779497707</v>
      </c>
      <c r="I31" s="297">
        <v>262.0</v>
      </c>
      <c r="J31" s="299">
        <v>19.0</v>
      </c>
      <c r="K31" s="300">
        <f t="shared" si="2"/>
        <v>281</v>
      </c>
      <c r="L31" s="114">
        <f t="shared" si="3"/>
        <v>0.2629170885</v>
      </c>
      <c r="M31" s="116">
        <v>6.0</v>
      </c>
      <c r="N31" s="301"/>
      <c r="O31" s="302">
        <f t="shared" si="4"/>
        <v>6</v>
      </c>
      <c r="P31" s="120">
        <f t="shared" si="5"/>
        <v>0.02135231317</v>
      </c>
      <c r="Q31" s="303">
        <f t="shared" si="6"/>
        <v>0.00561388801</v>
      </c>
      <c r="R31" s="111">
        <v>217.0</v>
      </c>
      <c r="S31" s="124">
        <f t="shared" si="7"/>
        <v>64</v>
      </c>
      <c r="T31" s="125">
        <f t="shared" si="8"/>
        <v>0.2949308756</v>
      </c>
      <c r="U31" s="306">
        <v>6.0</v>
      </c>
      <c r="V31" s="124">
        <f t="shared" si="9"/>
        <v>0</v>
      </c>
      <c r="W31" s="307">
        <f t="shared" si="10"/>
        <v>0</v>
      </c>
      <c r="X31" s="136">
        <v>84.0</v>
      </c>
      <c r="Y31" s="129">
        <f t="shared" si="11"/>
        <v>0</v>
      </c>
    </row>
    <row r="32">
      <c r="A32" s="49"/>
      <c r="B32" s="98" t="s">
        <v>116</v>
      </c>
      <c r="C32" s="100" t="s">
        <v>117</v>
      </c>
      <c r="D32" s="102" t="s">
        <v>37</v>
      </c>
      <c r="E32" s="104" t="s">
        <v>37</v>
      </c>
      <c r="F32" s="106">
        <v>1934408.0</v>
      </c>
      <c r="G32" s="108">
        <v>5379.0</v>
      </c>
      <c r="H32" s="66">
        <f t="shared" si="1"/>
        <v>2.780695696</v>
      </c>
      <c r="I32" s="297">
        <v>279.0</v>
      </c>
      <c r="J32" s="299">
        <v>42.0</v>
      </c>
      <c r="K32" s="300">
        <f t="shared" si="2"/>
        <v>321</v>
      </c>
      <c r="L32" s="114">
        <f t="shared" si="3"/>
        <v>0.1659422418</v>
      </c>
      <c r="M32" s="116">
        <v>6.0</v>
      </c>
      <c r="N32" s="301"/>
      <c r="O32" s="302">
        <f t="shared" si="4"/>
        <v>6</v>
      </c>
      <c r="P32" s="120">
        <f t="shared" si="5"/>
        <v>0.01869158879</v>
      </c>
      <c r="Q32" s="303">
        <f t="shared" si="6"/>
        <v>0.003101724145</v>
      </c>
      <c r="R32" s="111">
        <v>210.0</v>
      </c>
      <c r="S32" s="124">
        <f t="shared" si="7"/>
        <v>111</v>
      </c>
      <c r="T32" s="125">
        <f t="shared" si="8"/>
        <v>0.5285714286</v>
      </c>
      <c r="U32" s="306">
        <v>4.0</v>
      </c>
      <c r="V32" s="124">
        <f t="shared" si="9"/>
        <v>2</v>
      </c>
      <c r="W32" s="307">
        <f t="shared" si="10"/>
        <v>0.5</v>
      </c>
      <c r="X32" s="136">
        <v>141.0</v>
      </c>
      <c r="Y32" s="129">
        <f t="shared" si="11"/>
        <v>0.01418439716</v>
      </c>
    </row>
    <row r="33">
      <c r="A33" s="49"/>
      <c r="B33" s="98" t="s">
        <v>106</v>
      </c>
      <c r="C33" s="100" t="s">
        <v>107</v>
      </c>
      <c r="D33" s="146" t="s">
        <v>36</v>
      </c>
      <c r="E33" s="149" t="s">
        <v>36</v>
      </c>
      <c r="F33" s="106">
        <v>3080156.0</v>
      </c>
      <c r="G33" s="108">
        <v>16163.0</v>
      </c>
      <c r="H33" s="66">
        <f t="shared" si="1"/>
        <v>5.247461492</v>
      </c>
      <c r="I33" s="297">
        <v>1514.0</v>
      </c>
      <c r="J33" s="299">
        <v>228.0</v>
      </c>
      <c r="K33" s="300">
        <f t="shared" si="2"/>
        <v>1742</v>
      </c>
      <c r="L33" s="114">
        <f t="shared" si="3"/>
        <v>0.5655557706</v>
      </c>
      <c r="M33" s="116">
        <v>43.0</v>
      </c>
      <c r="N33" s="301">
        <v>3.0</v>
      </c>
      <c r="O33" s="302">
        <f t="shared" si="4"/>
        <v>46</v>
      </c>
      <c r="P33" s="120">
        <f t="shared" si="5"/>
        <v>0.02640642939</v>
      </c>
      <c r="Q33" s="303">
        <f t="shared" si="6"/>
        <v>0.01493430852</v>
      </c>
      <c r="R33" s="111">
        <v>1279.0</v>
      </c>
      <c r="S33" s="124">
        <f t="shared" si="7"/>
        <v>463</v>
      </c>
      <c r="T33" s="125">
        <f t="shared" si="8"/>
        <v>0.3620015637</v>
      </c>
      <c r="U33" s="306">
        <v>26.0</v>
      </c>
      <c r="V33" s="124">
        <f t="shared" si="9"/>
        <v>20</v>
      </c>
      <c r="W33" s="307">
        <f t="shared" si="10"/>
        <v>0.7692307692</v>
      </c>
      <c r="X33" s="136">
        <v>207.0</v>
      </c>
      <c r="Y33" s="129">
        <f t="shared" si="11"/>
        <v>0.09661835749</v>
      </c>
    </row>
    <row r="34">
      <c r="A34" s="49"/>
      <c r="B34" s="98" t="s">
        <v>55</v>
      </c>
      <c r="C34" s="100" t="s">
        <v>56</v>
      </c>
      <c r="D34" s="159" t="s">
        <v>44</v>
      </c>
      <c r="E34" s="104" t="s">
        <v>37</v>
      </c>
      <c r="F34" s="106">
        <v>1359711.0</v>
      </c>
      <c r="G34" s="108">
        <v>7505.0</v>
      </c>
      <c r="H34" s="66">
        <f t="shared" si="1"/>
        <v>5.519555258</v>
      </c>
      <c r="I34" s="297">
        <v>540.0</v>
      </c>
      <c r="J34" s="299">
        <v>81.0</v>
      </c>
      <c r="K34" s="300">
        <f t="shared" si="2"/>
        <v>621</v>
      </c>
      <c r="L34" s="114">
        <f t="shared" si="3"/>
        <v>0.4567146989</v>
      </c>
      <c r="M34" s="116">
        <v>7.0</v>
      </c>
      <c r="N34" s="301">
        <v>2.0</v>
      </c>
      <c r="O34" s="302">
        <f t="shared" si="4"/>
        <v>9</v>
      </c>
      <c r="P34" s="120">
        <f t="shared" si="5"/>
        <v>0.01449275362</v>
      </c>
      <c r="Q34" s="303">
        <f t="shared" si="6"/>
        <v>0.006619053608</v>
      </c>
      <c r="R34" s="111">
        <v>415.0</v>
      </c>
      <c r="S34" s="124">
        <f t="shared" si="7"/>
        <v>206</v>
      </c>
      <c r="T34" s="125">
        <f t="shared" si="8"/>
        <v>0.4963855422</v>
      </c>
      <c r="U34" s="306">
        <v>3.0</v>
      </c>
      <c r="V34" s="124">
        <f t="shared" si="9"/>
        <v>6</v>
      </c>
      <c r="W34" s="308">
        <f t="shared" si="10"/>
        <v>2</v>
      </c>
      <c r="X34" s="136">
        <v>105.0</v>
      </c>
      <c r="Y34" s="129">
        <f t="shared" si="11"/>
        <v>0.05714285714</v>
      </c>
    </row>
    <row r="35">
      <c r="A35" s="49"/>
      <c r="B35" s="98" t="s">
        <v>88</v>
      </c>
      <c r="C35" s="100" t="s">
        <v>89</v>
      </c>
      <c r="D35" s="146" t="s">
        <v>36</v>
      </c>
      <c r="E35" s="149" t="s">
        <v>36</v>
      </c>
      <c r="F35" s="106">
        <v>8882190.0</v>
      </c>
      <c r="G35" s="108">
        <v>75356.0</v>
      </c>
      <c r="H35" s="66">
        <f t="shared" si="1"/>
        <v>8.483943712</v>
      </c>
      <c r="I35" s="297">
        <v>29895.0</v>
      </c>
      <c r="J35" s="299">
        <v>4229.0</v>
      </c>
      <c r="K35" s="300">
        <f t="shared" si="2"/>
        <v>34124</v>
      </c>
      <c r="L35" s="114">
        <f t="shared" si="3"/>
        <v>3.841845311</v>
      </c>
      <c r="M35" s="116">
        <v>646.0</v>
      </c>
      <c r="N35" s="301">
        <v>200.0</v>
      </c>
      <c r="O35" s="302">
        <f t="shared" si="4"/>
        <v>846</v>
      </c>
      <c r="P35" s="120">
        <f t="shared" si="5"/>
        <v>0.02479193529</v>
      </c>
      <c r="Q35" s="303">
        <f t="shared" si="6"/>
        <v>0.09524678035</v>
      </c>
      <c r="R35" s="111">
        <v>22255.0</v>
      </c>
      <c r="S35" s="124">
        <f t="shared" si="7"/>
        <v>11869</v>
      </c>
      <c r="T35" s="125">
        <f t="shared" si="8"/>
        <v>0.5333183554</v>
      </c>
      <c r="U35" s="306">
        <v>355.0</v>
      </c>
      <c r="V35" s="124">
        <f t="shared" si="9"/>
        <v>491</v>
      </c>
      <c r="W35" s="308">
        <f t="shared" si="10"/>
        <v>1.383098592</v>
      </c>
      <c r="X35" s="136">
        <v>606.0</v>
      </c>
      <c r="Y35" s="129">
        <f t="shared" si="11"/>
        <v>0.8102310231</v>
      </c>
    </row>
    <row r="36">
      <c r="A36" s="49"/>
      <c r="B36" s="98" t="s">
        <v>132</v>
      </c>
      <c r="C36" s="100" t="s">
        <v>133</v>
      </c>
      <c r="D36" s="146" t="s">
        <v>36</v>
      </c>
      <c r="E36" s="149" t="s">
        <v>36</v>
      </c>
      <c r="F36" s="106">
        <v>2096829.0</v>
      </c>
      <c r="G36" s="108">
        <v>15632.0</v>
      </c>
      <c r="H36" s="66">
        <f t="shared" si="1"/>
        <v>7.455066674</v>
      </c>
      <c r="I36" s="297">
        <v>495.0</v>
      </c>
      <c r="J36" s="299">
        <v>51.0</v>
      </c>
      <c r="K36" s="300">
        <f t="shared" si="2"/>
        <v>546</v>
      </c>
      <c r="L36" s="114">
        <f t="shared" si="3"/>
        <v>0.2603931937</v>
      </c>
      <c r="M36" s="116">
        <v>10.0</v>
      </c>
      <c r="N36" s="301">
        <v>1.0</v>
      </c>
      <c r="O36" s="302">
        <f t="shared" si="4"/>
        <v>11</v>
      </c>
      <c r="P36" s="120">
        <f t="shared" si="5"/>
        <v>0.02014652015</v>
      </c>
      <c r="Q36" s="303">
        <f t="shared" si="6"/>
        <v>0.005246016723</v>
      </c>
      <c r="R36" s="111">
        <v>363.0</v>
      </c>
      <c r="S36" s="124">
        <f t="shared" si="7"/>
        <v>183</v>
      </c>
      <c r="T36" s="125">
        <f t="shared" si="8"/>
        <v>0.5041322314</v>
      </c>
      <c r="U36" s="306">
        <v>6.0</v>
      </c>
      <c r="V36" s="124">
        <f t="shared" si="9"/>
        <v>5</v>
      </c>
      <c r="W36" s="307">
        <f t="shared" si="10"/>
        <v>0.8333333333</v>
      </c>
      <c r="X36" s="136">
        <v>153.0</v>
      </c>
      <c r="Y36" s="129">
        <f t="shared" si="11"/>
        <v>0.03267973856</v>
      </c>
    </row>
    <row r="37">
      <c r="A37" s="49"/>
      <c r="B37" s="98" t="s">
        <v>112</v>
      </c>
      <c r="C37" s="100" t="s">
        <v>113</v>
      </c>
      <c r="D37" s="146" t="s">
        <v>36</v>
      </c>
      <c r="E37" s="149" t="s">
        <v>36</v>
      </c>
      <c r="F37" s="106">
        <v>1.9453561E7</v>
      </c>
      <c r="G37" s="168">
        <v>283621.0</v>
      </c>
      <c r="H37" s="161">
        <f t="shared" si="1"/>
        <v>14.57938729</v>
      </c>
      <c r="I37" s="309">
        <v>103476.0</v>
      </c>
      <c r="J37" s="310">
        <v>11299.0</v>
      </c>
      <c r="K37" s="311">
        <f t="shared" si="2"/>
        <v>114775</v>
      </c>
      <c r="L37" s="165">
        <f t="shared" si="3"/>
        <v>5.899948087</v>
      </c>
      <c r="M37" s="172">
        <v>3218.0</v>
      </c>
      <c r="N37" s="310">
        <v>347.0</v>
      </c>
      <c r="O37" s="311">
        <f t="shared" si="4"/>
        <v>3565</v>
      </c>
      <c r="P37" s="120">
        <f t="shared" si="5"/>
        <v>0.03106077107</v>
      </c>
      <c r="Q37" s="312">
        <f t="shared" si="6"/>
        <v>0.1832569369</v>
      </c>
      <c r="R37" s="111">
        <v>83901.0</v>
      </c>
      <c r="S37" s="124">
        <f t="shared" si="7"/>
        <v>30874</v>
      </c>
      <c r="T37" s="125">
        <f t="shared" si="8"/>
        <v>0.3679813113</v>
      </c>
      <c r="U37" s="111">
        <v>2219.0</v>
      </c>
      <c r="V37" s="124">
        <f t="shared" si="9"/>
        <v>1346</v>
      </c>
      <c r="W37" s="307">
        <f t="shared" si="10"/>
        <v>0.6065795403</v>
      </c>
      <c r="X37" s="136">
        <v>1248.0</v>
      </c>
      <c r="Y37" s="129">
        <f t="shared" si="11"/>
        <v>1.078525641</v>
      </c>
    </row>
    <row r="38">
      <c r="A38" s="49"/>
      <c r="B38" s="98" t="s">
        <v>86</v>
      </c>
      <c r="C38" s="100" t="s">
        <v>87</v>
      </c>
      <c r="D38" s="159" t="s">
        <v>44</v>
      </c>
      <c r="E38" s="149" t="s">
        <v>36</v>
      </c>
      <c r="F38" s="106">
        <v>1.0488084E7</v>
      </c>
      <c r="G38" s="108">
        <v>38773.0</v>
      </c>
      <c r="H38" s="66">
        <f t="shared" si="1"/>
        <v>3.696862077</v>
      </c>
      <c r="I38" s="297">
        <v>2287.0</v>
      </c>
      <c r="J38" s="299">
        <v>222.0</v>
      </c>
      <c r="K38" s="300">
        <f t="shared" si="2"/>
        <v>2509</v>
      </c>
      <c r="L38" s="114">
        <f t="shared" si="3"/>
        <v>0.2392238659</v>
      </c>
      <c r="M38" s="116">
        <v>27.0</v>
      </c>
      <c r="N38" s="301">
        <v>6.0</v>
      </c>
      <c r="O38" s="302">
        <f t="shared" si="4"/>
        <v>33</v>
      </c>
      <c r="P38" s="120">
        <f t="shared" si="5"/>
        <v>0.01315265046</v>
      </c>
      <c r="Q38" s="303">
        <f t="shared" si="6"/>
        <v>0.003146427889</v>
      </c>
      <c r="R38" s="111">
        <v>1717.0</v>
      </c>
      <c r="S38" s="124">
        <f t="shared" si="7"/>
        <v>792</v>
      </c>
      <c r="T38" s="125">
        <f t="shared" si="8"/>
        <v>0.4612696564</v>
      </c>
      <c r="U38" s="306">
        <v>15.0</v>
      </c>
      <c r="V38" s="124">
        <f t="shared" si="9"/>
        <v>18</v>
      </c>
      <c r="W38" s="308">
        <f t="shared" si="10"/>
        <v>1.2</v>
      </c>
      <c r="X38" s="136">
        <v>783.0</v>
      </c>
      <c r="Y38" s="129">
        <f t="shared" si="11"/>
        <v>0.02298850575</v>
      </c>
    </row>
    <row r="39">
      <c r="A39" s="49"/>
      <c r="B39" s="98" t="s">
        <v>136</v>
      </c>
      <c r="C39" s="100" t="s">
        <v>137</v>
      </c>
      <c r="D39" s="102" t="s">
        <v>37</v>
      </c>
      <c r="E39" s="104" t="s">
        <v>37</v>
      </c>
      <c r="F39" s="106">
        <v>762062.0</v>
      </c>
      <c r="G39" s="108">
        <v>6207.0</v>
      </c>
      <c r="H39" s="66">
        <f t="shared" si="1"/>
        <v>8.145006574</v>
      </c>
      <c r="I39" s="297">
        <v>173.0</v>
      </c>
      <c r="J39" s="299">
        <v>13.0</v>
      </c>
      <c r="K39" s="300">
        <f t="shared" si="2"/>
        <v>186</v>
      </c>
      <c r="L39" s="114">
        <f t="shared" si="3"/>
        <v>0.2440746291</v>
      </c>
      <c r="M39" s="116">
        <v>3.0</v>
      </c>
      <c r="N39" s="301"/>
      <c r="O39" s="302">
        <f t="shared" si="4"/>
        <v>3</v>
      </c>
      <c r="P39" s="120">
        <f t="shared" si="5"/>
        <v>0.01612903226</v>
      </c>
      <c r="Q39" s="303">
        <f t="shared" si="6"/>
        <v>0.003936687566</v>
      </c>
      <c r="R39" s="111">
        <v>142.0</v>
      </c>
      <c r="S39" s="124">
        <f t="shared" si="7"/>
        <v>44</v>
      </c>
      <c r="T39" s="125">
        <f t="shared" si="8"/>
        <v>0.3098591549</v>
      </c>
      <c r="U39" s="306">
        <v>3.0</v>
      </c>
      <c r="V39" s="124">
        <f t="shared" si="9"/>
        <v>0</v>
      </c>
      <c r="W39" s="307">
        <f t="shared" si="10"/>
        <v>0</v>
      </c>
      <c r="X39" s="136">
        <v>54.0</v>
      </c>
      <c r="Y39" s="129">
        <f t="shared" si="11"/>
        <v>0</v>
      </c>
    </row>
    <row r="40">
      <c r="A40" s="49"/>
      <c r="B40" s="98" t="s">
        <v>98</v>
      </c>
      <c r="C40" s="100" t="s">
        <v>99</v>
      </c>
      <c r="D40" s="102" t="s">
        <v>37</v>
      </c>
      <c r="E40" s="104" t="s">
        <v>37</v>
      </c>
      <c r="F40" s="106">
        <v>1.16891E7</v>
      </c>
      <c r="G40" s="108">
        <v>41871.0</v>
      </c>
      <c r="H40" s="66">
        <f t="shared" si="1"/>
        <v>3.582055077</v>
      </c>
      <c r="I40" s="297">
        <v>3312.0</v>
      </c>
      <c r="J40" s="299">
        <v>427.0</v>
      </c>
      <c r="K40" s="300">
        <f t="shared" si="2"/>
        <v>3739</v>
      </c>
      <c r="L40" s="114">
        <f t="shared" si="3"/>
        <v>0.3198706487</v>
      </c>
      <c r="M40" s="116">
        <v>91.0</v>
      </c>
      <c r="N40" s="301">
        <v>11.0</v>
      </c>
      <c r="O40" s="302">
        <f t="shared" si="4"/>
        <v>102</v>
      </c>
      <c r="P40" s="120">
        <f t="shared" si="5"/>
        <v>0.0272800214</v>
      </c>
      <c r="Q40" s="303">
        <f t="shared" si="6"/>
        <v>0.008726078141</v>
      </c>
      <c r="R40" s="111">
        <v>2547.0</v>
      </c>
      <c r="S40" s="124">
        <f t="shared" si="7"/>
        <v>1192</v>
      </c>
      <c r="T40" s="125">
        <f t="shared" si="8"/>
        <v>0.4680015705</v>
      </c>
      <c r="U40" s="306">
        <v>65.0</v>
      </c>
      <c r="V40" s="124">
        <f t="shared" si="9"/>
        <v>37</v>
      </c>
      <c r="W40" s="307">
        <f t="shared" si="10"/>
        <v>0.5692307692</v>
      </c>
      <c r="X40" s="136">
        <v>1017.0</v>
      </c>
      <c r="Y40" s="129">
        <f t="shared" si="11"/>
        <v>0.03638151426</v>
      </c>
    </row>
    <row r="41">
      <c r="A41" s="49"/>
      <c r="B41" s="98" t="s">
        <v>82</v>
      </c>
      <c r="C41" s="100" t="s">
        <v>83</v>
      </c>
      <c r="D41" s="102" t="s">
        <v>37</v>
      </c>
      <c r="E41" s="104" t="s">
        <v>37</v>
      </c>
      <c r="F41" s="106">
        <v>3956971.0</v>
      </c>
      <c r="G41" s="108">
        <v>2521.0</v>
      </c>
      <c r="H41" s="66">
        <f t="shared" si="1"/>
        <v>0.6371034814</v>
      </c>
      <c r="I41" s="297">
        <v>988.0</v>
      </c>
      <c r="J41" s="299">
        <v>171.0</v>
      </c>
      <c r="K41" s="300">
        <f t="shared" si="2"/>
        <v>1159</v>
      </c>
      <c r="L41" s="114">
        <f t="shared" si="3"/>
        <v>0.2929008072</v>
      </c>
      <c r="M41" s="116">
        <v>38.0</v>
      </c>
      <c r="N41" s="301">
        <v>4.0</v>
      </c>
      <c r="O41" s="302">
        <f t="shared" si="4"/>
        <v>42</v>
      </c>
      <c r="P41" s="120">
        <f t="shared" si="5"/>
        <v>0.03623813632</v>
      </c>
      <c r="Q41" s="303">
        <f t="shared" si="6"/>
        <v>0.01061417938</v>
      </c>
      <c r="R41" s="111">
        <v>719.0</v>
      </c>
      <c r="S41" s="124">
        <f t="shared" si="7"/>
        <v>440</v>
      </c>
      <c r="T41" s="125">
        <f t="shared" si="8"/>
        <v>0.611961057</v>
      </c>
      <c r="U41" s="306">
        <v>30.0</v>
      </c>
      <c r="V41" s="124">
        <f t="shared" si="9"/>
        <v>12</v>
      </c>
      <c r="W41" s="307">
        <f t="shared" si="10"/>
        <v>0.4</v>
      </c>
      <c r="X41" s="136">
        <v>336.0</v>
      </c>
      <c r="Y41" s="129">
        <f t="shared" si="11"/>
        <v>0.03571428571</v>
      </c>
    </row>
    <row r="42">
      <c r="A42" s="49"/>
      <c r="B42" s="98" t="s">
        <v>128</v>
      </c>
      <c r="C42" s="100" t="s">
        <v>129</v>
      </c>
      <c r="D42" s="146" t="s">
        <v>36</v>
      </c>
      <c r="E42" s="149" t="s">
        <v>36</v>
      </c>
      <c r="F42" s="106">
        <v>4217737.0</v>
      </c>
      <c r="G42" s="108">
        <v>17434.0</v>
      </c>
      <c r="H42" s="66">
        <f t="shared" si="1"/>
        <v>4.133496233</v>
      </c>
      <c r="I42" s="297">
        <v>899.0</v>
      </c>
      <c r="J42" s="299">
        <v>100.0</v>
      </c>
      <c r="K42" s="300">
        <f t="shared" si="2"/>
        <v>999</v>
      </c>
      <c r="L42" s="114">
        <f t="shared" si="3"/>
        <v>0.2368568737</v>
      </c>
      <c r="M42" s="116">
        <v>22.0</v>
      </c>
      <c r="N42" s="301">
        <v>4.0</v>
      </c>
      <c r="O42" s="302">
        <f t="shared" si="4"/>
        <v>26</v>
      </c>
      <c r="P42" s="120">
        <f t="shared" si="5"/>
        <v>0.02602602603</v>
      </c>
      <c r="Q42" s="303">
        <f t="shared" si="6"/>
        <v>0.00616444316</v>
      </c>
      <c r="R42" s="111">
        <v>736.0</v>
      </c>
      <c r="S42" s="124">
        <f t="shared" si="7"/>
        <v>263</v>
      </c>
      <c r="T42" s="125">
        <f t="shared" si="8"/>
        <v>0.3573369565</v>
      </c>
      <c r="U42" s="306">
        <v>19.0</v>
      </c>
      <c r="V42" s="124">
        <f t="shared" si="9"/>
        <v>7</v>
      </c>
      <c r="W42" s="307">
        <f t="shared" si="10"/>
        <v>0.3684210526</v>
      </c>
      <c r="X42" s="136">
        <v>306.0</v>
      </c>
      <c r="Y42" s="129">
        <f t="shared" si="11"/>
        <v>0.02287581699</v>
      </c>
    </row>
    <row r="43">
      <c r="A43" s="49"/>
      <c r="B43" s="98" t="s">
        <v>42</v>
      </c>
      <c r="C43" s="100" t="s">
        <v>43</v>
      </c>
      <c r="D43" s="159" t="s">
        <v>44</v>
      </c>
      <c r="E43" s="149" t="s">
        <v>36</v>
      </c>
      <c r="F43" s="106">
        <v>1.2801989E7</v>
      </c>
      <c r="G43" s="108">
        <v>70030.0</v>
      </c>
      <c r="H43" s="66">
        <f t="shared" si="1"/>
        <v>5.470243725</v>
      </c>
      <c r="I43" s="297">
        <v>8420.0</v>
      </c>
      <c r="J43" s="299">
        <v>1995.0</v>
      </c>
      <c r="K43" s="300">
        <f t="shared" si="2"/>
        <v>10415</v>
      </c>
      <c r="L43" s="114">
        <f t="shared" si="3"/>
        <v>0.8135454577</v>
      </c>
      <c r="M43" s="116">
        <v>102.0</v>
      </c>
      <c r="N43" s="301">
        <v>34.0</v>
      </c>
      <c r="O43" s="302">
        <f t="shared" si="4"/>
        <v>136</v>
      </c>
      <c r="P43" s="120">
        <f t="shared" si="5"/>
        <v>0.01305808929</v>
      </c>
      <c r="Q43" s="303">
        <f t="shared" si="6"/>
        <v>0.01062334923</v>
      </c>
      <c r="R43" s="111">
        <v>6002.0</v>
      </c>
      <c r="S43" s="124">
        <f t="shared" si="7"/>
        <v>4413</v>
      </c>
      <c r="T43" s="125">
        <f t="shared" si="8"/>
        <v>0.735254915</v>
      </c>
      <c r="U43" s="306">
        <v>74.0</v>
      </c>
      <c r="V43" s="124">
        <f t="shared" si="9"/>
        <v>62</v>
      </c>
      <c r="W43" s="307">
        <f t="shared" si="10"/>
        <v>0.8378378378</v>
      </c>
      <c r="X43" s="136">
        <v>1116.0</v>
      </c>
      <c r="Y43" s="129">
        <f t="shared" si="11"/>
        <v>0.05555555556</v>
      </c>
    </row>
    <row r="44">
      <c r="A44" s="49"/>
      <c r="B44" s="98" t="s">
        <v>130</v>
      </c>
      <c r="C44" s="100" t="s">
        <v>131</v>
      </c>
      <c r="D44" s="146" t="s">
        <v>36</v>
      </c>
      <c r="E44" s="149" t="s">
        <v>36</v>
      </c>
      <c r="F44" s="106">
        <v>1059361.0</v>
      </c>
      <c r="G44" s="108">
        <v>6390.0</v>
      </c>
      <c r="H44" s="66">
        <f t="shared" si="1"/>
        <v>6.031938121</v>
      </c>
      <c r="I44" s="297">
        <v>711.0</v>
      </c>
      <c r="J44" s="299">
        <v>95.0</v>
      </c>
      <c r="K44" s="300">
        <f t="shared" si="2"/>
        <v>806</v>
      </c>
      <c r="L44" s="114">
        <f t="shared" si="3"/>
        <v>0.7608360134</v>
      </c>
      <c r="M44" s="116">
        <v>14.0</v>
      </c>
      <c r="N44" s="301">
        <v>3.0</v>
      </c>
      <c r="O44" s="302">
        <f t="shared" si="4"/>
        <v>17</v>
      </c>
      <c r="P44" s="120">
        <f t="shared" si="5"/>
        <v>0.02109181141</v>
      </c>
      <c r="Q44" s="303">
        <f t="shared" si="6"/>
        <v>0.01604740971</v>
      </c>
      <c r="R44" s="111">
        <v>566.0</v>
      </c>
      <c r="S44" s="124">
        <f t="shared" si="7"/>
        <v>240</v>
      </c>
      <c r="T44" s="125">
        <f t="shared" si="8"/>
        <v>0.4240282686</v>
      </c>
      <c r="U44" s="306">
        <v>10.0</v>
      </c>
      <c r="V44" s="124">
        <f t="shared" si="9"/>
        <v>7</v>
      </c>
      <c r="W44" s="307">
        <f t="shared" si="10"/>
        <v>0.7</v>
      </c>
      <c r="X44" s="136">
        <v>84.0</v>
      </c>
      <c r="Y44" s="129">
        <f t="shared" si="11"/>
        <v>0.08333333333</v>
      </c>
    </row>
    <row r="45">
      <c r="A45" s="49"/>
      <c r="B45" s="98" t="s">
        <v>126</v>
      </c>
      <c r="C45" s="100" t="s">
        <v>127</v>
      </c>
      <c r="D45" s="102" t="s">
        <v>37</v>
      </c>
      <c r="E45" s="104" t="s">
        <v>37</v>
      </c>
      <c r="F45" s="106">
        <v>5148714.0</v>
      </c>
      <c r="G45" s="108">
        <v>18314.0</v>
      </c>
      <c r="H45" s="66">
        <f t="shared" si="1"/>
        <v>3.55700472</v>
      </c>
      <c r="I45" s="297">
        <v>1700.0</v>
      </c>
      <c r="J45" s="299">
        <v>217.0</v>
      </c>
      <c r="K45" s="300">
        <f t="shared" si="2"/>
        <v>1917</v>
      </c>
      <c r="L45" s="114">
        <f t="shared" si="3"/>
        <v>0.3723259828</v>
      </c>
      <c r="M45" s="116">
        <v>34.0</v>
      </c>
      <c r="N45" s="301">
        <v>6.0</v>
      </c>
      <c r="O45" s="302">
        <f t="shared" si="4"/>
        <v>40</v>
      </c>
      <c r="P45" s="120">
        <f t="shared" si="5"/>
        <v>0.02086593636</v>
      </c>
      <c r="Q45" s="303">
        <f t="shared" si="6"/>
        <v>0.007768930261</v>
      </c>
      <c r="R45" s="111">
        <v>1293.0</v>
      </c>
      <c r="S45" s="124">
        <f t="shared" si="7"/>
        <v>624</v>
      </c>
      <c r="T45" s="125">
        <f t="shared" si="8"/>
        <v>0.4825986079</v>
      </c>
      <c r="U45" s="306">
        <v>26.0</v>
      </c>
      <c r="V45" s="124">
        <f t="shared" si="9"/>
        <v>14</v>
      </c>
      <c r="W45" s="307">
        <f t="shared" si="10"/>
        <v>0.5384615385</v>
      </c>
      <c r="X45" s="136">
        <v>414.0</v>
      </c>
      <c r="Y45" s="129">
        <f t="shared" si="11"/>
        <v>0.03381642512</v>
      </c>
    </row>
    <row r="46">
      <c r="A46" s="49"/>
      <c r="B46" s="98" t="s">
        <v>114</v>
      </c>
      <c r="C46" s="100" t="s">
        <v>115</v>
      </c>
      <c r="D46" s="102" t="s">
        <v>37</v>
      </c>
      <c r="E46" s="104" t="s">
        <v>37</v>
      </c>
      <c r="F46" s="106">
        <v>884659.0</v>
      </c>
      <c r="G46" s="108">
        <v>5224.0</v>
      </c>
      <c r="H46" s="66">
        <f t="shared" si="1"/>
        <v>5.905100157</v>
      </c>
      <c r="I46" s="297">
        <v>187.0</v>
      </c>
      <c r="J46" s="299">
        <v>25.0</v>
      </c>
      <c r="K46" s="300">
        <f t="shared" si="2"/>
        <v>212</v>
      </c>
      <c r="L46" s="114">
        <f t="shared" si="3"/>
        <v>0.2396403586</v>
      </c>
      <c r="M46" s="116">
        <v>2.0</v>
      </c>
      <c r="N46" s="301"/>
      <c r="O46" s="302">
        <f t="shared" si="4"/>
        <v>2</v>
      </c>
      <c r="P46" s="120">
        <f t="shared" si="5"/>
        <v>0.009433962264</v>
      </c>
      <c r="Q46" s="303">
        <f t="shared" si="6"/>
        <v>0.0022607581</v>
      </c>
      <c r="R46" s="306">
        <v>129.0</v>
      </c>
      <c r="S46" s="124">
        <f t="shared" si="7"/>
        <v>83</v>
      </c>
      <c r="T46" s="125">
        <f t="shared" si="8"/>
        <v>0.6434108527</v>
      </c>
      <c r="U46" s="306">
        <v>2.0</v>
      </c>
      <c r="V46" s="124">
        <f t="shared" si="9"/>
        <v>0</v>
      </c>
      <c r="W46" s="307">
        <f t="shared" si="10"/>
        <v>0</v>
      </c>
      <c r="X46" s="136">
        <v>66.0</v>
      </c>
      <c r="Y46" s="129">
        <f t="shared" si="11"/>
        <v>0</v>
      </c>
    </row>
    <row r="47">
      <c r="A47" s="49"/>
      <c r="B47" s="98" t="s">
        <v>71</v>
      </c>
      <c r="C47" s="100" t="s">
        <v>73</v>
      </c>
      <c r="D47" s="102" t="s">
        <v>37</v>
      </c>
      <c r="E47" s="104" t="s">
        <v>37</v>
      </c>
      <c r="F47" s="106">
        <v>6833174.0</v>
      </c>
      <c r="G47" s="108">
        <v>41391.0</v>
      </c>
      <c r="H47" s="66">
        <f t="shared" si="1"/>
        <v>6.057360752</v>
      </c>
      <c r="I47" s="297">
        <v>3194.0</v>
      </c>
      <c r="J47" s="299">
        <v>127.0</v>
      </c>
      <c r="K47" s="300">
        <f t="shared" si="2"/>
        <v>3321</v>
      </c>
      <c r="L47" s="114">
        <f t="shared" si="3"/>
        <v>0.4860113324</v>
      </c>
      <c r="M47" s="116">
        <v>37.0</v>
      </c>
      <c r="N47" s="301">
        <v>6.0</v>
      </c>
      <c r="O47" s="302">
        <f t="shared" si="4"/>
        <v>43</v>
      </c>
      <c r="P47" s="120">
        <f t="shared" si="5"/>
        <v>0.01294790726</v>
      </c>
      <c r="Q47" s="303">
        <f t="shared" si="6"/>
        <v>0.006292829657</v>
      </c>
      <c r="R47" s="111">
        <v>2683.0</v>
      </c>
      <c r="S47" s="124">
        <f t="shared" si="7"/>
        <v>638</v>
      </c>
      <c r="T47" s="125">
        <f t="shared" si="8"/>
        <v>0.2377935147</v>
      </c>
      <c r="U47" s="306">
        <v>25.0</v>
      </c>
      <c r="V47" s="124">
        <f t="shared" si="9"/>
        <v>18</v>
      </c>
      <c r="W47" s="307">
        <f t="shared" si="10"/>
        <v>0.72</v>
      </c>
      <c r="X47" s="136">
        <v>585.0</v>
      </c>
      <c r="Y47" s="129">
        <f t="shared" si="11"/>
        <v>0.03076923077</v>
      </c>
    </row>
    <row r="48">
      <c r="A48" s="49"/>
      <c r="B48" s="98" t="s">
        <v>120</v>
      </c>
      <c r="C48" s="100" t="s">
        <v>121</v>
      </c>
      <c r="D48" s="102" t="s">
        <v>37</v>
      </c>
      <c r="E48" s="104" t="s">
        <v>37</v>
      </c>
      <c r="F48" s="106">
        <v>2.8995881E7</v>
      </c>
      <c r="G48" s="108">
        <v>63751.0</v>
      </c>
      <c r="H48" s="66">
        <f t="shared" si="1"/>
        <v>2.198622625</v>
      </c>
      <c r="I48" s="297">
        <v>5658.0</v>
      </c>
      <c r="J48" s="299">
        <v>701.0</v>
      </c>
      <c r="K48" s="300">
        <f t="shared" si="2"/>
        <v>6359</v>
      </c>
      <c r="L48" s="114">
        <f t="shared" si="3"/>
        <v>0.2193070112</v>
      </c>
      <c r="M48" s="116">
        <v>97.0</v>
      </c>
      <c r="N48" s="301">
        <v>14.0</v>
      </c>
      <c r="O48" s="302">
        <f t="shared" si="4"/>
        <v>111</v>
      </c>
      <c r="P48" s="120">
        <f t="shared" si="5"/>
        <v>0.01745557478</v>
      </c>
      <c r="Q48" s="303">
        <f t="shared" si="6"/>
        <v>0.003828129933</v>
      </c>
      <c r="R48" s="111">
        <v>4068.0</v>
      </c>
      <c r="S48" s="124">
        <f t="shared" si="7"/>
        <v>2291</v>
      </c>
      <c r="T48" s="125">
        <f t="shared" si="8"/>
        <v>0.5631760079</v>
      </c>
      <c r="U48" s="306">
        <v>60.0</v>
      </c>
      <c r="V48" s="124">
        <f t="shared" si="9"/>
        <v>51</v>
      </c>
      <c r="W48" s="307">
        <f t="shared" si="10"/>
        <v>0.85</v>
      </c>
      <c r="X48" s="136">
        <v>1668.0</v>
      </c>
      <c r="Y48" s="129">
        <f t="shared" si="11"/>
        <v>0.03057553957</v>
      </c>
    </row>
    <row r="49">
      <c r="A49" s="49"/>
      <c r="B49" s="98" t="s">
        <v>91</v>
      </c>
      <c r="C49" s="100" t="s">
        <v>92</v>
      </c>
      <c r="D49" s="102" t="s">
        <v>37</v>
      </c>
      <c r="E49" s="104" t="s">
        <v>37</v>
      </c>
      <c r="F49" s="106">
        <v>3205958.0</v>
      </c>
      <c r="G49" s="108">
        <v>28043.0</v>
      </c>
      <c r="H49" s="66">
        <f t="shared" si="1"/>
        <v>8.747151397</v>
      </c>
      <c r="I49" s="297">
        <v>1246.0</v>
      </c>
      <c r="J49" s="299">
        <v>182.0</v>
      </c>
      <c r="K49" s="300">
        <f t="shared" si="2"/>
        <v>1428</v>
      </c>
      <c r="L49" s="114">
        <f t="shared" si="3"/>
        <v>0.4454206824</v>
      </c>
      <c r="M49" s="116">
        <v>7.0</v>
      </c>
      <c r="N49" s="301">
        <v>1.0</v>
      </c>
      <c r="O49" s="302">
        <f t="shared" si="4"/>
        <v>8</v>
      </c>
      <c r="P49" s="120">
        <f t="shared" si="5"/>
        <v>0.005602240896</v>
      </c>
      <c r="Q49" s="303">
        <f t="shared" si="6"/>
        <v>0.002495353963</v>
      </c>
      <c r="R49" s="111">
        <v>1012.0</v>
      </c>
      <c r="S49" s="124">
        <f t="shared" si="7"/>
        <v>416</v>
      </c>
      <c r="T49" s="125">
        <f t="shared" si="8"/>
        <v>0.4110671937</v>
      </c>
      <c r="U49" s="306">
        <v>7.0</v>
      </c>
      <c r="V49" s="124">
        <f t="shared" si="9"/>
        <v>1</v>
      </c>
      <c r="W49" s="307">
        <f t="shared" si="10"/>
        <v>0.1428571429</v>
      </c>
      <c r="X49" s="136">
        <v>153.0</v>
      </c>
      <c r="Y49" s="129">
        <f t="shared" si="11"/>
        <v>0.006535947712</v>
      </c>
    </row>
    <row r="50">
      <c r="A50" s="49"/>
      <c r="B50" s="98" t="s">
        <v>143</v>
      </c>
      <c r="C50" s="100" t="s">
        <v>144</v>
      </c>
      <c r="D50" s="146" t="s">
        <v>36</v>
      </c>
      <c r="E50" s="104" t="s">
        <v>37</v>
      </c>
      <c r="F50" s="106">
        <v>623989.0</v>
      </c>
      <c r="G50" s="108">
        <v>5844.0</v>
      </c>
      <c r="H50" s="66">
        <f t="shared" si="1"/>
        <v>9.365549713</v>
      </c>
      <c r="I50" s="297">
        <v>389.0</v>
      </c>
      <c r="J50" s="299">
        <v>72.0</v>
      </c>
      <c r="K50" s="300">
        <f t="shared" si="2"/>
        <v>461</v>
      </c>
      <c r="L50" s="114">
        <f t="shared" si="3"/>
        <v>0.7387950749</v>
      </c>
      <c r="M50" s="116">
        <v>17.0</v>
      </c>
      <c r="N50" s="301">
        <v>3.0</v>
      </c>
      <c r="O50" s="302">
        <f t="shared" si="4"/>
        <v>20</v>
      </c>
      <c r="P50" s="120">
        <f t="shared" si="5"/>
        <v>0.04338394794</v>
      </c>
      <c r="Q50" s="303">
        <f t="shared" si="6"/>
        <v>0.03205184707</v>
      </c>
      <c r="R50" s="306">
        <v>321.0</v>
      </c>
      <c r="S50" s="124">
        <f t="shared" si="7"/>
        <v>140</v>
      </c>
      <c r="T50" s="125">
        <f t="shared" si="8"/>
        <v>0.4361370717</v>
      </c>
      <c r="U50" s="306">
        <v>16.0</v>
      </c>
      <c r="V50" s="124">
        <f t="shared" si="9"/>
        <v>4</v>
      </c>
      <c r="W50" s="307">
        <f t="shared" si="10"/>
        <v>0.25</v>
      </c>
      <c r="X50" s="136">
        <v>48.0</v>
      </c>
      <c r="Y50" s="129">
        <f t="shared" si="11"/>
        <v>0.08333333333</v>
      </c>
    </row>
    <row r="51">
      <c r="A51" s="49"/>
      <c r="B51" s="98" t="s">
        <v>124</v>
      </c>
      <c r="C51" s="100" t="s">
        <v>125</v>
      </c>
      <c r="D51" s="146" t="s">
        <v>36</v>
      </c>
      <c r="E51" s="149" t="s">
        <v>36</v>
      </c>
      <c r="F51" s="106">
        <v>8535519.0</v>
      </c>
      <c r="G51" s="108">
        <v>21552.0</v>
      </c>
      <c r="H51" s="66">
        <f t="shared" si="1"/>
        <v>2.52497827</v>
      </c>
      <c r="I51" s="297">
        <v>2012.0</v>
      </c>
      <c r="J51" s="299">
        <v>395.0</v>
      </c>
      <c r="K51" s="300">
        <f t="shared" si="2"/>
        <v>2407</v>
      </c>
      <c r="L51" s="114">
        <f t="shared" si="3"/>
        <v>0.2819980835</v>
      </c>
      <c r="M51" s="116">
        <v>46.0</v>
      </c>
      <c r="N51" s="301">
        <v>6.0</v>
      </c>
      <c r="O51" s="302">
        <f t="shared" si="4"/>
        <v>52</v>
      </c>
      <c r="P51" s="120">
        <f t="shared" si="5"/>
        <v>0.021603656</v>
      </c>
      <c r="Q51" s="303">
        <f t="shared" si="6"/>
        <v>0.00609218959</v>
      </c>
      <c r="R51" s="111">
        <v>1484.0</v>
      </c>
      <c r="S51" s="124">
        <f t="shared" si="7"/>
        <v>923</v>
      </c>
      <c r="T51" s="125">
        <f t="shared" si="8"/>
        <v>0.621967655</v>
      </c>
      <c r="U51" s="306">
        <v>34.0</v>
      </c>
      <c r="V51" s="124">
        <f t="shared" si="9"/>
        <v>18</v>
      </c>
      <c r="W51" s="307">
        <f t="shared" si="10"/>
        <v>0.5294117647</v>
      </c>
      <c r="X51" s="136">
        <v>567.0</v>
      </c>
      <c r="Y51" s="129">
        <f t="shared" si="11"/>
        <v>0.03174603175</v>
      </c>
    </row>
    <row r="52">
      <c r="A52" s="49"/>
      <c r="B52" s="98" t="s">
        <v>138</v>
      </c>
      <c r="C52" s="100" t="s">
        <v>139</v>
      </c>
      <c r="D52" s="146" t="s">
        <v>36</v>
      </c>
      <c r="E52" s="149" t="s">
        <v>36</v>
      </c>
      <c r="F52" s="106">
        <v>7614893.0</v>
      </c>
      <c r="G52" s="108">
        <v>82599.0</v>
      </c>
      <c r="H52" s="66">
        <f t="shared" si="1"/>
        <v>10.84703357</v>
      </c>
      <c r="I52" s="297">
        <v>6966.0</v>
      </c>
      <c r="J52" s="299">
        <v>625.0</v>
      </c>
      <c r="K52" s="300">
        <f t="shared" si="2"/>
        <v>7591</v>
      </c>
      <c r="L52" s="114">
        <f t="shared" si="3"/>
        <v>0.9968623328</v>
      </c>
      <c r="M52" s="116">
        <v>291.0</v>
      </c>
      <c r="N52" s="301">
        <v>23.0</v>
      </c>
      <c r="O52" s="302">
        <f t="shared" si="4"/>
        <v>314</v>
      </c>
      <c r="P52" s="120">
        <f t="shared" si="5"/>
        <v>0.04136477407</v>
      </c>
      <c r="Q52" s="303">
        <f t="shared" si="6"/>
        <v>0.04123498518</v>
      </c>
      <c r="R52" s="111">
        <v>5844.0</v>
      </c>
      <c r="S52" s="124">
        <f t="shared" si="7"/>
        <v>1747</v>
      </c>
      <c r="T52" s="125">
        <f t="shared" si="8"/>
        <v>0.2989390828</v>
      </c>
      <c r="U52" s="306">
        <v>250.0</v>
      </c>
      <c r="V52" s="124">
        <f t="shared" si="9"/>
        <v>64</v>
      </c>
      <c r="W52" s="307">
        <f t="shared" si="10"/>
        <v>0.256</v>
      </c>
      <c r="X52" s="136">
        <v>483.0</v>
      </c>
      <c r="Y52" s="129">
        <f t="shared" si="11"/>
        <v>0.132505176</v>
      </c>
    </row>
    <row r="53">
      <c r="A53" s="49"/>
      <c r="B53" s="98" t="s">
        <v>134</v>
      </c>
      <c r="C53" s="100" t="s">
        <v>135</v>
      </c>
      <c r="D53" s="102" t="s">
        <v>37</v>
      </c>
      <c r="E53" s="104" t="s">
        <v>37</v>
      </c>
      <c r="F53" s="106">
        <v>1792065.0</v>
      </c>
      <c r="G53" s="108">
        <v>7686.0</v>
      </c>
      <c r="H53" s="66">
        <f t="shared" si="1"/>
        <v>4.288906931</v>
      </c>
      <c r="I53" s="297">
        <v>237.0</v>
      </c>
      <c r="J53" s="299">
        <v>45.0</v>
      </c>
      <c r="K53" s="300">
        <f t="shared" si="2"/>
        <v>282</v>
      </c>
      <c r="L53" s="114">
        <f t="shared" si="3"/>
        <v>0.1573603636</v>
      </c>
      <c r="M53" s="116">
        <v>2.0</v>
      </c>
      <c r="N53" s="301"/>
      <c r="O53" s="302">
        <f t="shared" si="4"/>
        <v>2</v>
      </c>
      <c r="P53" s="120">
        <f t="shared" si="5"/>
        <v>0.007092198582</v>
      </c>
      <c r="Q53" s="303">
        <f t="shared" si="6"/>
        <v>0.001116030948</v>
      </c>
      <c r="R53" s="306">
        <v>191.0</v>
      </c>
      <c r="S53" s="124">
        <f t="shared" si="7"/>
        <v>91</v>
      </c>
      <c r="T53" s="125">
        <f t="shared" si="8"/>
        <v>0.4764397906</v>
      </c>
      <c r="U53" s="306">
        <v>2.0</v>
      </c>
      <c r="V53" s="124">
        <f t="shared" si="9"/>
        <v>0</v>
      </c>
      <c r="W53" s="307">
        <f t="shared" si="10"/>
        <v>0</v>
      </c>
      <c r="X53" s="136">
        <v>189.0</v>
      </c>
      <c r="Y53" s="129">
        <f t="shared" si="11"/>
        <v>0</v>
      </c>
    </row>
    <row r="54">
      <c r="A54" s="49"/>
      <c r="B54" s="98" t="s">
        <v>110</v>
      </c>
      <c r="C54" s="100" t="s">
        <v>111</v>
      </c>
      <c r="D54" s="159" t="s">
        <v>44</v>
      </c>
      <c r="E54" s="149" t="s">
        <v>36</v>
      </c>
      <c r="F54" s="106">
        <v>5822434.0</v>
      </c>
      <c r="G54" s="108">
        <v>25971.0</v>
      </c>
      <c r="H54" s="66">
        <f t="shared" si="1"/>
        <v>4.460505692</v>
      </c>
      <c r="I54" s="297">
        <v>1916.0</v>
      </c>
      <c r="J54" s="299">
        <v>196.0</v>
      </c>
      <c r="K54" s="300">
        <f t="shared" si="2"/>
        <v>2112</v>
      </c>
      <c r="L54" s="114">
        <f t="shared" si="3"/>
        <v>0.3627348975</v>
      </c>
      <c r="M54" s="116">
        <v>46.0</v>
      </c>
      <c r="N54" s="301">
        <v>10.0</v>
      </c>
      <c r="O54" s="302">
        <f t="shared" si="4"/>
        <v>56</v>
      </c>
      <c r="P54" s="120">
        <f t="shared" si="5"/>
        <v>0.02651515152</v>
      </c>
      <c r="Q54" s="303">
        <f t="shared" si="6"/>
        <v>0.009617970766</v>
      </c>
      <c r="R54" s="111">
        <v>1550.0</v>
      </c>
      <c r="S54" s="124">
        <f t="shared" si="7"/>
        <v>562</v>
      </c>
      <c r="T54" s="125">
        <f t="shared" si="8"/>
        <v>0.3625806452</v>
      </c>
      <c r="U54" s="306">
        <v>25.0</v>
      </c>
      <c r="V54" s="124">
        <f t="shared" si="9"/>
        <v>31</v>
      </c>
      <c r="W54" s="308">
        <f t="shared" si="10"/>
        <v>1.24</v>
      </c>
      <c r="X54" s="136">
        <v>435.0</v>
      </c>
      <c r="Y54" s="129">
        <f t="shared" si="11"/>
        <v>0.07126436782</v>
      </c>
    </row>
    <row r="55">
      <c r="A55" s="49"/>
      <c r="B55" s="98" t="s">
        <v>38</v>
      </c>
      <c r="C55" s="100" t="s">
        <v>40</v>
      </c>
      <c r="D55" s="102" t="s">
        <v>37</v>
      </c>
      <c r="E55" s="104" t="s">
        <v>37</v>
      </c>
      <c r="F55" s="106">
        <v>578759.0</v>
      </c>
      <c r="G55" s="108">
        <v>3132.0</v>
      </c>
      <c r="H55" s="66">
        <f t="shared" si="1"/>
        <v>5.411578913</v>
      </c>
      <c r="I55" s="297">
        <v>166.0</v>
      </c>
      <c r="J55" s="299">
        <v>21.0</v>
      </c>
      <c r="K55" s="300">
        <f t="shared" si="2"/>
        <v>187</v>
      </c>
      <c r="L55" s="114">
        <f t="shared" si="3"/>
        <v>0.3231051267</v>
      </c>
      <c r="M55" s="116">
        <v>0.0</v>
      </c>
      <c r="N55" s="301"/>
      <c r="O55" s="302">
        <f t="shared" si="4"/>
        <v>0</v>
      </c>
      <c r="P55" s="120">
        <f t="shared" si="5"/>
        <v>0</v>
      </c>
      <c r="Q55" s="303">
        <f t="shared" si="6"/>
        <v>0</v>
      </c>
      <c r="R55" s="306">
        <v>137.0</v>
      </c>
      <c r="S55" s="124">
        <f t="shared" si="7"/>
        <v>50</v>
      </c>
      <c r="T55" s="125">
        <f t="shared" si="8"/>
        <v>0.3649635036</v>
      </c>
      <c r="U55" s="306">
        <v>0.0</v>
      </c>
      <c r="V55" s="124">
        <f t="shared" si="9"/>
        <v>0</v>
      </c>
      <c r="W55" s="307" t="str">
        <f t="shared" si="10"/>
        <v>#DIV/0!</v>
      </c>
      <c r="X55" s="136">
        <v>39.0</v>
      </c>
      <c r="Y55" s="129">
        <f t="shared" si="11"/>
        <v>0</v>
      </c>
    </row>
    <row r="56">
      <c r="A56" s="49"/>
      <c r="B56" s="236" t="s">
        <v>31</v>
      </c>
      <c r="C56" s="140" t="s">
        <v>180</v>
      </c>
      <c r="D56" s="238" t="s">
        <v>34</v>
      </c>
      <c r="E56" s="240" t="s">
        <v>36</v>
      </c>
      <c r="F56" s="241">
        <v>55641.0</v>
      </c>
      <c r="G56" s="243">
        <v>20.0</v>
      </c>
      <c r="H56" s="64">
        <f t="shared" si="1"/>
        <v>0.3594471703</v>
      </c>
      <c r="I56" s="297">
        <v>0.0</v>
      </c>
      <c r="J56" s="313"/>
      <c r="K56" s="300">
        <f t="shared" si="2"/>
        <v>0</v>
      </c>
      <c r="L56" s="150">
        <f t="shared" si="3"/>
        <v>0</v>
      </c>
      <c r="M56" s="116">
        <v>0.0</v>
      </c>
      <c r="N56" s="314"/>
      <c r="O56" s="302">
        <f t="shared" si="4"/>
        <v>0</v>
      </c>
      <c r="P56" s="174" t="str">
        <f t="shared" si="5"/>
        <v>#DIV/0!</v>
      </c>
      <c r="Q56" s="315">
        <f t="shared" si="6"/>
        <v>0</v>
      </c>
      <c r="R56" s="316">
        <v>0.0</v>
      </c>
      <c r="S56" s="124">
        <f t="shared" si="7"/>
        <v>0</v>
      </c>
      <c r="T56" s="155" t="str">
        <f t="shared" si="8"/>
        <v>#DIV/0!</v>
      </c>
      <c r="U56" s="316">
        <v>0.0</v>
      </c>
      <c r="V56" s="124">
        <f t="shared" si="9"/>
        <v>0</v>
      </c>
      <c r="W56" s="317" t="str">
        <f t="shared" si="10"/>
        <v>#DIV/0!</v>
      </c>
      <c r="X56" s="136">
        <v>3.0</v>
      </c>
      <c r="Y56" s="129">
        <f t="shared" si="11"/>
        <v>0</v>
      </c>
    </row>
    <row r="57">
      <c r="A57" s="49"/>
      <c r="B57" s="236" t="s">
        <v>145</v>
      </c>
      <c r="C57" s="140" t="s">
        <v>183</v>
      </c>
      <c r="D57" s="238" t="s">
        <v>34</v>
      </c>
      <c r="E57" s="240" t="s">
        <v>36</v>
      </c>
      <c r="F57" s="241">
        <v>165718.0</v>
      </c>
      <c r="G57" s="243">
        <v>565.0</v>
      </c>
      <c r="H57" s="64">
        <f t="shared" si="1"/>
        <v>3.409406341</v>
      </c>
      <c r="I57" s="297">
        <v>82.0</v>
      </c>
      <c r="J57" s="313">
        <v>11.0</v>
      </c>
      <c r="K57" s="300">
        <f t="shared" si="2"/>
        <v>93</v>
      </c>
      <c r="L57" s="150">
        <f t="shared" si="3"/>
        <v>0.5611943181</v>
      </c>
      <c r="M57" s="116">
        <v>4.0</v>
      </c>
      <c r="N57" s="314"/>
      <c r="O57" s="302">
        <f t="shared" si="4"/>
        <v>4</v>
      </c>
      <c r="P57" s="174">
        <f t="shared" si="5"/>
        <v>0.04301075269</v>
      </c>
      <c r="Q57" s="315">
        <f t="shared" si="6"/>
        <v>0.02413739002</v>
      </c>
      <c r="R57" s="243">
        <v>77.0</v>
      </c>
      <c r="S57" s="124">
        <f t="shared" si="7"/>
        <v>16</v>
      </c>
      <c r="T57" s="155">
        <f t="shared" si="8"/>
        <v>0.2077922078</v>
      </c>
      <c r="U57" s="316">
        <v>3.0</v>
      </c>
      <c r="V57" s="124">
        <f t="shared" si="9"/>
        <v>1</v>
      </c>
      <c r="W57" s="317">
        <f t="shared" si="10"/>
        <v>0.3333333333</v>
      </c>
      <c r="X57" s="136">
        <v>9.0</v>
      </c>
      <c r="Y57" s="129">
        <f t="shared" si="11"/>
        <v>0.1111111111</v>
      </c>
    </row>
    <row r="58">
      <c r="A58" s="49"/>
      <c r="B58" s="236" t="s">
        <v>49</v>
      </c>
      <c r="C58" s="140" t="s">
        <v>186</v>
      </c>
      <c r="D58" s="238" t="s">
        <v>34</v>
      </c>
      <c r="E58" s="240" t="s">
        <v>37</v>
      </c>
      <c r="F58" s="241">
        <v>55194.0</v>
      </c>
      <c r="G58" s="243">
        <v>21.0</v>
      </c>
      <c r="H58" s="66">
        <f t="shared" si="1"/>
        <v>0.3804761387</v>
      </c>
      <c r="I58" s="297">
        <v>8.0</v>
      </c>
      <c r="J58" s="313"/>
      <c r="K58" s="300">
        <f t="shared" si="2"/>
        <v>8</v>
      </c>
      <c r="L58" s="150">
        <f t="shared" si="3"/>
        <v>0.1449432909</v>
      </c>
      <c r="M58" s="116">
        <v>1.0</v>
      </c>
      <c r="N58" s="314"/>
      <c r="O58" s="302">
        <f t="shared" si="4"/>
        <v>1</v>
      </c>
      <c r="P58" s="153">
        <f t="shared" si="5"/>
        <v>0.125</v>
      </c>
      <c r="Q58" s="315">
        <f t="shared" si="6"/>
        <v>0.01811791137</v>
      </c>
      <c r="R58" s="243">
        <v>6.0</v>
      </c>
      <c r="S58" s="124">
        <f t="shared" si="7"/>
        <v>2</v>
      </c>
      <c r="T58" s="155">
        <f t="shared" si="8"/>
        <v>0.3333333333</v>
      </c>
      <c r="U58" s="316">
        <v>1.0</v>
      </c>
      <c r="V58" s="124">
        <f t="shared" si="9"/>
        <v>0</v>
      </c>
      <c r="W58" s="317">
        <f t="shared" si="10"/>
        <v>0</v>
      </c>
      <c r="X58" s="136">
        <v>3.0</v>
      </c>
      <c r="Y58" s="129">
        <f t="shared" si="11"/>
        <v>0</v>
      </c>
    </row>
    <row r="59">
      <c r="A59" s="49"/>
      <c r="B59" s="236" t="s">
        <v>140</v>
      </c>
      <c r="C59" s="140" t="s">
        <v>188</v>
      </c>
      <c r="D59" s="238" t="s">
        <v>34</v>
      </c>
      <c r="E59" s="240" t="s">
        <v>142</v>
      </c>
      <c r="F59" s="241">
        <v>3193694.0</v>
      </c>
      <c r="G59" s="243">
        <v>2517.0</v>
      </c>
      <c r="H59" s="64">
        <f t="shared" si="1"/>
        <v>0.7881155803</v>
      </c>
      <c r="I59" s="297">
        <v>378.0</v>
      </c>
      <c r="J59" s="313">
        <v>74.0</v>
      </c>
      <c r="K59" s="300">
        <f t="shared" si="2"/>
        <v>452</v>
      </c>
      <c r="L59" s="150">
        <f t="shared" si="3"/>
        <v>0.1415289004</v>
      </c>
      <c r="M59" s="116">
        <v>15.0</v>
      </c>
      <c r="N59" s="314">
        <v>3.0</v>
      </c>
      <c r="O59" s="302">
        <f t="shared" si="4"/>
        <v>18</v>
      </c>
      <c r="P59" s="174">
        <f t="shared" si="5"/>
        <v>0.03982300885</v>
      </c>
      <c r="Q59" s="315">
        <f t="shared" si="6"/>
        <v>0.005636106653</v>
      </c>
      <c r="R59" s="243">
        <v>286.0</v>
      </c>
      <c r="S59" s="124">
        <f t="shared" si="7"/>
        <v>166</v>
      </c>
      <c r="T59" s="155">
        <f t="shared" si="8"/>
        <v>0.5804195804</v>
      </c>
      <c r="U59" s="316">
        <v>11.0</v>
      </c>
      <c r="V59" s="124">
        <f t="shared" si="9"/>
        <v>7</v>
      </c>
      <c r="W59" s="317">
        <f t="shared" si="10"/>
        <v>0.6363636364</v>
      </c>
      <c r="X59" s="136">
        <v>240.0</v>
      </c>
      <c r="Y59" s="129">
        <f t="shared" si="11"/>
        <v>0.02916666667</v>
      </c>
    </row>
    <row r="60">
      <c r="A60" s="49"/>
      <c r="B60" s="259" t="s">
        <v>147</v>
      </c>
      <c r="C60" s="196" t="s">
        <v>190</v>
      </c>
      <c r="D60" s="260" t="s">
        <v>34</v>
      </c>
      <c r="E60" s="261" t="s">
        <v>36</v>
      </c>
      <c r="F60" s="262">
        <v>104914.0</v>
      </c>
      <c r="G60" s="263">
        <v>224.0</v>
      </c>
      <c r="H60" s="264">
        <f t="shared" si="1"/>
        <v>2.135082067</v>
      </c>
      <c r="I60" s="319">
        <v>37.0</v>
      </c>
      <c r="J60" s="320">
        <v>3.0</v>
      </c>
      <c r="K60" s="321">
        <f t="shared" si="2"/>
        <v>40</v>
      </c>
      <c r="L60" s="267">
        <f t="shared" si="3"/>
        <v>0.3812646549</v>
      </c>
      <c r="M60" s="322">
        <v>0.0</v>
      </c>
      <c r="N60" s="201"/>
      <c r="O60" s="323">
        <f t="shared" si="4"/>
        <v>0</v>
      </c>
      <c r="P60" s="269">
        <f t="shared" si="5"/>
        <v>0</v>
      </c>
      <c r="Q60" s="325">
        <f t="shared" si="6"/>
        <v>0</v>
      </c>
      <c r="R60" s="200">
        <v>30.0</v>
      </c>
      <c r="S60" s="242">
        <f t="shared" si="7"/>
        <v>10</v>
      </c>
      <c r="T60" s="272">
        <f t="shared" si="8"/>
        <v>0.3333333333</v>
      </c>
      <c r="U60" s="200">
        <v>0.0</v>
      </c>
      <c r="V60" s="242">
        <f t="shared" si="9"/>
        <v>0</v>
      </c>
      <c r="W60" s="334" t="str">
        <f t="shared" si="10"/>
        <v>#DIV/0!</v>
      </c>
      <c r="X60" s="288" t="s">
        <v>34</v>
      </c>
      <c r="Y60" s="275" t="s">
        <v>34</v>
      </c>
    </row>
    <row r="61" ht="7.5" customHeight="1">
      <c r="A61" s="1"/>
      <c r="B61" s="1"/>
      <c r="C61" s="217"/>
      <c r="L61" s="218"/>
      <c r="M61" s="219"/>
      <c r="O61" s="220"/>
      <c r="V61" s="221"/>
      <c r="Y61" s="222"/>
    </row>
    <row r="62">
      <c r="A62" s="1"/>
      <c r="B62" s="1"/>
      <c r="C62" s="223" t="s">
        <v>154</v>
      </c>
      <c r="I62" s="327">
        <v>46.0</v>
      </c>
      <c r="J62" s="328"/>
      <c r="K62" s="329">
        <f t="shared" ref="K62:K63" si="12">I62+J62</f>
        <v>46</v>
      </c>
      <c r="L62" s="218"/>
      <c r="M62" s="228">
        <v>0.0</v>
      </c>
      <c r="N62" s="226"/>
      <c r="O62" s="229">
        <v>0.0</v>
      </c>
      <c r="R62" s="336">
        <v>46.0</v>
      </c>
      <c r="U62" s="336">
        <v>0.0</v>
      </c>
      <c r="V62" s="221"/>
      <c r="Y62" s="222"/>
    </row>
    <row r="63">
      <c r="A63" s="1"/>
      <c r="B63" s="1"/>
      <c r="C63" s="223" t="s">
        <v>155</v>
      </c>
      <c r="I63" s="331">
        <v>3.0</v>
      </c>
      <c r="J63" s="332"/>
      <c r="K63" s="333">
        <f t="shared" si="12"/>
        <v>3</v>
      </c>
      <c r="L63" s="218"/>
      <c r="M63" s="237">
        <v>0.0</v>
      </c>
      <c r="N63" s="234"/>
      <c r="O63" s="239">
        <v>0.0</v>
      </c>
      <c r="R63" s="336">
        <v>3.0</v>
      </c>
      <c r="U63" s="336">
        <v>0.0</v>
      </c>
      <c r="V63" s="221"/>
      <c r="Y63" s="222"/>
    </row>
    <row r="64" ht="7.5" customHeight="1">
      <c r="A64" s="1"/>
      <c r="B64" s="1"/>
      <c r="C64" s="217"/>
      <c r="L64" s="218"/>
      <c r="V64" s="221"/>
      <c r="Y64" s="222"/>
    </row>
    <row r="65">
      <c r="A65" s="1"/>
      <c r="B65" s="1"/>
      <c r="C65" s="18" t="s">
        <v>15</v>
      </c>
      <c r="F65" s="20">
        <f t="shared" ref="F65:G65" si="13">SUM(F5:F63)</f>
        <v>331875705</v>
      </c>
      <c r="G65" s="251">
        <f t="shared" si="13"/>
        <v>1623807</v>
      </c>
      <c r="H65" s="21">
        <f>(G65/F65)*1000</f>
        <v>4.892816725</v>
      </c>
      <c r="I65" s="252">
        <f t="shared" ref="I65:K65" si="14">SUM(I5:I63)</f>
        <v>277161</v>
      </c>
      <c r="J65" s="253">
        <f t="shared" si="14"/>
        <v>34196</v>
      </c>
      <c r="K65" s="23">
        <f t="shared" si="14"/>
        <v>311357</v>
      </c>
      <c r="L65" s="22">
        <f>(K65/F65)*1000</f>
        <v>0.9381735249</v>
      </c>
      <c r="M65" s="254">
        <f t="shared" ref="M65:O65" si="15">SUM(M5:M63)</f>
        <v>7404</v>
      </c>
      <c r="N65" s="252">
        <f t="shared" si="15"/>
        <v>1048</v>
      </c>
      <c r="O65" s="23">
        <f t="shared" si="15"/>
        <v>8452</v>
      </c>
      <c r="P65" s="24">
        <f>O65/K65</f>
        <v>0.02714568807</v>
      </c>
      <c r="Q65" s="25">
        <f>(O65/F65)*1000</f>
        <v>0.02546736586</v>
      </c>
      <c r="R65" s="255">
        <f t="shared" ref="R65:S65" si="16">SUM(R5:R63)</f>
        <v>215003</v>
      </c>
      <c r="S65" s="256">
        <f t="shared" si="16"/>
        <v>96354</v>
      </c>
      <c r="T65" s="26">
        <f>(K65/R65)-1</f>
        <v>0.4481518863</v>
      </c>
      <c r="U65" s="255">
        <f t="shared" ref="U65:V65" si="17">SUM(U5:U63)</f>
        <v>5101</v>
      </c>
      <c r="V65" s="256">
        <f t="shared" si="17"/>
        <v>3351</v>
      </c>
      <c r="W65" s="27">
        <f>(O65/U65)-1</f>
        <v>0.6569300137</v>
      </c>
      <c r="X65" s="257">
        <f>SUM(X5:X63)</f>
        <v>23559</v>
      </c>
      <c r="Y65" s="29">
        <f>V65/X65</f>
        <v>0.1422386349</v>
      </c>
    </row>
    <row r="66">
      <c r="A66" s="1"/>
      <c r="B66" s="1"/>
      <c r="C66" s="258" t="s">
        <v>159</v>
      </c>
    </row>
  </sheetData>
  <autoFilter ref="$B$4:$Y$60">
    <sortState ref="B4:Y60">
      <sortCondition ref="C4:C60"/>
      <sortCondition descending="1" ref="Q4:Q60"/>
      <sortCondition descending="1" ref="N4:N60"/>
      <sortCondition descending="1" ref="W4:W60"/>
      <sortCondition descending="1" ref="T4:T60"/>
      <sortCondition descending="1" ref="L4:L60"/>
      <sortCondition descending="1" ref="K4:K60"/>
      <sortCondition ref="B4:B60"/>
      <sortCondition descending="1" ref="O4:O60"/>
      <sortCondition descending="1" ref="I4:I60"/>
      <sortCondition descending="1" ref="G4:G60"/>
      <sortCondition descending="1" ref="P4:P60"/>
      <sortCondition descending="1" ref="J4:J60"/>
      <sortCondition descending="1" ref="H4:H60"/>
      <sortCondition descending="1" ref="Y4:Y60"/>
      <sortCondition descending="1" ref="M4:M60"/>
      <sortCondition descending="1" ref="X4:X60"/>
    </sortState>
  </autoFilter>
  <mergeCells count="14">
    <mergeCell ref="G3:H3"/>
    <mergeCell ref="I3:L3"/>
    <mergeCell ref="C66:Q66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0.43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173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6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298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7"/>
      <c r="B4" s="30" t="s">
        <v>10</v>
      </c>
      <c r="C4" s="31" t="s">
        <v>11</v>
      </c>
      <c r="D4" s="32" t="s">
        <v>12</v>
      </c>
      <c r="E4" s="33" t="s">
        <v>13</v>
      </c>
      <c r="F4" s="34" t="s">
        <v>14</v>
      </c>
      <c r="G4" s="35" t="s">
        <v>15</v>
      </c>
      <c r="H4" s="36" t="s">
        <v>16</v>
      </c>
      <c r="I4" s="37" t="s">
        <v>17</v>
      </c>
      <c r="J4" s="38" t="s">
        <v>18</v>
      </c>
      <c r="K4" s="39" t="s">
        <v>15</v>
      </c>
      <c r="L4" s="40" t="s">
        <v>16</v>
      </c>
      <c r="M4" s="37" t="s">
        <v>17</v>
      </c>
      <c r="N4" s="38" t="s">
        <v>18</v>
      </c>
      <c r="O4" s="39" t="s">
        <v>15</v>
      </c>
      <c r="P4" s="42" t="s">
        <v>19</v>
      </c>
      <c r="Q4" s="43" t="s">
        <v>20</v>
      </c>
      <c r="R4" s="48" t="s">
        <v>174</v>
      </c>
      <c r="S4" s="51" t="s">
        <v>23</v>
      </c>
      <c r="T4" s="53" t="s">
        <v>24</v>
      </c>
      <c r="U4" s="48" t="s">
        <v>175</v>
      </c>
      <c r="V4" s="51" t="s">
        <v>23</v>
      </c>
      <c r="W4" s="53" t="s">
        <v>24</v>
      </c>
      <c r="X4" s="39" t="s">
        <v>28</v>
      </c>
      <c r="Y4" s="39" t="s">
        <v>30</v>
      </c>
    </row>
    <row r="5">
      <c r="A5" s="49"/>
      <c r="B5" s="54" t="s">
        <v>33</v>
      </c>
      <c r="C5" s="56" t="s">
        <v>35</v>
      </c>
      <c r="D5" s="58" t="s">
        <v>37</v>
      </c>
      <c r="E5" s="60" t="s">
        <v>37</v>
      </c>
      <c r="F5" s="62">
        <v>4903185.0</v>
      </c>
      <c r="G5" s="63">
        <v>9619.0</v>
      </c>
      <c r="H5" s="66">
        <f t="shared" ref="H5:H60" si="1">(G5/F5)*1000</f>
        <v>1.961786064</v>
      </c>
      <c r="I5" s="285">
        <v>1261.0</v>
      </c>
      <c r="J5" s="287">
        <v>254.0</v>
      </c>
      <c r="K5" s="289">
        <f t="shared" ref="K5:K60" si="2">I5+J5</f>
        <v>1515</v>
      </c>
      <c r="L5" s="74">
        <f t="shared" ref="L5:L60" si="3">(K5/F5)*1000</f>
        <v>0.3089828346</v>
      </c>
      <c r="M5" s="76">
        <v>32.0</v>
      </c>
      <c r="N5" s="290">
        <v>6.0</v>
      </c>
      <c r="O5" s="304">
        <f t="shared" ref="O5:O50" si="4">M5+N5</f>
        <v>38</v>
      </c>
      <c r="P5" s="79">
        <f t="shared" ref="P5:P60" si="5">O5/K5</f>
        <v>0.02508250825</v>
      </c>
      <c r="Q5" s="292">
        <f t="shared" ref="Q5:Q60" si="6">(O5/F5)*1000</f>
        <v>0.007750064499</v>
      </c>
      <c r="R5" s="293">
        <v>993.0</v>
      </c>
      <c r="S5" s="83">
        <f t="shared" ref="S5:S60" si="7">K5-R5</f>
        <v>522</v>
      </c>
      <c r="T5" s="93">
        <f t="shared" ref="T5:T60" si="8">(K5/R5)-1</f>
        <v>0.5256797583</v>
      </c>
      <c r="U5" s="293">
        <v>23.0</v>
      </c>
      <c r="V5" s="83">
        <f t="shared" ref="V5:V60" si="9">O5-U5</f>
        <v>15</v>
      </c>
      <c r="W5" s="305">
        <f t="shared" ref="W5:W60" si="10">(O5/U5)-1</f>
        <v>0.652173913</v>
      </c>
      <c r="X5" s="95">
        <v>438.0</v>
      </c>
      <c r="Y5" s="89">
        <f t="shared" ref="Y5:Y59" si="11">V5/X5</f>
        <v>0.03424657534</v>
      </c>
    </row>
    <row r="6">
      <c r="A6" s="49"/>
      <c r="B6" s="98" t="s">
        <v>39</v>
      </c>
      <c r="C6" s="100" t="s">
        <v>41</v>
      </c>
      <c r="D6" s="102" t="s">
        <v>37</v>
      </c>
      <c r="E6" s="104" t="s">
        <v>37</v>
      </c>
      <c r="F6" s="106">
        <v>731545.0</v>
      </c>
      <c r="G6" s="108">
        <v>6016.0</v>
      </c>
      <c r="H6" s="66">
        <f t="shared" si="1"/>
        <v>8.223690955</v>
      </c>
      <c r="I6" s="297">
        <v>143.0</v>
      </c>
      <c r="J6" s="299">
        <v>8.0</v>
      </c>
      <c r="K6" s="300">
        <f t="shared" si="2"/>
        <v>151</v>
      </c>
      <c r="L6" s="114">
        <f t="shared" si="3"/>
        <v>0.2064124558</v>
      </c>
      <c r="M6" s="116">
        <v>3.0</v>
      </c>
      <c r="N6" s="301"/>
      <c r="O6" s="302">
        <f t="shared" si="4"/>
        <v>3</v>
      </c>
      <c r="P6" s="120">
        <f t="shared" si="5"/>
        <v>0.01986754967</v>
      </c>
      <c r="Q6" s="303">
        <f t="shared" si="6"/>
        <v>0.004100909718</v>
      </c>
      <c r="R6" s="111">
        <v>119.0</v>
      </c>
      <c r="S6" s="124">
        <f t="shared" si="7"/>
        <v>32</v>
      </c>
      <c r="T6" s="125">
        <f t="shared" si="8"/>
        <v>0.268907563</v>
      </c>
      <c r="U6" s="306">
        <v>3.0</v>
      </c>
      <c r="V6" s="124">
        <f t="shared" si="9"/>
        <v>0</v>
      </c>
      <c r="W6" s="307">
        <f t="shared" si="10"/>
        <v>0</v>
      </c>
      <c r="X6" s="136">
        <v>36.0</v>
      </c>
      <c r="Y6" s="129">
        <f t="shared" si="11"/>
        <v>0</v>
      </c>
    </row>
    <row r="7">
      <c r="A7" s="49"/>
      <c r="B7" s="98" t="s">
        <v>45</v>
      </c>
      <c r="C7" s="100" t="s">
        <v>46</v>
      </c>
      <c r="D7" s="102" t="s">
        <v>37</v>
      </c>
      <c r="E7" s="104" t="s">
        <v>37</v>
      </c>
      <c r="F7" s="106">
        <v>7278717.0</v>
      </c>
      <c r="G7" s="108">
        <v>24673.0</v>
      </c>
      <c r="H7" s="66">
        <f t="shared" si="1"/>
        <v>3.389745748</v>
      </c>
      <c r="I7" s="297">
        <v>1598.0</v>
      </c>
      <c r="J7" s="299">
        <v>171.0</v>
      </c>
      <c r="K7" s="300">
        <f t="shared" si="2"/>
        <v>1769</v>
      </c>
      <c r="L7" s="114">
        <f t="shared" si="3"/>
        <v>0.2430373375</v>
      </c>
      <c r="M7" s="116">
        <v>32.0</v>
      </c>
      <c r="N7" s="301">
        <v>9.0</v>
      </c>
      <c r="O7" s="302">
        <f t="shared" si="4"/>
        <v>41</v>
      </c>
      <c r="P7" s="120">
        <f t="shared" si="5"/>
        <v>0.02317693612</v>
      </c>
      <c r="Q7" s="303">
        <f t="shared" si="6"/>
        <v>0.005632860846</v>
      </c>
      <c r="R7" s="111">
        <v>1289.0</v>
      </c>
      <c r="S7" s="124">
        <f t="shared" si="7"/>
        <v>480</v>
      </c>
      <c r="T7" s="125">
        <f t="shared" si="8"/>
        <v>0.3723816912</v>
      </c>
      <c r="U7" s="306">
        <v>24.0</v>
      </c>
      <c r="V7" s="124">
        <f t="shared" si="9"/>
        <v>17</v>
      </c>
      <c r="W7" s="307">
        <f t="shared" si="10"/>
        <v>0.7083333333</v>
      </c>
      <c r="X7" s="136">
        <v>492.0</v>
      </c>
      <c r="Y7" s="129">
        <f t="shared" si="11"/>
        <v>0.03455284553</v>
      </c>
    </row>
    <row r="8">
      <c r="A8" s="49"/>
      <c r="B8" s="98" t="s">
        <v>47</v>
      </c>
      <c r="C8" s="100" t="s">
        <v>48</v>
      </c>
      <c r="D8" s="102" t="s">
        <v>37</v>
      </c>
      <c r="E8" s="104" t="s">
        <v>37</v>
      </c>
      <c r="F8" s="106">
        <v>3017825.0</v>
      </c>
      <c r="G8" s="108">
        <v>9699.0</v>
      </c>
      <c r="H8" s="66">
        <f t="shared" si="1"/>
        <v>3.213904053</v>
      </c>
      <c r="I8" s="297">
        <v>683.0</v>
      </c>
      <c r="J8" s="299">
        <v>55.0</v>
      </c>
      <c r="K8" s="300">
        <f t="shared" si="2"/>
        <v>738</v>
      </c>
      <c r="L8" s="114">
        <f t="shared" si="3"/>
        <v>0.2445469833</v>
      </c>
      <c r="M8" s="116">
        <v>12.0</v>
      </c>
      <c r="N8" s="301"/>
      <c r="O8" s="302">
        <f t="shared" si="4"/>
        <v>12</v>
      </c>
      <c r="P8" s="120">
        <f t="shared" si="5"/>
        <v>0.0162601626</v>
      </c>
      <c r="Q8" s="303">
        <f t="shared" si="6"/>
        <v>0.003976373713</v>
      </c>
      <c r="R8" s="111">
        <v>523.0</v>
      </c>
      <c r="S8" s="124">
        <f t="shared" si="7"/>
        <v>215</v>
      </c>
      <c r="T8" s="125">
        <f t="shared" si="8"/>
        <v>0.4110898662</v>
      </c>
      <c r="U8" s="306">
        <v>8.0</v>
      </c>
      <c r="V8" s="124">
        <f t="shared" si="9"/>
        <v>4</v>
      </c>
      <c r="W8" s="307">
        <f t="shared" si="10"/>
        <v>0.5</v>
      </c>
      <c r="X8" s="136">
        <v>267.0</v>
      </c>
      <c r="Y8" s="129">
        <f t="shared" si="11"/>
        <v>0.01498127341</v>
      </c>
    </row>
    <row r="9">
      <c r="A9" s="49"/>
      <c r="B9" s="98" t="s">
        <v>51</v>
      </c>
      <c r="C9" s="100" t="s">
        <v>52</v>
      </c>
      <c r="D9" s="146" t="s">
        <v>36</v>
      </c>
      <c r="E9" s="149" t="s">
        <v>36</v>
      </c>
      <c r="F9" s="106">
        <v>3.9512223E7</v>
      </c>
      <c r="G9" s="108">
        <v>35300.0</v>
      </c>
      <c r="H9" s="66">
        <f t="shared" si="1"/>
        <v>0.8933944314</v>
      </c>
      <c r="I9" s="297">
        <v>10838.0</v>
      </c>
      <c r="J9" s="299">
        <v>1429.0</v>
      </c>
      <c r="K9" s="300">
        <f t="shared" si="2"/>
        <v>12267</v>
      </c>
      <c r="L9" s="114">
        <f t="shared" si="3"/>
        <v>0.3104608921</v>
      </c>
      <c r="M9" s="116">
        <v>234.0</v>
      </c>
      <c r="N9" s="301">
        <v>41.0</v>
      </c>
      <c r="O9" s="302">
        <f t="shared" si="4"/>
        <v>275</v>
      </c>
      <c r="P9" s="120">
        <f t="shared" si="5"/>
        <v>0.02241786908</v>
      </c>
      <c r="Q9" s="303">
        <f t="shared" si="6"/>
        <v>0.006959871633</v>
      </c>
      <c r="R9" s="111">
        <v>8504.0</v>
      </c>
      <c r="S9" s="124">
        <f t="shared" si="7"/>
        <v>3763</v>
      </c>
      <c r="T9" s="125">
        <f t="shared" si="8"/>
        <v>0.4424976482</v>
      </c>
      <c r="U9" s="306">
        <v>180.0</v>
      </c>
      <c r="V9" s="124">
        <f t="shared" si="9"/>
        <v>95</v>
      </c>
      <c r="W9" s="307">
        <f t="shared" si="10"/>
        <v>0.5277777778</v>
      </c>
      <c r="X9" s="136">
        <v>2208.0</v>
      </c>
      <c r="Y9" s="129">
        <f t="shared" si="11"/>
        <v>0.04302536232</v>
      </c>
    </row>
    <row r="10">
      <c r="A10" s="49"/>
      <c r="B10" s="98" t="s">
        <v>53</v>
      </c>
      <c r="C10" s="100" t="s">
        <v>54</v>
      </c>
      <c r="D10" s="146" t="s">
        <v>36</v>
      </c>
      <c r="E10" s="149" t="s">
        <v>36</v>
      </c>
      <c r="F10" s="106">
        <v>5758736.0</v>
      </c>
      <c r="G10" s="108">
        <v>20411.0</v>
      </c>
      <c r="H10" s="66">
        <f t="shared" si="1"/>
        <v>3.544354178</v>
      </c>
      <c r="I10" s="297">
        <v>3728.0</v>
      </c>
      <c r="J10" s="299">
        <v>445.0</v>
      </c>
      <c r="K10" s="300">
        <f t="shared" si="2"/>
        <v>4173</v>
      </c>
      <c r="L10" s="114">
        <f t="shared" si="3"/>
        <v>0.7246381845</v>
      </c>
      <c r="M10" s="116">
        <v>97.0</v>
      </c>
      <c r="N10" s="301">
        <v>14.0</v>
      </c>
      <c r="O10" s="302">
        <f t="shared" si="4"/>
        <v>111</v>
      </c>
      <c r="P10" s="120">
        <f t="shared" si="5"/>
        <v>0.02659956866</v>
      </c>
      <c r="Q10" s="303">
        <f t="shared" si="6"/>
        <v>0.01927506314</v>
      </c>
      <c r="R10" s="111">
        <v>2966.0</v>
      </c>
      <c r="S10" s="124">
        <f t="shared" si="7"/>
        <v>1207</v>
      </c>
      <c r="T10" s="125">
        <f t="shared" si="8"/>
        <v>0.406945381</v>
      </c>
      <c r="U10" s="306">
        <v>69.0</v>
      </c>
      <c r="V10" s="124">
        <f t="shared" si="9"/>
        <v>42</v>
      </c>
      <c r="W10" s="307">
        <f t="shared" si="10"/>
        <v>0.6086956522</v>
      </c>
      <c r="X10" s="136">
        <v>321.0</v>
      </c>
      <c r="Y10" s="129">
        <f t="shared" si="11"/>
        <v>0.1308411215</v>
      </c>
    </row>
    <row r="11">
      <c r="A11" s="49"/>
      <c r="B11" s="98" t="s">
        <v>57</v>
      </c>
      <c r="C11" s="100" t="s">
        <v>58</v>
      </c>
      <c r="D11" s="146" t="s">
        <v>36</v>
      </c>
      <c r="E11" s="149" t="s">
        <v>36</v>
      </c>
      <c r="F11" s="106">
        <v>3565287.0</v>
      </c>
      <c r="G11" s="108">
        <v>20015.0</v>
      </c>
      <c r="H11" s="66">
        <f t="shared" si="1"/>
        <v>5.613853808</v>
      </c>
      <c r="I11" s="297">
        <v>3824.0</v>
      </c>
      <c r="J11" s="299">
        <v>1090.0</v>
      </c>
      <c r="K11" s="300">
        <f t="shared" si="2"/>
        <v>4914</v>
      </c>
      <c r="L11" s="114">
        <f t="shared" si="3"/>
        <v>1.378290163</v>
      </c>
      <c r="M11" s="116">
        <v>112.0</v>
      </c>
      <c r="N11" s="301">
        <v>19.0</v>
      </c>
      <c r="O11" s="302">
        <f t="shared" si="4"/>
        <v>131</v>
      </c>
      <c r="P11" s="120">
        <f t="shared" si="5"/>
        <v>0.02665852666</v>
      </c>
      <c r="Q11" s="303">
        <f t="shared" si="6"/>
        <v>0.03674318505</v>
      </c>
      <c r="R11" s="111">
        <v>3128.0</v>
      </c>
      <c r="S11" s="124">
        <f t="shared" si="7"/>
        <v>1786</v>
      </c>
      <c r="T11" s="125">
        <f t="shared" si="8"/>
        <v>0.570971867</v>
      </c>
      <c r="U11" s="306">
        <v>69.0</v>
      </c>
      <c r="V11" s="124">
        <f t="shared" si="9"/>
        <v>62</v>
      </c>
      <c r="W11" s="307">
        <f t="shared" si="10"/>
        <v>0.8985507246</v>
      </c>
      <c r="X11" s="136">
        <v>255.0</v>
      </c>
      <c r="Y11" s="129">
        <f t="shared" si="11"/>
        <v>0.2431372549</v>
      </c>
    </row>
    <row r="12">
      <c r="A12" s="49"/>
      <c r="B12" s="98" t="s">
        <v>61</v>
      </c>
      <c r="C12" s="100" t="s">
        <v>62</v>
      </c>
      <c r="D12" s="146" t="s">
        <v>36</v>
      </c>
      <c r="E12" s="149" t="s">
        <v>36</v>
      </c>
      <c r="F12" s="106">
        <v>973764.0</v>
      </c>
      <c r="G12" s="108">
        <v>5445.0</v>
      </c>
      <c r="H12" s="66">
        <f t="shared" si="1"/>
        <v>5.591703945</v>
      </c>
      <c r="I12" s="297">
        <v>393.0</v>
      </c>
      <c r="J12" s="299">
        <v>57.0</v>
      </c>
      <c r="K12" s="300">
        <f t="shared" si="2"/>
        <v>450</v>
      </c>
      <c r="L12" s="114">
        <f t="shared" si="3"/>
        <v>0.4621242929</v>
      </c>
      <c r="M12" s="116">
        <v>12.0</v>
      </c>
      <c r="N12" s="301">
        <v>2.0</v>
      </c>
      <c r="O12" s="302">
        <f t="shared" si="4"/>
        <v>14</v>
      </c>
      <c r="P12" s="120">
        <f t="shared" si="5"/>
        <v>0.03111111111</v>
      </c>
      <c r="Q12" s="303">
        <f t="shared" si="6"/>
        <v>0.01437720023</v>
      </c>
      <c r="R12" s="111">
        <v>319.0</v>
      </c>
      <c r="S12" s="124">
        <f t="shared" si="7"/>
        <v>131</v>
      </c>
      <c r="T12" s="125">
        <f t="shared" si="8"/>
        <v>0.4106583072</v>
      </c>
      <c r="U12" s="306">
        <v>10.0</v>
      </c>
      <c r="V12" s="124">
        <f t="shared" si="9"/>
        <v>4</v>
      </c>
      <c r="W12" s="307">
        <f t="shared" si="10"/>
        <v>0.4</v>
      </c>
      <c r="X12" s="136">
        <v>75.0</v>
      </c>
      <c r="Y12" s="129">
        <f t="shared" si="11"/>
        <v>0.05333333333</v>
      </c>
    </row>
    <row r="13">
      <c r="A13" s="49"/>
      <c r="B13" s="98" t="s">
        <v>65</v>
      </c>
      <c r="C13" s="100" t="s">
        <v>66</v>
      </c>
      <c r="D13" s="146" t="s">
        <v>36</v>
      </c>
      <c r="E13" s="149" t="s">
        <v>67</v>
      </c>
      <c r="F13" s="106">
        <v>705749.0</v>
      </c>
      <c r="G13" s="108">
        <v>5584.0</v>
      </c>
      <c r="H13" s="66">
        <f t="shared" si="1"/>
        <v>7.912161406</v>
      </c>
      <c r="I13" s="297">
        <v>653.0</v>
      </c>
      <c r="J13" s="299">
        <v>104.0</v>
      </c>
      <c r="K13" s="300">
        <f t="shared" si="2"/>
        <v>757</v>
      </c>
      <c r="L13" s="114">
        <f t="shared" si="3"/>
        <v>1.072619302</v>
      </c>
      <c r="M13" s="116">
        <v>12.0</v>
      </c>
      <c r="N13" s="301">
        <v>3.0</v>
      </c>
      <c r="O13" s="302">
        <f t="shared" si="4"/>
        <v>15</v>
      </c>
      <c r="P13" s="120">
        <f t="shared" si="5"/>
        <v>0.01981505945</v>
      </c>
      <c r="Q13" s="303">
        <f t="shared" si="6"/>
        <v>0.02125401524</v>
      </c>
      <c r="R13" s="111">
        <v>495.0</v>
      </c>
      <c r="S13" s="124">
        <f t="shared" si="7"/>
        <v>262</v>
      </c>
      <c r="T13" s="125">
        <f t="shared" si="8"/>
        <v>0.5292929293</v>
      </c>
      <c r="U13" s="306">
        <v>9.0</v>
      </c>
      <c r="V13" s="124">
        <f t="shared" si="9"/>
        <v>6</v>
      </c>
      <c r="W13" s="307">
        <f t="shared" si="10"/>
        <v>0.6666666667</v>
      </c>
      <c r="X13" s="136">
        <v>42.0</v>
      </c>
      <c r="Y13" s="129">
        <f t="shared" si="11"/>
        <v>0.1428571429</v>
      </c>
    </row>
    <row r="14">
      <c r="A14" s="49"/>
      <c r="B14" s="98" t="s">
        <v>70</v>
      </c>
      <c r="C14" s="100" t="s">
        <v>72</v>
      </c>
      <c r="D14" s="159" t="s">
        <v>44</v>
      </c>
      <c r="E14" s="104" t="s">
        <v>37</v>
      </c>
      <c r="F14" s="106">
        <v>2.1477737E7</v>
      </c>
      <c r="G14" s="108">
        <v>91722.0</v>
      </c>
      <c r="H14" s="66">
        <f t="shared" si="1"/>
        <v>4.270561652</v>
      </c>
      <c r="I14" s="297">
        <v>9008.0</v>
      </c>
      <c r="J14" s="299">
        <v>1260.0</v>
      </c>
      <c r="K14" s="300">
        <f t="shared" si="2"/>
        <v>10268</v>
      </c>
      <c r="L14" s="114">
        <f t="shared" si="3"/>
        <v>0.4780764379</v>
      </c>
      <c r="M14" s="116">
        <v>144.0</v>
      </c>
      <c r="N14" s="301">
        <v>26.0</v>
      </c>
      <c r="O14" s="302">
        <f t="shared" si="4"/>
        <v>170</v>
      </c>
      <c r="P14" s="120">
        <f t="shared" si="5"/>
        <v>0.01655629139</v>
      </c>
      <c r="Q14" s="303">
        <f t="shared" si="6"/>
        <v>0.007915172814</v>
      </c>
      <c r="R14" s="111">
        <v>6741.0</v>
      </c>
      <c r="S14" s="124">
        <f t="shared" si="7"/>
        <v>3527</v>
      </c>
      <c r="T14" s="125">
        <f t="shared" si="8"/>
        <v>0.52321614</v>
      </c>
      <c r="U14" s="306">
        <v>85.0</v>
      </c>
      <c r="V14" s="124">
        <f t="shared" si="9"/>
        <v>85</v>
      </c>
      <c r="W14" s="308">
        <f t="shared" si="10"/>
        <v>1</v>
      </c>
      <c r="X14" s="136">
        <v>1713.0</v>
      </c>
      <c r="Y14" s="129">
        <f t="shared" si="11"/>
        <v>0.04962054874</v>
      </c>
    </row>
    <row r="15">
      <c r="A15" s="49"/>
      <c r="B15" s="98" t="s">
        <v>74</v>
      </c>
      <c r="C15" s="100" t="s">
        <v>75</v>
      </c>
      <c r="D15" s="102" t="s">
        <v>37</v>
      </c>
      <c r="E15" s="104" t="s">
        <v>37</v>
      </c>
      <c r="F15" s="106">
        <v>1.0617423E7</v>
      </c>
      <c r="G15" s="108">
        <v>25265.0</v>
      </c>
      <c r="H15" s="66">
        <f t="shared" si="1"/>
        <v>2.379579301</v>
      </c>
      <c r="I15" s="297">
        <v>5348.0</v>
      </c>
      <c r="J15" s="299">
        <v>619.0</v>
      </c>
      <c r="K15" s="300">
        <f t="shared" si="2"/>
        <v>5967</v>
      </c>
      <c r="L15" s="114">
        <f t="shared" si="3"/>
        <v>0.5620007793</v>
      </c>
      <c r="M15" s="116">
        <v>163.0</v>
      </c>
      <c r="N15" s="301">
        <v>35.0</v>
      </c>
      <c r="O15" s="302">
        <f t="shared" si="4"/>
        <v>198</v>
      </c>
      <c r="P15" s="120">
        <f t="shared" si="5"/>
        <v>0.03318250377</v>
      </c>
      <c r="Q15" s="303">
        <f t="shared" si="6"/>
        <v>0.01864859298</v>
      </c>
      <c r="R15" s="111">
        <v>4117.0</v>
      </c>
      <c r="S15" s="124">
        <f t="shared" si="7"/>
        <v>1850</v>
      </c>
      <c r="T15" s="125">
        <f t="shared" si="8"/>
        <v>0.4493563274</v>
      </c>
      <c r="U15" s="306">
        <v>125.0</v>
      </c>
      <c r="V15" s="124">
        <f t="shared" si="9"/>
        <v>73</v>
      </c>
      <c r="W15" s="307">
        <f t="shared" si="10"/>
        <v>0.584</v>
      </c>
      <c r="X15" s="136">
        <v>699.0</v>
      </c>
      <c r="Y15" s="129">
        <f t="shared" si="11"/>
        <v>0.104434907</v>
      </c>
    </row>
    <row r="16">
      <c r="A16" s="49"/>
      <c r="B16" s="98" t="s">
        <v>80</v>
      </c>
      <c r="C16" s="100" t="s">
        <v>81</v>
      </c>
      <c r="D16" s="146" t="s">
        <v>36</v>
      </c>
      <c r="E16" s="149" t="s">
        <v>36</v>
      </c>
      <c r="F16" s="106">
        <v>1415872.0</v>
      </c>
      <c r="G16" s="108">
        <v>10491.0</v>
      </c>
      <c r="H16" s="66">
        <f t="shared" si="1"/>
        <v>7.409568097</v>
      </c>
      <c r="I16" s="297">
        <v>285.0</v>
      </c>
      <c r="J16" s="299">
        <v>34.0</v>
      </c>
      <c r="K16" s="300">
        <f t="shared" si="2"/>
        <v>319</v>
      </c>
      <c r="L16" s="114">
        <f t="shared" si="3"/>
        <v>0.2253028522</v>
      </c>
      <c r="M16" s="116">
        <v>2.0</v>
      </c>
      <c r="N16" s="301">
        <v>1.0</v>
      </c>
      <c r="O16" s="302">
        <f t="shared" si="4"/>
        <v>3</v>
      </c>
      <c r="P16" s="120">
        <f t="shared" si="5"/>
        <v>0.009404388715</v>
      </c>
      <c r="Q16" s="303">
        <f t="shared" si="6"/>
        <v>0.002118835601</v>
      </c>
      <c r="R16" s="111">
        <v>224.0</v>
      </c>
      <c r="S16" s="124">
        <f t="shared" si="7"/>
        <v>95</v>
      </c>
      <c r="T16" s="125">
        <f t="shared" si="8"/>
        <v>0.4241071429</v>
      </c>
      <c r="U16" s="306">
        <v>1.0</v>
      </c>
      <c r="V16" s="124">
        <f t="shared" si="9"/>
        <v>2</v>
      </c>
      <c r="W16" s="308">
        <f t="shared" si="10"/>
        <v>2</v>
      </c>
      <c r="X16" s="136">
        <v>93.0</v>
      </c>
      <c r="Y16" s="129">
        <f t="shared" si="11"/>
        <v>0.02150537634</v>
      </c>
    </row>
    <row r="17">
      <c r="A17" s="49"/>
      <c r="B17" s="98" t="s">
        <v>68</v>
      </c>
      <c r="C17" s="100" t="s">
        <v>69</v>
      </c>
      <c r="D17" s="102" t="s">
        <v>37</v>
      </c>
      <c r="E17" s="104" t="s">
        <v>37</v>
      </c>
      <c r="F17" s="106">
        <v>1787147.0</v>
      </c>
      <c r="G17" s="108">
        <v>7945.0</v>
      </c>
      <c r="H17" s="66">
        <f t="shared" si="1"/>
        <v>4.44563318</v>
      </c>
      <c r="I17" s="297">
        <v>891.0</v>
      </c>
      <c r="J17" s="299">
        <v>122.0</v>
      </c>
      <c r="K17" s="300">
        <f t="shared" si="2"/>
        <v>1013</v>
      </c>
      <c r="L17" s="114">
        <f t="shared" si="3"/>
        <v>0.5668252248</v>
      </c>
      <c r="M17" s="116">
        <v>9.0</v>
      </c>
      <c r="N17" s="301">
        <v>1.0</v>
      </c>
      <c r="O17" s="302">
        <f t="shared" si="4"/>
        <v>10</v>
      </c>
      <c r="P17" s="120">
        <f t="shared" si="5"/>
        <v>0.009871668312</v>
      </c>
      <c r="Q17" s="303">
        <f t="shared" si="6"/>
        <v>0.00559551061</v>
      </c>
      <c r="R17" s="306">
        <v>525.0</v>
      </c>
      <c r="S17" s="124">
        <f t="shared" si="7"/>
        <v>488</v>
      </c>
      <c r="T17" s="125">
        <f t="shared" si="8"/>
        <v>0.9295238095</v>
      </c>
      <c r="U17" s="306">
        <v>9.0</v>
      </c>
      <c r="V17" s="124">
        <f t="shared" si="9"/>
        <v>1</v>
      </c>
      <c r="W17" s="307">
        <f t="shared" si="10"/>
        <v>0.1111111111</v>
      </c>
      <c r="X17" s="136">
        <v>120.0</v>
      </c>
      <c r="Y17" s="129">
        <f t="shared" si="11"/>
        <v>0.008333333333</v>
      </c>
    </row>
    <row r="18">
      <c r="A18" s="49"/>
      <c r="B18" s="98" t="s">
        <v>84</v>
      </c>
      <c r="C18" s="100" t="s">
        <v>85</v>
      </c>
      <c r="D18" s="146" t="s">
        <v>36</v>
      </c>
      <c r="E18" s="149" t="s">
        <v>36</v>
      </c>
      <c r="F18" s="106">
        <v>1.2671821E7</v>
      </c>
      <c r="G18" s="108">
        <v>48048.0</v>
      </c>
      <c r="H18" s="66">
        <f t="shared" si="1"/>
        <v>3.791720227</v>
      </c>
      <c r="I18" s="297">
        <v>7695.0</v>
      </c>
      <c r="J18" s="299">
        <v>1209.0</v>
      </c>
      <c r="K18" s="300">
        <f t="shared" si="2"/>
        <v>8904</v>
      </c>
      <c r="L18" s="114">
        <f t="shared" si="3"/>
        <v>0.7026614407</v>
      </c>
      <c r="M18" s="116">
        <v>157.0</v>
      </c>
      <c r="N18" s="301">
        <v>53.0</v>
      </c>
      <c r="O18" s="302">
        <f t="shared" si="4"/>
        <v>210</v>
      </c>
      <c r="P18" s="120">
        <f t="shared" si="5"/>
        <v>0.02358490566</v>
      </c>
      <c r="Q18" s="303">
        <f t="shared" si="6"/>
        <v>0.01657220379</v>
      </c>
      <c r="R18" s="111">
        <v>5994.0</v>
      </c>
      <c r="S18" s="124">
        <f t="shared" si="7"/>
        <v>2910</v>
      </c>
      <c r="T18" s="125">
        <f t="shared" si="8"/>
        <v>0.4854854855</v>
      </c>
      <c r="U18" s="306">
        <v>99.0</v>
      </c>
      <c r="V18" s="124">
        <f t="shared" si="9"/>
        <v>111</v>
      </c>
      <c r="W18" s="308">
        <f t="shared" si="10"/>
        <v>1.121212121</v>
      </c>
      <c r="X18" s="136">
        <v>897.0</v>
      </c>
      <c r="Y18" s="129">
        <f t="shared" si="11"/>
        <v>0.1237458194</v>
      </c>
    </row>
    <row r="19">
      <c r="A19" s="49"/>
      <c r="B19" s="98" t="s">
        <v>90</v>
      </c>
      <c r="C19" s="100" t="s">
        <v>93</v>
      </c>
      <c r="D19" s="102" t="s">
        <v>37</v>
      </c>
      <c r="E19" s="104" t="s">
        <v>37</v>
      </c>
      <c r="F19" s="106">
        <v>6732219.0</v>
      </c>
      <c r="G19" s="108">
        <v>17835.0</v>
      </c>
      <c r="H19" s="66">
        <f t="shared" si="1"/>
        <v>2.649200806</v>
      </c>
      <c r="I19" s="297">
        <v>3039.0</v>
      </c>
      <c r="J19" s="299">
        <v>398.0</v>
      </c>
      <c r="K19" s="300">
        <f t="shared" si="2"/>
        <v>3437</v>
      </c>
      <c r="L19" s="114">
        <f t="shared" si="3"/>
        <v>0.5105300347</v>
      </c>
      <c r="M19" s="116">
        <v>78.0</v>
      </c>
      <c r="N19" s="301">
        <v>24.0</v>
      </c>
      <c r="O19" s="302">
        <f t="shared" si="4"/>
        <v>102</v>
      </c>
      <c r="P19" s="120">
        <f t="shared" si="5"/>
        <v>0.02967704393</v>
      </c>
      <c r="Q19" s="303">
        <f t="shared" si="6"/>
        <v>0.01515102227</v>
      </c>
      <c r="R19" s="111">
        <v>2159.0</v>
      </c>
      <c r="S19" s="124">
        <f t="shared" si="7"/>
        <v>1278</v>
      </c>
      <c r="T19" s="125">
        <f t="shared" si="8"/>
        <v>0.5919407133</v>
      </c>
      <c r="U19" s="306">
        <v>49.0</v>
      </c>
      <c r="V19" s="124">
        <f t="shared" si="9"/>
        <v>53</v>
      </c>
      <c r="W19" s="308">
        <f t="shared" si="10"/>
        <v>1.081632653</v>
      </c>
      <c r="X19" s="136">
        <v>543.0</v>
      </c>
      <c r="Y19" s="129">
        <f t="shared" si="11"/>
        <v>0.09760589319</v>
      </c>
    </row>
    <row r="20">
      <c r="A20" s="49"/>
      <c r="B20" s="98" t="s">
        <v>96</v>
      </c>
      <c r="C20" s="100" t="s">
        <v>97</v>
      </c>
      <c r="D20" s="159" t="s">
        <v>44</v>
      </c>
      <c r="E20" s="104" t="s">
        <v>37</v>
      </c>
      <c r="F20" s="106">
        <v>3155070.0</v>
      </c>
      <c r="G20" s="108">
        <v>9453.0</v>
      </c>
      <c r="H20" s="66">
        <f t="shared" si="1"/>
        <v>2.996130038</v>
      </c>
      <c r="I20" s="297">
        <v>614.0</v>
      </c>
      <c r="J20" s="299">
        <v>85.0</v>
      </c>
      <c r="K20" s="300">
        <f t="shared" si="2"/>
        <v>699</v>
      </c>
      <c r="L20" s="114">
        <f t="shared" si="3"/>
        <v>0.2215481748</v>
      </c>
      <c r="M20" s="116">
        <v>11.0</v>
      </c>
      <c r="N20" s="301"/>
      <c r="O20" s="302">
        <f t="shared" si="4"/>
        <v>11</v>
      </c>
      <c r="P20" s="120">
        <f t="shared" si="5"/>
        <v>0.01573676681</v>
      </c>
      <c r="Q20" s="303">
        <f t="shared" si="6"/>
        <v>0.003486451965</v>
      </c>
      <c r="R20" s="306">
        <v>497.0</v>
      </c>
      <c r="S20" s="124">
        <f t="shared" si="7"/>
        <v>202</v>
      </c>
      <c r="T20" s="125">
        <f t="shared" si="8"/>
        <v>0.4064386318</v>
      </c>
      <c r="U20" s="306">
        <v>7.0</v>
      </c>
      <c r="V20" s="124">
        <f t="shared" si="9"/>
        <v>4</v>
      </c>
      <c r="W20" s="307">
        <f t="shared" si="10"/>
        <v>0.5714285714</v>
      </c>
      <c r="X20" s="136">
        <v>252.0</v>
      </c>
      <c r="Y20" s="129">
        <f t="shared" si="11"/>
        <v>0.01587301587</v>
      </c>
    </row>
    <row r="21">
      <c r="A21" s="49"/>
      <c r="B21" s="98" t="s">
        <v>78</v>
      </c>
      <c r="C21" s="100" t="s">
        <v>79</v>
      </c>
      <c r="D21" s="102" t="s">
        <v>37</v>
      </c>
      <c r="E21" s="149" t="s">
        <v>36</v>
      </c>
      <c r="F21" s="106">
        <v>2913314.0</v>
      </c>
      <c r="G21" s="108">
        <v>7074.0</v>
      </c>
      <c r="H21" s="66">
        <f t="shared" si="1"/>
        <v>2.428162567</v>
      </c>
      <c r="I21" s="297">
        <v>552.0</v>
      </c>
      <c r="J21" s="299">
        <v>68.0</v>
      </c>
      <c r="K21" s="300">
        <f t="shared" si="2"/>
        <v>620</v>
      </c>
      <c r="L21" s="114">
        <f t="shared" si="3"/>
        <v>0.2128160576</v>
      </c>
      <c r="M21" s="116">
        <v>13.0</v>
      </c>
      <c r="N21" s="301">
        <v>4.0</v>
      </c>
      <c r="O21" s="302">
        <f t="shared" si="4"/>
        <v>17</v>
      </c>
      <c r="P21" s="120">
        <f t="shared" si="5"/>
        <v>0.02741935484</v>
      </c>
      <c r="Q21" s="303">
        <f t="shared" si="6"/>
        <v>0.005835278998</v>
      </c>
      <c r="R21" s="111">
        <v>428.0</v>
      </c>
      <c r="S21" s="124">
        <f t="shared" si="7"/>
        <v>192</v>
      </c>
      <c r="T21" s="125">
        <f t="shared" si="8"/>
        <v>0.4485981308</v>
      </c>
      <c r="U21" s="306">
        <v>9.0</v>
      </c>
      <c r="V21" s="124">
        <f t="shared" si="9"/>
        <v>8</v>
      </c>
      <c r="W21" s="307">
        <f t="shared" si="10"/>
        <v>0.8888888889</v>
      </c>
      <c r="X21" s="136">
        <v>222.0</v>
      </c>
      <c r="Y21" s="129">
        <f t="shared" si="11"/>
        <v>0.03603603604</v>
      </c>
    </row>
    <row r="22">
      <c r="A22" s="49"/>
      <c r="B22" s="98" t="s">
        <v>94</v>
      </c>
      <c r="C22" s="100" t="s">
        <v>95</v>
      </c>
      <c r="D22" s="102" t="s">
        <v>37</v>
      </c>
      <c r="E22" s="149" t="s">
        <v>36</v>
      </c>
      <c r="F22" s="106">
        <v>4467673.0</v>
      </c>
      <c r="G22" s="108">
        <v>12804.0</v>
      </c>
      <c r="H22" s="66">
        <f t="shared" si="1"/>
        <v>2.865921476</v>
      </c>
      <c r="I22" s="297">
        <v>770.0</v>
      </c>
      <c r="J22" s="299">
        <v>61.0</v>
      </c>
      <c r="K22" s="300">
        <f t="shared" si="2"/>
        <v>831</v>
      </c>
      <c r="L22" s="114">
        <f t="shared" si="3"/>
        <v>0.18600287</v>
      </c>
      <c r="M22" s="116">
        <v>31.0</v>
      </c>
      <c r="N22" s="301">
        <v>6.0</v>
      </c>
      <c r="O22" s="302">
        <f t="shared" si="4"/>
        <v>37</v>
      </c>
      <c r="P22" s="120">
        <f t="shared" si="5"/>
        <v>0.04452466907</v>
      </c>
      <c r="Q22" s="303">
        <f t="shared" si="6"/>
        <v>0.008281716231</v>
      </c>
      <c r="R22" s="306">
        <v>591.0</v>
      </c>
      <c r="S22" s="124">
        <f t="shared" si="7"/>
        <v>240</v>
      </c>
      <c r="T22" s="125">
        <f t="shared" si="8"/>
        <v>0.4060913706</v>
      </c>
      <c r="U22" s="306">
        <v>17.0</v>
      </c>
      <c r="V22" s="124">
        <f t="shared" si="9"/>
        <v>20</v>
      </c>
      <c r="W22" s="308">
        <f t="shared" si="10"/>
        <v>1.176470588</v>
      </c>
      <c r="X22" s="136">
        <v>396.0</v>
      </c>
      <c r="Y22" s="129">
        <f t="shared" si="11"/>
        <v>0.05050505051</v>
      </c>
    </row>
    <row r="23">
      <c r="A23" s="49"/>
      <c r="B23" s="98" t="s">
        <v>104</v>
      </c>
      <c r="C23" s="100" t="s">
        <v>105</v>
      </c>
      <c r="D23" s="102" t="s">
        <v>37</v>
      </c>
      <c r="E23" s="149" t="s">
        <v>36</v>
      </c>
      <c r="F23" s="106">
        <v>4648794.0</v>
      </c>
      <c r="G23" s="108">
        <v>53645.0</v>
      </c>
      <c r="H23" s="66">
        <f t="shared" si="1"/>
        <v>11.53955198</v>
      </c>
      <c r="I23" s="297">
        <v>9150.0</v>
      </c>
      <c r="J23" s="299">
        <v>1147.0</v>
      </c>
      <c r="K23" s="300">
        <f t="shared" si="2"/>
        <v>10297</v>
      </c>
      <c r="L23" s="114">
        <f t="shared" si="3"/>
        <v>2.214983069</v>
      </c>
      <c r="M23" s="116">
        <v>310.0</v>
      </c>
      <c r="N23" s="301">
        <v>60.0</v>
      </c>
      <c r="O23" s="302">
        <f t="shared" si="4"/>
        <v>370</v>
      </c>
      <c r="P23" s="120">
        <f t="shared" si="5"/>
        <v>0.03593279596</v>
      </c>
      <c r="Q23" s="303">
        <f t="shared" si="6"/>
        <v>0.07959053466</v>
      </c>
      <c r="R23" s="111">
        <v>5237.0</v>
      </c>
      <c r="S23" s="124">
        <f t="shared" si="7"/>
        <v>5060</v>
      </c>
      <c r="T23" s="125">
        <f t="shared" si="8"/>
        <v>0.9662020241</v>
      </c>
      <c r="U23" s="306">
        <v>239.0</v>
      </c>
      <c r="V23" s="124">
        <f t="shared" si="9"/>
        <v>131</v>
      </c>
      <c r="W23" s="307">
        <f t="shared" si="10"/>
        <v>0.5481171548</v>
      </c>
      <c r="X23" s="136">
        <v>375.0</v>
      </c>
      <c r="Y23" s="129">
        <f t="shared" si="11"/>
        <v>0.3493333333</v>
      </c>
    </row>
    <row r="24">
      <c r="A24" s="49"/>
      <c r="B24" s="98" t="s">
        <v>108</v>
      </c>
      <c r="C24" s="100" t="s">
        <v>109</v>
      </c>
      <c r="D24" s="146" t="s">
        <v>36</v>
      </c>
      <c r="E24" s="149" t="s">
        <v>36</v>
      </c>
      <c r="F24" s="106">
        <v>1344212.0</v>
      </c>
      <c r="G24" s="108">
        <v>6520.0</v>
      </c>
      <c r="H24" s="66">
        <f t="shared" si="1"/>
        <v>4.850425379</v>
      </c>
      <c r="I24" s="297">
        <v>376.0</v>
      </c>
      <c r="J24" s="299">
        <v>56.0</v>
      </c>
      <c r="K24" s="300">
        <f t="shared" si="2"/>
        <v>432</v>
      </c>
      <c r="L24" s="114">
        <f t="shared" si="3"/>
        <v>0.3213778779</v>
      </c>
      <c r="M24" s="116">
        <v>7.0</v>
      </c>
      <c r="N24" s="301">
        <v>2.0</v>
      </c>
      <c r="O24" s="302">
        <f t="shared" si="4"/>
        <v>9</v>
      </c>
      <c r="P24" s="120">
        <f t="shared" si="5"/>
        <v>0.02083333333</v>
      </c>
      <c r="Q24" s="303">
        <f t="shared" si="6"/>
        <v>0.006695372456</v>
      </c>
      <c r="R24" s="111">
        <v>303.0</v>
      </c>
      <c r="S24" s="124">
        <f t="shared" si="7"/>
        <v>129</v>
      </c>
      <c r="T24" s="125">
        <f t="shared" si="8"/>
        <v>0.4257425743</v>
      </c>
      <c r="U24" s="306">
        <v>5.0</v>
      </c>
      <c r="V24" s="124">
        <f t="shared" si="9"/>
        <v>4</v>
      </c>
      <c r="W24" s="307">
        <f t="shared" si="10"/>
        <v>0.8</v>
      </c>
      <c r="X24" s="136">
        <v>123.0</v>
      </c>
      <c r="Y24" s="129">
        <f t="shared" si="11"/>
        <v>0.0325203252</v>
      </c>
    </row>
    <row r="25">
      <c r="A25" s="49"/>
      <c r="B25" s="98" t="s">
        <v>63</v>
      </c>
      <c r="C25" s="100" t="s">
        <v>64</v>
      </c>
      <c r="D25" s="146" t="s">
        <v>36</v>
      </c>
      <c r="E25" s="104" t="s">
        <v>37</v>
      </c>
      <c r="F25" s="106">
        <v>6045680.0</v>
      </c>
      <c r="G25" s="108">
        <v>23690.0</v>
      </c>
      <c r="H25" s="66">
        <f t="shared" si="1"/>
        <v>3.918500483</v>
      </c>
      <c r="I25" s="297">
        <v>2331.0</v>
      </c>
      <c r="J25" s="299">
        <v>427.0</v>
      </c>
      <c r="K25" s="300">
        <f t="shared" si="2"/>
        <v>2758</v>
      </c>
      <c r="L25" s="114">
        <f t="shared" si="3"/>
        <v>0.4561935134</v>
      </c>
      <c r="M25" s="116">
        <v>36.0</v>
      </c>
      <c r="N25" s="301">
        <v>6.0</v>
      </c>
      <c r="O25" s="302">
        <f t="shared" si="4"/>
        <v>42</v>
      </c>
      <c r="P25" s="120">
        <f t="shared" si="5"/>
        <v>0.0152284264</v>
      </c>
      <c r="Q25" s="303">
        <f t="shared" si="6"/>
        <v>0.006947109341</v>
      </c>
      <c r="R25" s="111">
        <v>1660.0</v>
      </c>
      <c r="S25" s="124">
        <f t="shared" si="7"/>
        <v>1098</v>
      </c>
      <c r="T25" s="125">
        <f t="shared" si="8"/>
        <v>0.6614457831</v>
      </c>
      <c r="U25" s="306">
        <v>18.0</v>
      </c>
      <c r="V25" s="124">
        <f t="shared" si="9"/>
        <v>24</v>
      </c>
      <c r="W25" s="308">
        <f t="shared" si="10"/>
        <v>1.333333333</v>
      </c>
      <c r="X25" s="136">
        <v>408.0</v>
      </c>
      <c r="Y25" s="129">
        <f t="shared" si="11"/>
        <v>0.05882352941</v>
      </c>
    </row>
    <row r="26">
      <c r="A26" s="49"/>
      <c r="B26" s="98" t="s">
        <v>59</v>
      </c>
      <c r="C26" s="100" t="s">
        <v>60</v>
      </c>
      <c r="D26" s="146" t="s">
        <v>36</v>
      </c>
      <c r="E26" s="104" t="s">
        <v>37</v>
      </c>
      <c r="F26" s="106">
        <v>6949503.0</v>
      </c>
      <c r="G26" s="108">
        <v>62962.0</v>
      </c>
      <c r="H26" s="66">
        <f t="shared" si="1"/>
        <v>9.059928458</v>
      </c>
      <c r="I26" s="297">
        <v>8966.0</v>
      </c>
      <c r="J26" s="299">
        <v>1436.0</v>
      </c>
      <c r="K26" s="300">
        <f t="shared" si="2"/>
        <v>10402</v>
      </c>
      <c r="L26" s="114">
        <f t="shared" si="3"/>
        <v>1.496797685</v>
      </c>
      <c r="M26" s="116">
        <v>154.0</v>
      </c>
      <c r="N26" s="301">
        <v>38.0</v>
      </c>
      <c r="O26" s="302">
        <f t="shared" si="4"/>
        <v>192</v>
      </c>
      <c r="P26" s="120">
        <f t="shared" si="5"/>
        <v>0.01845798885</v>
      </c>
      <c r="Q26" s="303">
        <f t="shared" si="6"/>
        <v>0.02762787497</v>
      </c>
      <c r="R26" s="111">
        <v>6620.0</v>
      </c>
      <c r="S26" s="124">
        <f t="shared" si="7"/>
        <v>3782</v>
      </c>
      <c r="T26" s="125">
        <f t="shared" si="8"/>
        <v>0.5712990937</v>
      </c>
      <c r="U26" s="306">
        <v>89.0</v>
      </c>
      <c r="V26" s="124">
        <f t="shared" si="9"/>
        <v>103</v>
      </c>
      <c r="W26" s="308">
        <f t="shared" si="10"/>
        <v>1.157303371</v>
      </c>
      <c r="X26" s="136">
        <v>492.0</v>
      </c>
      <c r="Y26" s="129">
        <f t="shared" si="11"/>
        <v>0.2093495935</v>
      </c>
    </row>
    <row r="27">
      <c r="A27" s="49"/>
      <c r="B27" s="98" t="s">
        <v>102</v>
      </c>
      <c r="C27" s="100" t="s">
        <v>103</v>
      </c>
      <c r="D27" s="159" t="s">
        <v>44</v>
      </c>
      <c r="E27" s="149" t="s">
        <v>36</v>
      </c>
      <c r="F27" s="106">
        <v>9986857.0</v>
      </c>
      <c r="G27" s="108">
        <v>24637.0</v>
      </c>
      <c r="H27" s="66">
        <f t="shared" si="1"/>
        <v>2.466942302</v>
      </c>
      <c r="I27" s="297">
        <v>10791.0</v>
      </c>
      <c r="J27" s="299">
        <v>1953.0</v>
      </c>
      <c r="K27" s="300">
        <f t="shared" si="2"/>
        <v>12744</v>
      </c>
      <c r="L27" s="114">
        <f t="shared" si="3"/>
        <v>1.276077148</v>
      </c>
      <c r="M27" s="116">
        <v>417.0</v>
      </c>
      <c r="N27" s="301">
        <v>62.0</v>
      </c>
      <c r="O27" s="302">
        <f t="shared" si="4"/>
        <v>479</v>
      </c>
      <c r="P27" s="120">
        <f t="shared" si="5"/>
        <v>0.03758631513</v>
      </c>
      <c r="Q27" s="303">
        <f t="shared" si="6"/>
        <v>0.04796303782</v>
      </c>
      <c r="R27" s="111">
        <v>7615.0</v>
      </c>
      <c r="S27" s="124">
        <f t="shared" si="7"/>
        <v>5129</v>
      </c>
      <c r="T27" s="125">
        <f t="shared" si="8"/>
        <v>0.6735390676</v>
      </c>
      <c r="U27" s="306">
        <v>259.0</v>
      </c>
      <c r="V27" s="124">
        <f t="shared" si="9"/>
        <v>220</v>
      </c>
      <c r="W27" s="307">
        <f t="shared" si="10"/>
        <v>0.8494208494</v>
      </c>
      <c r="X27" s="136">
        <v>804.0</v>
      </c>
      <c r="Y27" s="129">
        <f t="shared" si="11"/>
        <v>0.2736318408</v>
      </c>
    </row>
    <row r="28">
      <c r="A28" s="49"/>
      <c r="B28" s="98" t="s">
        <v>118</v>
      </c>
      <c r="C28" s="100" t="s">
        <v>119</v>
      </c>
      <c r="D28" s="159" t="s">
        <v>44</v>
      </c>
      <c r="E28" s="149" t="s">
        <v>36</v>
      </c>
      <c r="F28" s="106">
        <v>5639632.0</v>
      </c>
      <c r="G28" s="108">
        <v>24227.0</v>
      </c>
      <c r="H28" s="66">
        <f t="shared" si="1"/>
        <v>4.295847672</v>
      </c>
      <c r="I28" s="297">
        <v>742.0</v>
      </c>
      <c r="J28" s="299">
        <v>47.0</v>
      </c>
      <c r="K28" s="300">
        <f t="shared" si="2"/>
        <v>789</v>
      </c>
      <c r="L28" s="114">
        <f t="shared" si="3"/>
        <v>0.1399027454</v>
      </c>
      <c r="M28" s="116">
        <v>18.0</v>
      </c>
      <c r="N28" s="301">
        <v>4.0</v>
      </c>
      <c r="O28" s="302">
        <f t="shared" si="4"/>
        <v>22</v>
      </c>
      <c r="P28" s="120">
        <f t="shared" si="5"/>
        <v>0.0278833967</v>
      </c>
      <c r="Q28" s="303">
        <f t="shared" si="6"/>
        <v>0.003900963751</v>
      </c>
      <c r="R28" s="111">
        <v>629.0</v>
      </c>
      <c r="S28" s="124">
        <f t="shared" si="7"/>
        <v>160</v>
      </c>
      <c r="T28" s="125">
        <f t="shared" si="8"/>
        <v>0.2543720191</v>
      </c>
      <c r="U28" s="306">
        <v>12.0</v>
      </c>
      <c r="V28" s="124">
        <f t="shared" si="9"/>
        <v>10</v>
      </c>
      <c r="W28" s="307">
        <f t="shared" si="10"/>
        <v>0.8333333333</v>
      </c>
      <c r="X28" s="136">
        <v>372.0</v>
      </c>
      <c r="Y28" s="129">
        <f t="shared" si="11"/>
        <v>0.02688172043</v>
      </c>
    </row>
    <row r="29">
      <c r="A29" s="49"/>
      <c r="B29" s="98" t="s">
        <v>100</v>
      </c>
      <c r="C29" s="100" t="s">
        <v>101</v>
      </c>
      <c r="D29" s="102" t="s">
        <v>37</v>
      </c>
      <c r="E29" s="104" t="s">
        <v>37</v>
      </c>
      <c r="F29" s="106">
        <v>2976149.0</v>
      </c>
      <c r="G29" s="108">
        <v>6111.0</v>
      </c>
      <c r="H29" s="66">
        <f t="shared" si="1"/>
        <v>2.053324615</v>
      </c>
      <c r="I29" s="297">
        <v>1177.0</v>
      </c>
      <c r="J29" s="299">
        <v>181.0</v>
      </c>
      <c r="K29" s="300">
        <f t="shared" si="2"/>
        <v>1358</v>
      </c>
      <c r="L29" s="114">
        <f t="shared" si="3"/>
        <v>0.4562943589</v>
      </c>
      <c r="M29" s="116">
        <v>26.0</v>
      </c>
      <c r="N29" s="301">
        <v>3.0</v>
      </c>
      <c r="O29" s="302">
        <f t="shared" si="4"/>
        <v>29</v>
      </c>
      <c r="P29" s="120">
        <f t="shared" si="5"/>
        <v>0.02135493373</v>
      </c>
      <c r="Q29" s="303">
        <f t="shared" si="6"/>
        <v>0.009744135794</v>
      </c>
      <c r="R29" s="111">
        <v>937.0</v>
      </c>
      <c r="S29" s="124">
        <f t="shared" si="7"/>
        <v>421</v>
      </c>
      <c r="T29" s="125">
        <f t="shared" si="8"/>
        <v>0.4493062967</v>
      </c>
      <c r="U29" s="306">
        <v>20.0</v>
      </c>
      <c r="V29" s="124">
        <f t="shared" si="9"/>
        <v>9</v>
      </c>
      <c r="W29" s="307">
        <f t="shared" si="10"/>
        <v>0.45</v>
      </c>
      <c r="X29" s="136">
        <v>264.0</v>
      </c>
      <c r="Y29" s="129">
        <f t="shared" si="11"/>
        <v>0.03409090909</v>
      </c>
    </row>
    <row r="30">
      <c r="A30" s="49"/>
      <c r="B30" s="98" t="s">
        <v>76</v>
      </c>
      <c r="C30" s="100" t="s">
        <v>77</v>
      </c>
      <c r="D30" s="102" t="s">
        <v>37</v>
      </c>
      <c r="E30" s="104" t="s">
        <v>37</v>
      </c>
      <c r="F30" s="106">
        <v>6137428.0</v>
      </c>
      <c r="G30" s="108">
        <v>21470.0</v>
      </c>
      <c r="H30" s="66">
        <f t="shared" si="1"/>
        <v>3.498208044</v>
      </c>
      <c r="I30" s="297">
        <v>1834.0</v>
      </c>
      <c r="J30" s="299">
        <v>279.0</v>
      </c>
      <c r="K30" s="300">
        <f t="shared" si="2"/>
        <v>2113</v>
      </c>
      <c r="L30" s="114">
        <f t="shared" si="3"/>
        <v>0.3442810246</v>
      </c>
      <c r="M30" s="116">
        <v>19.0</v>
      </c>
      <c r="N30" s="301"/>
      <c r="O30" s="302">
        <f t="shared" si="4"/>
        <v>19</v>
      </c>
      <c r="P30" s="120">
        <f t="shared" si="5"/>
        <v>0.008991954567</v>
      </c>
      <c r="Q30" s="303">
        <f t="shared" si="6"/>
        <v>0.003095759331</v>
      </c>
      <c r="R30" s="111">
        <v>1327.0</v>
      </c>
      <c r="S30" s="124">
        <f t="shared" si="7"/>
        <v>786</v>
      </c>
      <c r="T30" s="125">
        <f t="shared" si="8"/>
        <v>0.5923134891</v>
      </c>
      <c r="U30" s="306">
        <v>14.0</v>
      </c>
      <c r="V30" s="124">
        <f t="shared" si="9"/>
        <v>5</v>
      </c>
      <c r="W30" s="307">
        <f t="shared" si="10"/>
        <v>0.3571428571</v>
      </c>
      <c r="X30" s="136">
        <v>510.0</v>
      </c>
      <c r="Y30" s="129">
        <f t="shared" si="11"/>
        <v>0.009803921569</v>
      </c>
    </row>
    <row r="31">
      <c r="A31" s="49"/>
      <c r="B31" s="98" t="s">
        <v>122</v>
      </c>
      <c r="C31" s="100" t="s">
        <v>123</v>
      </c>
      <c r="D31" s="102" t="s">
        <v>37</v>
      </c>
      <c r="E31" s="149" t="s">
        <v>36</v>
      </c>
      <c r="F31" s="106">
        <v>1068778.0</v>
      </c>
      <c r="G31" s="108">
        <v>5576.0</v>
      </c>
      <c r="H31" s="66">
        <f t="shared" si="1"/>
        <v>5.217173258</v>
      </c>
      <c r="I31" s="297">
        <v>227.0</v>
      </c>
      <c r="J31" s="299">
        <v>35.0</v>
      </c>
      <c r="K31" s="300">
        <f t="shared" si="2"/>
        <v>262</v>
      </c>
      <c r="L31" s="114">
        <f t="shared" si="3"/>
        <v>0.2451397765</v>
      </c>
      <c r="M31" s="116">
        <v>6.0</v>
      </c>
      <c r="N31" s="301"/>
      <c r="O31" s="302">
        <f t="shared" si="4"/>
        <v>6</v>
      </c>
      <c r="P31" s="120">
        <f t="shared" si="5"/>
        <v>0.02290076336</v>
      </c>
      <c r="Q31" s="303">
        <f t="shared" si="6"/>
        <v>0.00561388801</v>
      </c>
      <c r="R31" s="111">
        <v>198.0</v>
      </c>
      <c r="S31" s="124">
        <f t="shared" si="7"/>
        <v>64</v>
      </c>
      <c r="T31" s="125">
        <f t="shared" si="8"/>
        <v>0.3232323232</v>
      </c>
      <c r="U31" s="306">
        <v>5.0</v>
      </c>
      <c r="V31" s="124">
        <f t="shared" si="9"/>
        <v>1</v>
      </c>
      <c r="W31" s="307">
        <f t="shared" si="10"/>
        <v>0.2</v>
      </c>
      <c r="X31" s="136">
        <v>84.0</v>
      </c>
      <c r="Y31" s="129">
        <f t="shared" si="11"/>
        <v>0.0119047619</v>
      </c>
    </row>
    <row r="32">
      <c r="A32" s="49"/>
      <c r="B32" s="98" t="s">
        <v>116</v>
      </c>
      <c r="C32" s="100" t="s">
        <v>117</v>
      </c>
      <c r="D32" s="102" t="s">
        <v>37</v>
      </c>
      <c r="E32" s="104" t="s">
        <v>37</v>
      </c>
      <c r="F32" s="106">
        <v>1934408.0</v>
      </c>
      <c r="G32" s="108">
        <v>4766.0</v>
      </c>
      <c r="H32" s="66">
        <f t="shared" si="1"/>
        <v>2.463802879</v>
      </c>
      <c r="I32" s="297">
        <v>246.0</v>
      </c>
      <c r="J32" s="299">
        <v>33.0</v>
      </c>
      <c r="K32" s="300">
        <f t="shared" si="2"/>
        <v>279</v>
      </c>
      <c r="L32" s="114">
        <f t="shared" si="3"/>
        <v>0.1442301727</v>
      </c>
      <c r="M32" s="116">
        <v>5.0</v>
      </c>
      <c r="N32" s="301">
        <v>1.0</v>
      </c>
      <c r="O32" s="302">
        <f t="shared" si="4"/>
        <v>6</v>
      </c>
      <c r="P32" s="120">
        <f t="shared" si="5"/>
        <v>0.02150537634</v>
      </c>
      <c r="Q32" s="303">
        <f t="shared" si="6"/>
        <v>0.003101724145</v>
      </c>
      <c r="R32" s="111">
        <v>177.0</v>
      </c>
      <c r="S32" s="124">
        <f t="shared" si="7"/>
        <v>102</v>
      </c>
      <c r="T32" s="125">
        <f t="shared" si="8"/>
        <v>0.5762711864</v>
      </c>
      <c r="U32" s="306">
        <v>3.0</v>
      </c>
      <c r="V32" s="124">
        <f t="shared" si="9"/>
        <v>3</v>
      </c>
      <c r="W32" s="308">
        <f t="shared" si="10"/>
        <v>1</v>
      </c>
      <c r="X32" s="136">
        <v>141.0</v>
      </c>
      <c r="Y32" s="129">
        <f t="shared" si="11"/>
        <v>0.02127659574</v>
      </c>
    </row>
    <row r="33">
      <c r="A33" s="49"/>
      <c r="B33" s="98" t="s">
        <v>106</v>
      </c>
      <c r="C33" s="100" t="s">
        <v>107</v>
      </c>
      <c r="D33" s="146" t="s">
        <v>36</v>
      </c>
      <c r="E33" s="149" t="s">
        <v>36</v>
      </c>
      <c r="F33" s="106">
        <v>3080156.0</v>
      </c>
      <c r="G33" s="108">
        <v>14532.0</v>
      </c>
      <c r="H33" s="66">
        <f t="shared" si="1"/>
        <v>4.717942857</v>
      </c>
      <c r="I33" s="297">
        <v>1458.0</v>
      </c>
      <c r="J33" s="299">
        <v>56.0</v>
      </c>
      <c r="K33" s="300">
        <f t="shared" si="2"/>
        <v>1514</v>
      </c>
      <c r="L33" s="114">
        <f t="shared" si="3"/>
        <v>0.4915335457</v>
      </c>
      <c r="M33" s="116">
        <v>38.0</v>
      </c>
      <c r="N33" s="301">
        <v>5.0</v>
      </c>
      <c r="O33" s="302">
        <f t="shared" si="4"/>
        <v>43</v>
      </c>
      <c r="P33" s="120">
        <f t="shared" si="5"/>
        <v>0.0284015852</v>
      </c>
      <c r="Q33" s="303">
        <f t="shared" si="6"/>
        <v>0.01396033188</v>
      </c>
      <c r="R33" s="111">
        <v>1113.0</v>
      </c>
      <c r="S33" s="124">
        <f t="shared" si="7"/>
        <v>401</v>
      </c>
      <c r="T33" s="125">
        <f t="shared" si="8"/>
        <v>0.3602875112</v>
      </c>
      <c r="U33" s="306">
        <v>18.0</v>
      </c>
      <c r="V33" s="124">
        <f t="shared" si="9"/>
        <v>25</v>
      </c>
      <c r="W33" s="308">
        <f t="shared" si="10"/>
        <v>1.388888889</v>
      </c>
      <c r="X33" s="136">
        <v>207.0</v>
      </c>
      <c r="Y33" s="129">
        <f t="shared" si="11"/>
        <v>0.1207729469</v>
      </c>
    </row>
    <row r="34">
      <c r="A34" s="49"/>
      <c r="B34" s="98" t="s">
        <v>55</v>
      </c>
      <c r="C34" s="100" t="s">
        <v>56</v>
      </c>
      <c r="D34" s="159" t="s">
        <v>44</v>
      </c>
      <c r="E34" s="104" t="s">
        <v>37</v>
      </c>
      <c r="F34" s="106">
        <v>1359711.0</v>
      </c>
      <c r="G34" s="108">
        <v>7054.0</v>
      </c>
      <c r="H34" s="66">
        <f t="shared" si="1"/>
        <v>5.187867128</v>
      </c>
      <c r="I34" s="297">
        <v>479.0</v>
      </c>
      <c r="J34" s="299">
        <v>61.0</v>
      </c>
      <c r="K34" s="300">
        <f t="shared" si="2"/>
        <v>540</v>
      </c>
      <c r="L34" s="114">
        <f t="shared" si="3"/>
        <v>0.3971432165</v>
      </c>
      <c r="M34" s="116">
        <v>5.0</v>
      </c>
      <c r="N34" s="301">
        <v>2.0</v>
      </c>
      <c r="O34" s="302">
        <f t="shared" si="4"/>
        <v>7</v>
      </c>
      <c r="P34" s="120">
        <f t="shared" si="5"/>
        <v>0.01296296296</v>
      </c>
      <c r="Q34" s="303">
        <f t="shared" si="6"/>
        <v>0.005148152806</v>
      </c>
      <c r="R34" s="111">
        <v>367.0</v>
      </c>
      <c r="S34" s="124">
        <f t="shared" si="7"/>
        <v>173</v>
      </c>
      <c r="T34" s="125">
        <f t="shared" si="8"/>
        <v>0.4713896458</v>
      </c>
      <c r="U34" s="306">
        <v>3.0</v>
      </c>
      <c r="V34" s="124">
        <f t="shared" si="9"/>
        <v>4</v>
      </c>
      <c r="W34" s="308">
        <f t="shared" si="10"/>
        <v>1.333333333</v>
      </c>
      <c r="X34" s="136">
        <v>105.0</v>
      </c>
      <c r="Y34" s="129">
        <f t="shared" si="11"/>
        <v>0.0380952381</v>
      </c>
    </row>
    <row r="35">
      <c r="A35" s="49"/>
      <c r="B35" s="98" t="s">
        <v>88</v>
      </c>
      <c r="C35" s="100" t="s">
        <v>89</v>
      </c>
      <c r="D35" s="146" t="s">
        <v>36</v>
      </c>
      <c r="E35" s="149" t="s">
        <v>36</v>
      </c>
      <c r="F35" s="106">
        <v>8882190.0</v>
      </c>
      <c r="G35" s="108">
        <v>67503.0</v>
      </c>
      <c r="H35" s="66">
        <f t="shared" si="1"/>
        <v>7.599814911</v>
      </c>
      <c r="I35" s="297">
        <v>25590.0</v>
      </c>
      <c r="J35" s="299">
        <v>4305.0</v>
      </c>
      <c r="K35" s="300">
        <f t="shared" si="2"/>
        <v>29895</v>
      </c>
      <c r="L35" s="114">
        <f t="shared" si="3"/>
        <v>3.365723994</v>
      </c>
      <c r="M35" s="116">
        <v>537.0</v>
      </c>
      <c r="N35" s="301">
        <v>109.0</v>
      </c>
      <c r="O35" s="302">
        <f t="shared" si="4"/>
        <v>646</v>
      </c>
      <c r="P35" s="120">
        <f t="shared" si="5"/>
        <v>0.02160896471</v>
      </c>
      <c r="Q35" s="303">
        <f t="shared" si="6"/>
        <v>0.072729811</v>
      </c>
      <c r="R35" s="111">
        <v>18696.0</v>
      </c>
      <c r="S35" s="124">
        <f t="shared" si="7"/>
        <v>11199</v>
      </c>
      <c r="T35" s="125">
        <f t="shared" si="8"/>
        <v>0.5990051348</v>
      </c>
      <c r="U35" s="306">
        <v>267.0</v>
      </c>
      <c r="V35" s="124">
        <f t="shared" si="9"/>
        <v>379</v>
      </c>
      <c r="W35" s="308">
        <f t="shared" si="10"/>
        <v>1.419475655</v>
      </c>
      <c r="X35" s="136">
        <v>606.0</v>
      </c>
      <c r="Y35" s="129">
        <f t="shared" si="11"/>
        <v>0.6254125413</v>
      </c>
    </row>
    <row r="36">
      <c r="A36" s="49"/>
      <c r="B36" s="98" t="s">
        <v>132</v>
      </c>
      <c r="C36" s="100" t="s">
        <v>133</v>
      </c>
      <c r="D36" s="146" t="s">
        <v>36</v>
      </c>
      <c r="E36" s="149" t="s">
        <v>36</v>
      </c>
      <c r="F36" s="106">
        <v>2096829.0</v>
      </c>
      <c r="G36" s="108">
        <v>14778.0</v>
      </c>
      <c r="H36" s="66">
        <f t="shared" si="1"/>
        <v>7.047785013</v>
      </c>
      <c r="I36" s="297">
        <v>403.0</v>
      </c>
      <c r="J36" s="299">
        <v>92.0</v>
      </c>
      <c r="K36" s="300">
        <f t="shared" si="2"/>
        <v>495</v>
      </c>
      <c r="L36" s="114">
        <f t="shared" si="3"/>
        <v>0.2360707526</v>
      </c>
      <c r="M36" s="116">
        <v>7.0</v>
      </c>
      <c r="N36" s="301">
        <v>3.0</v>
      </c>
      <c r="O36" s="302">
        <f t="shared" si="4"/>
        <v>10</v>
      </c>
      <c r="P36" s="120">
        <f t="shared" si="5"/>
        <v>0.0202020202</v>
      </c>
      <c r="Q36" s="303">
        <f t="shared" si="6"/>
        <v>0.004769106112</v>
      </c>
      <c r="R36" s="111">
        <v>315.0</v>
      </c>
      <c r="S36" s="124">
        <f t="shared" si="7"/>
        <v>180</v>
      </c>
      <c r="T36" s="125">
        <f t="shared" si="8"/>
        <v>0.5714285714</v>
      </c>
      <c r="U36" s="306">
        <v>5.0</v>
      </c>
      <c r="V36" s="124">
        <f t="shared" si="9"/>
        <v>5</v>
      </c>
      <c r="W36" s="308">
        <f t="shared" si="10"/>
        <v>1</v>
      </c>
      <c r="X36" s="136">
        <v>153.0</v>
      </c>
      <c r="Y36" s="129">
        <f t="shared" si="11"/>
        <v>0.03267973856</v>
      </c>
    </row>
    <row r="37">
      <c r="A37" s="49"/>
      <c r="B37" s="98" t="s">
        <v>112</v>
      </c>
      <c r="C37" s="100" t="s">
        <v>113</v>
      </c>
      <c r="D37" s="146" t="s">
        <v>36</v>
      </c>
      <c r="E37" s="149" t="s">
        <v>36</v>
      </c>
      <c r="F37" s="106">
        <v>1.9453561E7</v>
      </c>
      <c r="G37" s="168">
        <v>271002.0</v>
      </c>
      <c r="H37" s="161">
        <f t="shared" si="1"/>
        <v>13.93071428</v>
      </c>
      <c r="I37" s="309">
        <v>93053.0</v>
      </c>
      <c r="J37" s="310">
        <v>10423.0</v>
      </c>
      <c r="K37" s="311">
        <f t="shared" si="2"/>
        <v>103476</v>
      </c>
      <c r="L37" s="165">
        <f t="shared" si="3"/>
        <v>5.319128976</v>
      </c>
      <c r="M37" s="172">
        <v>2538.0</v>
      </c>
      <c r="N37" s="310">
        <v>680.0</v>
      </c>
      <c r="O37" s="311">
        <f t="shared" si="4"/>
        <v>3218</v>
      </c>
      <c r="P37" s="120">
        <f t="shared" si="5"/>
        <v>0.0310989988</v>
      </c>
      <c r="Q37" s="312">
        <f t="shared" si="6"/>
        <v>0.1654195856</v>
      </c>
      <c r="R37" s="111">
        <v>75983.0</v>
      </c>
      <c r="S37" s="124">
        <f t="shared" si="7"/>
        <v>27493</v>
      </c>
      <c r="T37" s="125">
        <f t="shared" si="8"/>
        <v>0.3618309359</v>
      </c>
      <c r="U37" s="111">
        <v>1714.0</v>
      </c>
      <c r="V37" s="124">
        <f t="shared" si="9"/>
        <v>1504</v>
      </c>
      <c r="W37" s="307">
        <f t="shared" si="10"/>
        <v>0.8774795799</v>
      </c>
      <c r="X37" s="136">
        <v>1248.0</v>
      </c>
      <c r="Y37" s="129">
        <f t="shared" si="11"/>
        <v>1.205128205</v>
      </c>
    </row>
    <row r="38">
      <c r="A38" s="49"/>
      <c r="B38" s="98" t="s">
        <v>86</v>
      </c>
      <c r="C38" s="100" t="s">
        <v>87</v>
      </c>
      <c r="D38" s="159" t="s">
        <v>44</v>
      </c>
      <c r="E38" s="149" t="s">
        <v>36</v>
      </c>
      <c r="F38" s="106">
        <v>1.0488084E7</v>
      </c>
      <c r="G38" s="108">
        <v>31598.0</v>
      </c>
      <c r="H38" s="66">
        <f t="shared" si="1"/>
        <v>3.012752377</v>
      </c>
      <c r="I38" s="297">
        <v>2023.0</v>
      </c>
      <c r="J38" s="299">
        <v>264.0</v>
      </c>
      <c r="K38" s="300">
        <f t="shared" si="2"/>
        <v>2287</v>
      </c>
      <c r="L38" s="114">
        <f t="shared" si="3"/>
        <v>0.2180569873</v>
      </c>
      <c r="M38" s="116">
        <v>18.0</v>
      </c>
      <c r="N38" s="301">
        <v>9.0</v>
      </c>
      <c r="O38" s="302">
        <f t="shared" si="4"/>
        <v>27</v>
      </c>
      <c r="P38" s="120">
        <f t="shared" si="5"/>
        <v>0.0118058592</v>
      </c>
      <c r="Q38" s="303">
        <f t="shared" si="6"/>
        <v>0.002574350091</v>
      </c>
      <c r="R38" s="111">
        <v>1536.0</v>
      </c>
      <c r="S38" s="124">
        <f t="shared" si="7"/>
        <v>751</v>
      </c>
      <c r="T38" s="125">
        <f t="shared" si="8"/>
        <v>0.4889322917</v>
      </c>
      <c r="U38" s="306">
        <v>8.0</v>
      </c>
      <c r="V38" s="124">
        <f t="shared" si="9"/>
        <v>19</v>
      </c>
      <c r="W38" s="308">
        <f t="shared" si="10"/>
        <v>2.375</v>
      </c>
      <c r="X38" s="136">
        <v>783.0</v>
      </c>
      <c r="Y38" s="129">
        <f t="shared" si="11"/>
        <v>0.02426564496</v>
      </c>
    </row>
    <row r="39">
      <c r="A39" s="49"/>
      <c r="B39" s="98" t="s">
        <v>136</v>
      </c>
      <c r="C39" s="100" t="s">
        <v>137</v>
      </c>
      <c r="D39" s="102" t="s">
        <v>37</v>
      </c>
      <c r="E39" s="104" t="s">
        <v>37</v>
      </c>
      <c r="F39" s="106">
        <v>762062.0</v>
      </c>
      <c r="G39" s="108">
        <v>5798.0</v>
      </c>
      <c r="H39" s="66">
        <f t="shared" si="1"/>
        <v>7.608304836</v>
      </c>
      <c r="I39" s="297">
        <v>159.0</v>
      </c>
      <c r="J39" s="299">
        <v>14.0</v>
      </c>
      <c r="K39" s="300">
        <f t="shared" si="2"/>
        <v>173</v>
      </c>
      <c r="L39" s="114">
        <f t="shared" si="3"/>
        <v>0.2270156496</v>
      </c>
      <c r="M39" s="116">
        <v>3.0</v>
      </c>
      <c r="N39" s="301"/>
      <c r="O39" s="302">
        <f t="shared" si="4"/>
        <v>3</v>
      </c>
      <c r="P39" s="120">
        <f t="shared" si="5"/>
        <v>0.01734104046</v>
      </c>
      <c r="Q39" s="303">
        <f t="shared" si="6"/>
        <v>0.003936687566</v>
      </c>
      <c r="R39" s="111">
        <v>122.0</v>
      </c>
      <c r="S39" s="124">
        <f t="shared" si="7"/>
        <v>51</v>
      </c>
      <c r="T39" s="125">
        <f t="shared" si="8"/>
        <v>0.4180327869</v>
      </c>
      <c r="U39" s="306">
        <v>3.0</v>
      </c>
      <c r="V39" s="124">
        <f t="shared" si="9"/>
        <v>0</v>
      </c>
      <c r="W39" s="307">
        <f t="shared" si="10"/>
        <v>0</v>
      </c>
      <c r="X39" s="136">
        <v>54.0</v>
      </c>
      <c r="Y39" s="129">
        <f t="shared" si="11"/>
        <v>0</v>
      </c>
    </row>
    <row r="40">
      <c r="A40" s="49"/>
      <c r="B40" s="98" t="s">
        <v>98</v>
      </c>
      <c r="C40" s="100" t="s">
        <v>99</v>
      </c>
      <c r="D40" s="102" t="s">
        <v>37</v>
      </c>
      <c r="E40" s="104" t="s">
        <v>37</v>
      </c>
      <c r="F40" s="106">
        <v>1.16891E7</v>
      </c>
      <c r="G40" s="108">
        <v>38375.0</v>
      </c>
      <c r="H40" s="66">
        <f t="shared" si="1"/>
        <v>3.282973026</v>
      </c>
      <c r="I40" s="297">
        <v>2902.0</v>
      </c>
      <c r="J40" s="299">
        <v>410.0</v>
      </c>
      <c r="K40" s="300">
        <f t="shared" si="2"/>
        <v>3312</v>
      </c>
      <c r="L40" s="114">
        <f t="shared" si="3"/>
        <v>0.2833408902</v>
      </c>
      <c r="M40" s="116">
        <v>81.0</v>
      </c>
      <c r="N40" s="301">
        <v>10.0</v>
      </c>
      <c r="O40" s="302">
        <f t="shared" si="4"/>
        <v>91</v>
      </c>
      <c r="P40" s="120">
        <f t="shared" si="5"/>
        <v>0.02747584541</v>
      </c>
      <c r="Q40" s="303">
        <f t="shared" si="6"/>
        <v>0.007785030498</v>
      </c>
      <c r="R40" s="111">
        <v>2199.0</v>
      </c>
      <c r="S40" s="124">
        <f t="shared" si="7"/>
        <v>1113</v>
      </c>
      <c r="T40" s="125">
        <f t="shared" si="8"/>
        <v>0.5061391542</v>
      </c>
      <c r="U40" s="306">
        <v>55.0</v>
      </c>
      <c r="V40" s="124">
        <f t="shared" si="9"/>
        <v>36</v>
      </c>
      <c r="W40" s="307">
        <f t="shared" si="10"/>
        <v>0.6545454545</v>
      </c>
      <c r="X40" s="136">
        <v>1017.0</v>
      </c>
      <c r="Y40" s="129">
        <f t="shared" si="11"/>
        <v>0.03539823009</v>
      </c>
    </row>
    <row r="41">
      <c r="A41" s="49"/>
      <c r="B41" s="98" t="s">
        <v>82</v>
      </c>
      <c r="C41" s="100" t="s">
        <v>83</v>
      </c>
      <c r="D41" s="102" t="s">
        <v>37</v>
      </c>
      <c r="E41" s="104" t="s">
        <v>37</v>
      </c>
      <c r="F41" s="106">
        <v>3956971.0</v>
      </c>
      <c r="G41" s="108">
        <v>2303.0</v>
      </c>
      <c r="H41" s="66">
        <f t="shared" si="1"/>
        <v>0.5820108361</v>
      </c>
      <c r="I41" s="297">
        <v>879.0</v>
      </c>
      <c r="J41" s="299">
        <v>109.0</v>
      </c>
      <c r="K41" s="300">
        <f t="shared" si="2"/>
        <v>988</v>
      </c>
      <c r="L41" s="114">
        <f t="shared" si="3"/>
        <v>0.249685934</v>
      </c>
      <c r="M41" s="116">
        <v>34.0</v>
      </c>
      <c r="N41" s="301">
        <v>4.0</v>
      </c>
      <c r="O41" s="302">
        <f t="shared" si="4"/>
        <v>38</v>
      </c>
      <c r="P41" s="120">
        <f t="shared" si="5"/>
        <v>0.03846153846</v>
      </c>
      <c r="Q41" s="303">
        <f t="shared" si="6"/>
        <v>0.009603305154</v>
      </c>
      <c r="R41" s="111">
        <v>565.0</v>
      </c>
      <c r="S41" s="124">
        <f t="shared" si="7"/>
        <v>423</v>
      </c>
      <c r="T41" s="125">
        <f t="shared" si="8"/>
        <v>0.7486725664</v>
      </c>
      <c r="U41" s="306">
        <v>23.0</v>
      </c>
      <c r="V41" s="124">
        <f t="shared" si="9"/>
        <v>15</v>
      </c>
      <c r="W41" s="307">
        <f t="shared" si="10"/>
        <v>0.652173913</v>
      </c>
      <c r="X41" s="136">
        <v>336.0</v>
      </c>
      <c r="Y41" s="129">
        <f t="shared" si="11"/>
        <v>0.04464285714</v>
      </c>
    </row>
    <row r="42">
      <c r="A42" s="49"/>
      <c r="B42" s="98" t="s">
        <v>128</v>
      </c>
      <c r="C42" s="100" t="s">
        <v>129</v>
      </c>
      <c r="D42" s="146" t="s">
        <v>36</v>
      </c>
      <c r="E42" s="149" t="s">
        <v>36</v>
      </c>
      <c r="F42" s="106">
        <v>4217737.0</v>
      </c>
      <c r="G42" s="108">
        <v>16085.0</v>
      </c>
      <c r="H42" s="66">
        <f t="shared" si="1"/>
        <v>3.81365647</v>
      </c>
      <c r="I42" s="297">
        <v>826.0</v>
      </c>
      <c r="J42" s="299">
        <v>73.0</v>
      </c>
      <c r="K42" s="300">
        <f t="shared" si="2"/>
        <v>899</v>
      </c>
      <c r="L42" s="114">
        <f t="shared" si="3"/>
        <v>0.213147477</v>
      </c>
      <c r="M42" s="116">
        <v>21.0</v>
      </c>
      <c r="N42" s="301">
        <v>1.0</v>
      </c>
      <c r="O42" s="302">
        <f t="shared" si="4"/>
        <v>22</v>
      </c>
      <c r="P42" s="120">
        <f t="shared" si="5"/>
        <v>0.02447163515</v>
      </c>
      <c r="Q42" s="303">
        <f t="shared" si="6"/>
        <v>0.005216067289</v>
      </c>
      <c r="R42" s="111">
        <v>690.0</v>
      </c>
      <c r="S42" s="124">
        <f t="shared" si="7"/>
        <v>209</v>
      </c>
      <c r="T42" s="125">
        <f t="shared" si="8"/>
        <v>0.3028985507</v>
      </c>
      <c r="U42" s="306">
        <v>18.0</v>
      </c>
      <c r="V42" s="124">
        <f t="shared" si="9"/>
        <v>4</v>
      </c>
      <c r="W42" s="307">
        <f t="shared" si="10"/>
        <v>0.2222222222</v>
      </c>
      <c r="X42" s="136">
        <v>306.0</v>
      </c>
      <c r="Y42" s="129">
        <f t="shared" si="11"/>
        <v>0.01307189542</v>
      </c>
    </row>
    <row r="43">
      <c r="A43" s="49"/>
      <c r="B43" s="98" t="s">
        <v>42</v>
      </c>
      <c r="C43" s="100" t="s">
        <v>43</v>
      </c>
      <c r="D43" s="159" t="s">
        <v>44</v>
      </c>
      <c r="E43" s="149" t="s">
        <v>36</v>
      </c>
      <c r="F43" s="106">
        <v>1.2801989E7</v>
      </c>
      <c r="G43" s="108">
        <v>62115.0</v>
      </c>
      <c r="H43" s="66">
        <f t="shared" si="1"/>
        <v>4.851980423</v>
      </c>
      <c r="I43" s="297">
        <v>7264.0</v>
      </c>
      <c r="J43" s="299">
        <v>1156.0</v>
      </c>
      <c r="K43" s="300">
        <f t="shared" si="2"/>
        <v>8420</v>
      </c>
      <c r="L43" s="114">
        <f t="shared" si="3"/>
        <v>0.657710298</v>
      </c>
      <c r="M43" s="116">
        <v>90.0</v>
      </c>
      <c r="N43" s="301">
        <v>12.0</v>
      </c>
      <c r="O43" s="302">
        <f t="shared" si="4"/>
        <v>102</v>
      </c>
      <c r="P43" s="120">
        <f t="shared" si="5"/>
        <v>0.01211401425</v>
      </c>
      <c r="Q43" s="303">
        <f t="shared" si="6"/>
        <v>0.007967511923</v>
      </c>
      <c r="R43" s="111">
        <v>4961.0</v>
      </c>
      <c r="S43" s="124">
        <f t="shared" si="7"/>
        <v>3459</v>
      </c>
      <c r="T43" s="125">
        <f t="shared" si="8"/>
        <v>0.69723846</v>
      </c>
      <c r="U43" s="306">
        <v>63.0</v>
      </c>
      <c r="V43" s="124">
        <f t="shared" si="9"/>
        <v>39</v>
      </c>
      <c r="W43" s="307">
        <f t="shared" si="10"/>
        <v>0.619047619</v>
      </c>
      <c r="X43" s="136">
        <v>1116.0</v>
      </c>
      <c r="Y43" s="129">
        <f t="shared" si="11"/>
        <v>0.03494623656</v>
      </c>
    </row>
    <row r="44">
      <c r="A44" s="49"/>
      <c r="B44" s="98" t="s">
        <v>130</v>
      </c>
      <c r="C44" s="100" t="s">
        <v>131</v>
      </c>
      <c r="D44" s="146" t="s">
        <v>36</v>
      </c>
      <c r="E44" s="149" t="s">
        <v>36</v>
      </c>
      <c r="F44" s="106">
        <v>1059361.0</v>
      </c>
      <c r="G44" s="108">
        <v>5123.0</v>
      </c>
      <c r="H44" s="66">
        <f t="shared" si="1"/>
        <v>4.835934115</v>
      </c>
      <c r="I44" s="297">
        <v>657.0</v>
      </c>
      <c r="J44" s="299">
        <v>54.0</v>
      </c>
      <c r="K44" s="300">
        <f t="shared" si="2"/>
        <v>711</v>
      </c>
      <c r="L44" s="114">
        <f t="shared" si="3"/>
        <v>0.6711593121</v>
      </c>
      <c r="M44" s="116">
        <v>12.0</v>
      </c>
      <c r="N44" s="301">
        <v>2.0</v>
      </c>
      <c r="O44" s="302">
        <f t="shared" si="4"/>
        <v>14</v>
      </c>
      <c r="P44" s="120">
        <f t="shared" si="5"/>
        <v>0.01969057665</v>
      </c>
      <c r="Q44" s="303">
        <f t="shared" si="6"/>
        <v>0.01321551388</v>
      </c>
      <c r="R44" s="111">
        <v>488.0</v>
      </c>
      <c r="S44" s="124">
        <f t="shared" si="7"/>
        <v>223</v>
      </c>
      <c r="T44" s="125">
        <f t="shared" si="8"/>
        <v>0.4569672131</v>
      </c>
      <c r="U44" s="306">
        <v>8.0</v>
      </c>
      <c r="V44" s="124">
        <f t="shared" si="9"/>
        <v>6</v>
      </c>
      <c r="W44" s="307">
        <f t="shared" si="10"/>
        <v>0.75</v>
      </c>
      <c r="X44" s="136">
        <v>84.0</v>
      </c>
      <c r="Y44" s="129">
        <f t="shared" si="11"/>
        <v>0.07142857143</v>
      </c>
    </row>
    <row r="45">
      <c r="A45" s="49"/>
      <c r="B45" s="98" t="s">
        <v>126</v>
      </c>
      <c r="C45" s="100" t="s">
        <v>127</v>
      </c>
      <c r="D45" s="102" t="s">
        <v>37</v>
      </c>
      <c r="E45" s="104" t="s">
        <v>37</v>
      </c>
      <c r="F45" s="106">
        <v>5148714.0</v>
      </c>
      <c r="G45" s="108">
        <v>6995.0</v>
      </c>
      <c r="H45" s="66">
        <f t="shared" si="1"/>
        <v>1.358591679</v>
      </c>
      <c r="I45" s="297">
        <v>1554.0</v>
      </c>
      <c r="J45" s="299">
        <v>146.0</v>
      </c>
      <c r="K45" s="300">
        <f t="shared" si="2"/>
        <v>1700</v>
      </c>
      <c r="L45" s="114">
        <f t="shared" si="3"/>
        <v>0.3301795361</v>
      </c>
      <c r="M45" s="116">
        <v>31.0</v>
      </c>
      <c r="N45" s="301">
        <v>3.0</v>
      </c>
      <c r="O45" s="302">
        <f t="shared" si="4"/>
        <v>34</v>
      </c>
      <c r="P45" s="120">
        <f t="shared" si="5"/>
        <v>0.02</v>
      </c>
      <c r="Q45" s="303">
        <f t="shared" si="6"/>
        <v>0.006603590722</v>
      </c>
      <c r="R45" s="111">
        <v>1083.0</v>
      </c>
      <c r="S45" s="124">
        <f t="shared" si="7"/>
        <v>617</v>
      </c>
      <c r="T45" s="125">
        <f t="shared" si="8"/>
        <v>0.5697137581</v>
      </c>
      <c r="U45" s="306">
        <v>22.0</v>
      </c>
      <c r="V45" s="124">
        <f t="shared" si="9"/>
        <v>12</v>
      </c>
      <c r="W45" s="307">
        <f t="shared" si="10"/>
        <v>0.5454545455</v>
      </c>
      <c r="X45" s="136">
        <v>414.0</v>
      </c>
      <c r="Y45" s="129">
        <f t="shared" si="11"/>
        <v>0.02898550725</v>
      </c>
    </row>
    <row r="46">
      <c r="A46" s="49"/>
      <c r="B46" s="98" t="s">
        <v>114</v>
      </c>
      <c r="C46" s="100" t="s">
        <v>115</v>
      </c>
      <c r="D46" s="102" t="s">
        <v>37</v>
      </c>
      <c r="E46" s="104" t="s">
        <v>37</v>
      </c>
      <c r="F46" s="106">
        <v>884659.0</v>
      </c>
      <c r="G46" s="108">
        <v>4780.0</v>
      </c>
      <c r="H46" s="66">
        <f t="shared" si="1"/>
        <v>5.403211859</v>
      </c>
      <c r="I46" s="297">
        <v>165.0</v>
      </c>
      <c r="J46" s="299">
        <v>22.0</v>
      </c>
      <c r="K46" s="300">
        <f t="shared" si="2"/>
        <v>187</v>
      </c>
      <c r="L46" s="114">
        <f t="shared" si="3"/>
        <v>0.2113808824</v>
      </c>
      <c r="M46" s="116">
        <v>2.0</v>
      </c>
      <c r="N46" s="301"/>
      <c r="O46" s="302">
        <f t="shared" si="4"/>
        <v>2</v>
      </c>
      <c r="P46" s="120">
        <f t="shared" si="5"/>
        <v>0.01069518717</v>
      </c>
      <c r="Q46" s="303">
        <f t="shared" si="6"/>
        <v>0.0022607581</v>
      </c>
      <c r="R46" s="306">
        <v>108.0</v>
      </c>
      <c r="S46" s="124">
        <f t="shared" si="7"/>
        <v>79</v>
      </c>
      <c r="T46" s="125">
        <f t="shared" si="8"/>
        <v>0.7314814815</v>
      </c>
      <c r="U46" s="306">
        <v>1.0</v>
      </c>
      <c r="V46" s="124">
        <f t="shared" si="9"/>
        <v>1</v>
      </c>
      <c r="W46" s="308">
        <f t="shared" si="10"/>
        <v>1</v>
      </c>
      <c r="X46" s="136">
        <v>66.0</v>
      </c>
      <c r="Y46" s="129">
        <f t="shared" si="11"/>
        <v>0.01515151515</v>
      </c>
    </row>
    <row r="47">
      <c r="A47" s="49"/>
      <c r="B47" s="98" t="s">
        <v>71</v>
      </c>
      <c r="C47" s="100" t="s">
        <v>73</v>
      </c>
      <c r="D47" s="102" t="s">
        <v>37</v>
      </c>
      <c r="E47" s="104" t="s">
        <v>37</v>
      </c>
      <c r="F47" s="106">
        <v>6833174.0</v>
      </c>
      <c r="G47" s="108">
        <v>37839.0</v>
      </c>
      <c r="H47" s="66">
        <f t="shared" si="1"/>
        <v>5.537543753</v>
      </c>
      <c r="I47" s="297">
        <v>3194.0</v>
      </c>
      <c r="J47" s="299"/>
      <c r="K47" s="300">
        <f t="shared" si="2"/>
        <v>3194</v>
      </c>
      <c r="L47" s="114">
        <f t="shared" si="3"/>
        <v>0.4674255331</v>
      </c>
      <c r="M47" s="116">
        <v>32.0</v>
      </c>
      <c r="N47" s="301">
        <v>5.0</v>
      </c>
      <c r="O47" s="302">
        <f t="shared" si="4"/>
        <v>37</v>
      </c>
      <c r="P47" s="120">
        <f t="shared" si="5"/>
        <v>0.01158422041</v>
      </c>
      <c r="Q47" s="303">
        <f t="shared" si="6"/>
        <v>0.005414760403</v>
      </c>
      <c r="R47" s="111">
        <v>2389.0</v>
      </c>
      <c r="S47" s="124">
        <f t="shared" si="7"/>
        <v>805</v>
      </c>
      <c r="T47" s="125">
        <f t="shared" si="8"/>
        <v>0.3369610716</v>
      </c>
      <c r="U47" s="306">
        <v>23.0</v>
      </c>
      <c r="V47" s="124">
        <f t="shared" si="9"/>
        <v>14</v>
      </c>
      <c r="W47" s="307">
        <f t="shared" si="10"/>
        <v>0.6086956522</v>
      </c>
      <c r="X47" s="136">
        <v>585.0</v>
      </c>
      <c r="Y47" s="129">
        <f t="shared" si="11"/>
        <v>0.02393162393</v>
      </c>
    </row>
    <row r="48">
      <c r="A48" s="49"/>
      <c r="B48" s="98" t="s">
        <v>120</v>
      </c>
      <c r="C48" s="100" t="s">
        <v>121</v>
      </c>
      <c r="D48" s="102" t="s">
        <v>37</v>
      </c>
      <c r="E48" s="104" t="s">
        <v>37</v>
      </c>
      <c r="F48" s="106">
        <v>2.8995881E7</v>
      </c>
      <c r="G48" s="108">
        <v>55764.0</v>
      </c>
      <c r="H48" s="66">
        <f t="shared" si="1"/>
        <v>1.923169708</v>
      </c>
      <c r="I48" s="297">
        <v>4823.0</v>
      </c>
      <c r="J48" s="299">
        <v>835.0</v>
      </c>
      <c r="K48" s="300">
        <f t="shared" si="2"/>
        <v>5658</v>
      </c>
      <c r="L48" s="114">
        <f t="shared" si="3"/>
        <v>0.1951311636</v>
      </c>
      <c r="M48" s="116">
        <v>77.0</v>
      </c>
      <c r="N48" s="301">
        <v>20.0</v>
      </c>
      <c r="O48" s="302">
        <f t="shared" si="4"/>
        <v>97</v>
      </c>
      <c r="P48" s="120">
        <f t="shared" si="5"/>
        <v>0.01714386709</v>
      </c>
      <c r="Q48" s="303">
        <f t="shared" si="6"/>
        <v>0.003345302735</v>
      </c>
      <c r="R48" s="111">
        <v>3666.0</v>
      </c>
      <c r="S48" s="124">
        <f t="shared" si="7"/>
        <v>1992</v>
      </c>
      <c r="T48" s="125">
        <f t="shared" si="8"/>
        <v>0.5433715221</v>
      </c>
      <c r="U48" s="306">
        <v>56.0</v>
      </c>
      <c r="V48" s="124">
        <f t="shared" si="9"/>
        <v>41</v>
      </c>
      <c r="W48" s="307">
        <f t="shared" si="10"/>
        <v>0.7321428571</v>
      </c>
      <c r="X48" s="136">
        <v>1668.0</v>
      </c>
      <c r="Y48" s="129">
        <f t="shared" si="11"/>
        <v>0.02458033573</v>
      </c>
    </row>
    <row r="49">
      <c r="A49" s="49"/>
      <c r="B49" s="98" t="s">
        <v>91</v>
      </c>
      <c r="C49" s="100" t="s">
        <v>92</v>
      </c>
      <c r="D49" s="102" t="s">
        <v>37</v>
      </c>
      <c r="E49" s="104" t="s">
        <v>37</v>
      </c>
      <c r="F49" s="106">
        <v>3205958.0</v>
      </c>
      <c r="G49" s="108">
        <v>24248.0</v>
      </c>
      <c r="H49" s="66">
        <f t="shared" si="1"/>
        <v>7.563417861</v>
      </c>
      <c r="I49" s="297">
        <v>1074.0</v>
      </c>
      <c r="J49" s="299">
        <v>172.0</v>
      </c>
      <c r="K49" s="300">
        <f t="shared" si="2"/>
        <v>1246</v>
      </c>
      <c r="L49" s="114">
        <f t="shared" si="3"/>
        <v>0.3886513797</v>
      </c>
      <c r="M49" s="116">
        <v>7.0</v>
      </c>
      <c r="N49" s="301"/>
      <c r="O49" s="302">
        <f t="shared" si="4"/>
        <v>7</v>
      </c>
      <c r="P49" s="120">
        <f t="shared" si="5"/>
        <v>0.005617977528</v>
      </c>
      <c r="Q49" s="303">
        <f t="shared" si="6"/>
        <v>0.002183434717</v>
      </c>
      <c r="R49" s="111">
        <v>887.0</v>
      </c>
      <c r="S49" s="124">
        <f t="shared" si="7"/>
        <v>359</v>
      </c>
      <c r="T49" s="125">
        <f t="shared" si="8"/>
        <v>0.404735062</v>
      </c>
      <c r="U49" s="306">
        <v>5.0</v>
      </c>
      <c r="V49" s="124">
        <f t="shared" si="9"/>
        <v>2</v>
      </c>
      <c r="W49" s="307">
        <f t="shared" si="10"/>
        <v>0.4</v>
      </c>
      <c r="X49" s="136">
        <v>153.0</v>
      </c>
      <c r="Y49" s="129">
        <f t="shared" si="11"/>
        <v>0.01307189542</v>
      </c>
    </row>
    <row r="50">
      <c r="A50" s="49"/>
      <c r="B50" s="98" t="s">
        <v>143</v>
      </c>
      <c r="C50" s="100" t="s">
        <v>144</v>
      </c>
      <c r="D50" s="146" t="s">
        <v>36</v>
      </c>
      <c r="E50" s="104" t="s">
        <v>37</v>
      </c>
      <c r="F50" s="106">
        <v>623989.0</v>
      </c>
      <c r="G50" s="108">
        <v>5228.0</v>
      </c>
      <c r="H50" s="66">
        <f t="shared" si="1"/>
        <v>8.378352824</v>
      </c>
      <c r="I50" s="297">
        <v>338.0</v>
      </c>
      <c r="J50" s="299">
        <v>51.0</v>
      </c>
      <c r="K50" s="300">
        <f t="shared" si="2"/>
        <v>389</v>
      </c>
      <c r="L50" s="114">
        <f t="shared" si="3"/>
        <v>0.6234084255</v>
      </c>
      <c r="M50" s="116">
        <v>17.0</v>
      </c>
      <c r="N50" s="301">
        <v>5.0</v>
      </c>
      <c r="O50" s="302">
        <f t="shared" si="4"/>
        <v>22</v>
      </c>
      <c r="P50" s="120">
        <f t="shared" si="5"/>
        <v>0.05655526992</v>
      </c>
      <c r="Q50" s="303">
        <f t="shared" si="6"/>
        <v>0.03525703177</v>
      </c>
      <c r="R50" s="306">
        <v>293.0</v>
      </c>
      <c r="S50" s="124">
        <f t="shared" si="7"/>
        <v>96</v>
      </c>
      <c r="T50" s="125">
        <f t="shared" si="8"/>
        <v>0.3276450512</v>
      </c>
      <c r="U50" s="306">
        <v>13.0</v>
      </c>
      <c r="V50" s="124">
        <f t="shared" si="9"/>
        <v>9</v>
      </c>
      <c r="W50" s="307">
        <f t="shared" si="10"/>
        <v>0.6923076923</v>
      </c>
      <c r="X50" s="136">
        <v>48.0</v>
      </c>
      <c r="Y50" s="129">
        <f t="shared" si="11"/>
        <v>0.1875</v>
      </c>
    </row>
    <row r="51">
      <c r="A51" s="49"/>
      <c r="B51" s="98" t="s">
        <v>124</v>
      </c>
      <c r="C51" s="100" t="s">
        <v>125</v>
      </c>
      <c r="D51" s="146" t="s">
        <v>36</v>
      </c>
      <c r="E51" s="149" t="s">
        <v>36</v>
      </c>
      <c r="F51" s="106">
        <v>8535519.0</v>
      </c>
      <c r="G51" s="108">
        <v>19005.0</v>
      </c>
      <c r="H51" s="66">
        <f t="shared" si="1"/>
        <v>2.226578138</v>
      </c>
      <c r="I51" s="297">
        <v>1706.0</v>
      </c>
      <c r="J51" s="299">
        <v>306.0</v>
      </c>
      <c r="K51" s="300">
        <f t="shared" si="2"/>
        <v>2012</v>
      </c>
      <c r="L51" s="114">
        <f t="shared" si="3"/>
        <v>0.2357208741</v>
      </c>
      <c r="M51" s="116">
        <v>41.0</v>
      </c>
      <c r="N51" s="301">
        <v>18.0</v>
      </c>
      <c r="O51" s="302">
        <v>51.0</v>
      </c>
      <c r="P51" s="120">
        <f t="shared" si="5"/>
        <v>0.02534791252</v>
      </c>
      <c r="Q51" s="303">
        <f t="shared" si="6"/>
        <v>0.005975032098</v>
      </c>
      <c r="R51" s="111">
        <v>1250.0</v>
      </c>
      <c r="S51" s="124">
        <f t="shared" si="7"/>
        <v>762</v>
      </c>
      <c r="T51" s="125">
        <f t="shared" si="8"/>
        <v>0.6096</v>
      </c>
      <c r="U51" s="306">
        <v>27.0</v>
      </c>
      <c r="V51" s="124">
        <f t="shared" si="9"/>
        <v>24</v>
      </c>
      <c r="W51" s="308">
        <f t="shared" si="10"/>
        <v>0.8888888889</v>
      </c>
      <c r="X51" s="136">
        <v>567.0</v>
      </c>
      <c r="Y51" s="129">
        <f t="shared" si="11"/>
        <v>0.04232804233</v>
      </c>
    </row>
    <row r="52">
      <c r="A52" s="49"/>
      <c r="B52" s="98" t="s">
        <v>138</v>
      </c>
      <c r="C52" s="100" t="s">
        <v>139</v>
      </c>
      <c r="D52" s="146" t="s">
        <v>36</v>
      </c>
      <c r="E52" s="149" t="s">
        <v>36</v>
      </c>
      <c r="F52" s="106">
        <v>7614893.0</v>
      </c>
      <c r="G52" s="108">
        <v>79418.0</v>
      </c>
      <c r="H52" s="66">
        <f t="shared" si="1"/>
        <v>10.42929953</v>
      </c>
      <c r="I52" s="297">
        <v>6585.0</v>
      </c>
      <c r="J52" s="299">
        <v>381.0</v>
      </c>
      <c r="K52" s="300">
        <f t="shared" si="2"/>
        <v>6966</v>
      </c>
      <c r="L52" s="114">
        <f t="shared" si="3"/>
        <v>0.9147863273</v>
      </c>
      <c r="M52" s="116">
        <v>272.0</v>
      </c>
      <c r="N52" s="301"/>
      <c r="O52" s="302">
        <f t="shared" ref="O52:O60" si="12">M52+N52</f>
        <v>272</v>
      </c>
      <c r="P52" s="120">
        <f t="shared" si="5"/>
        <v>0.03904679874</v>
      </c>
      <c r="Q52" s="303">
        <f t="shared" si="6"/>
        <v>0.03571947761</v>
      </c>
      <c r="R52" s="111">
        <v>5482.0</v>
      </c>
      <c r="S52" s="124">
        <f t="shared" si="7"/>
        <v>1484</v>
      </c>
      <c r="T52" s="125">
        <f t="shared" si="8"/>
        <v>0.2707041226</v>
      </c>
      <c r="U52" s="306">
        <v>225.0</v>
      </c>
      <c r="V52" s="124">
        <f t="shared" si="9"/>
        <v>47</v>
      </c>
      <c r="W52" s="307">
        <f t="shared" si="10"/>
        <v>0.2088888889</v>
      </c>
      <c r="X52" s="136">
        <v>483.0</v>
      </c>
      <c r="Y52" s="129">
        <f t="shared" si="11"/>
        <v>0.09730848861</v>
      </c>
    </row>
    <row r="53">
      <c r="A53" s="49"/>
      <c r="B53" s="98" t="s">
        <v>134</v>
      </c>
      <c r="C53" s="100" t="s">
        <v>135</v>
      </c>
      <c r="D53" s="102" t="s">
        <v>37</v>
      </c>
      <c r="E53" s="104" t="s">
        <v>37</v>
      </c>
      <c r="F53" s="106">
        <v>1792065.0</v>
      </c>
      <c r="G53" s="108">
        <v>6367.0</v>
      </c>
      <c r="H53" s="66">
        <f t="shared" si="1"/>
        <v>3.552884521</v>
      </c>
      <c r="I53" s="297">
        <v>217.0</v>
      </c>
      <c r="J53" s="299">
        <v>20.0</v>
      </c>
      <c r="K53" s="300">
        <f t="shared" si="2"/>
        <v>237</v>
      </c>
      <c r="L53" s="114">
        <f t="shared" si="3"/>
        <v>0.1322496673</v>
      </c>
      <c r="M53" s="116">
        <v>2.0</v>
      </c>
      <c r="N53" s="301"/>
      <c r="O53" s="302">
        <f t="shared" si="12"/>
        <v>2</v>
      </c>
      <c r="P53" s="120">
        <f t="shared" si="5"/>
        <v>0.008438818565</v>
      </c>
      <c r="Q53" s="303">
        <f t="shared" si="6"/>
        <v>0.001116030948</v>
      </c>
      <c r="R53" s="306">
        <v>162.0</v>
      </c>
      <c r="S53" s="124">
        <f t="shared" si="7"/>
        <v>75</v>
      </c>
      <c r="T53" s="125">
        <f t="shared" si="8"/>
        <v>0.462962963</v>
      </c>
      <c r="U53" s="306">
        <v>1.0</v>
      </c>
      <c r="V53" s="124">
        <f t="shared" si="9"/>
        <v>1</v>
      </c>
      <c r="W53" s="308">
        <f t="shared" si="10"/>
        <v>1</v>
      </c>
      <c r="X53" s="136">
        <v>189.0</v>
      </c>
      <c r="Y53" s="129">
        <f t="shared" si="11"/>
        <v>0.005291005291</v>
      </c>
    </row>
    <row r="54">
      <c r="A54" s="49"/>
      <c r="B54" s="98" t="s">
        <v>110</v>
      </c>
      <c r="C54" s="100" t="s">
        <v>111</v>
      </c>
      <c r="D54" s="159" t="s">
        <v>44</v>
      </c>
      <c r="E54" s="149" t="s">
        <v>36</v>
      </c>
      <c r="F54" s="106">
        <v>5822434.0</v>
      </c>
      <c r="G54" s="108">
        <v>24289.0</v>
      </c>
      <c r="H54" s="66">
        <f t="shared" si="1"/>
        <v>4.17162307</v>
      </c>
      <c r="I54" s="297">
        <v>1730.0</v>
      </c>
      <c r="J54" s="299">
        <v>186.0</v>
      </c>
      <c r="K54" s="300">
        <f t="shared" si="2"/>
        <v>1916</v>
      </c>
      <c r="L54" s="114">
        <f t="shared" si="3"/>
        <v>0.3290719998</v>
      </c>
      <c r="M54" s="116">
        <v>38.0</v>
      </c>
      <c r="N54" s="301">
        <v>8.0</v>
      </c>
      <c r="O54" s="302">
        <f t="shared" si="12"/>
        <v>46</v>
      </c>
      <c r="P54" s="120">
        <f t="shared" si="5"/>
        <v>0.02400835073</v>
      </c>
      <c r="Q54" s="303">
        <f t="shared" si="6"/>
        <v>0.007900475987</v>
      </c>
      <c r="R54" s="111">
        <v>1351.0</v>
      </c>
      <c r="S54" s="124">
        <f t="shared" si="7"/>
        <v>565</v>
      </c>
      <c r="T54" s="125">
        <f t="shared" si="8"/>
        <v>0.4182087343</v>
      </c>
      <c r="U54" s="306">
        <v>25.0</v>
      </c>
      <c r="V54" s="124">
        <f t="shared" si="9"/>
        <v>21</v>
      </c>
      <c r="W54" s="307">
        <f t="shared" si="10"/>
        <v>0.84</v>
      </c>
      <c r="X54" s="136">
        <v>435.0</v>
      </c>
      <c r="Y54" s="129">
        <f t="shared" si="11"/>
        <v>0.04827586207</v>
      </c>
    </row>
    <row r="55">
      <c r="A55" s="49"/>
      <c r="B55" s="98" t="s">
        <v>38</v>
      </c>
      <c r="C55" s="100" t="s">
        <v>40</v>
      </c>
      <c r="D55" s="102" t="s">
        <v>37</v>
      </c>
      <c r="E55" s="104" t="s">
        <v>37</v>
      </c>
      <c r="F55" s="106">
        <v>578759.0</v>
      </c>
      <c r="G55" s="108">
        <v>2886.0</v>
      </c>
      <c r="H55" s="66">
        <f t="shared" si="1"/>
        <v>4.986531527</v>
      </c>
      <c r="I55" s="297">
        <v>150.0</v>
      </c>
      <c r="J55" s="299">
        <v>16.0</v>
      </c>
      <c r="K55" s="300">
        <f t="shared" si="2"/>
        <v>166</v>
      </c>
      <c r="L55" s="114">
        <f t="shared" si="3"/>
        <v>0.2868205937</v>
      </c>
      <c r="M55" s="116">
        <v>0.0</v>
      </c>
      <c r="N55" s="301"/>
      <c r="O55" s="302">
        <f t="shared" si="12"/>
        <v>0</v>
      </c>
      <c r="P55" s="120">
        <f t="shared" si="5"/>
        <v>0</v>
      </c>
      <c r="Q55" s="303">
        <f t="shared" si="6"/>
        <v>0</v>
      </c>
      <c r="R55" s="306">
        <v>120.0</v>
      </c>
      <c r="S55" s="124">
        <f t="shared" si="7"/>
        <v>46</v>
      </c>
      <c r="T55" s="125">
        <f t="shared" si="8"/>
        <v>0.3833333333</v>
      </c>
      <c r="U55" s="306">
        <v>0.0</v>
      </c>
      <c r="V55" s="124">
        <f t="shared" si="9"/>
        <v>0</v>
      </c>
      <c r="W55" s="307" t="str">
        <f t="shared" si="10"/>
        <v>#DIV/0!</v>
      </c>
      <c r="X55" s="136">
        <v>39.0</v>
      </c>
      <c r="Y55" s="129">
        <f t="shared" si="11"/>
        <v>0</v>
      </c>
    </row>
    <row r="56">
      <c r="A56" s="49"/>
      <c r="B56" s="236" t="s">
        <v>31</v>
      </c>
      <c r="C56" s="140" t="s">
        <v>178</v>
      </c>
      <c r="D56" s="238" t="s">
        <v>34</v>
      </c>
      <c r="E56" s="240" t="s">
        <v>36</v>
      </c>
      <c r="F56" s="241">
        <v>55641.0</v>
      </c>
      <c r="G56" s="243">
        <v>20.0</v>
      </c>
      <c r="H56" s="64">
        <f t="shared" si="1"/>
        <v>0.3594471703</v>
      </c>
      <c r="I56" s="297">
        <v>0.0</v>
      </c>
      <c r="J56" s="313"/>
      <c r="K56" s="300">
        <f t="shared" si="2"/>
        <v>0</v>
      </c>
      <c r="L56" s="150">
        <f t="shared" si="3"/>
        <v>0</v>
      </c>
      <c r="M56" s="116">
        <v>0.0</v>
      </c>
      <c r="N56" s="314"/>
      <c r="O56" s="302">
        <f t="shared" si="12"/>
        <v>0</v>
      </c>
      <c r="P56" s="174" t="str">
        <f t="shared" si="5"/>
        <v>#DIV/0!</v>
      </c>
      <c r="Q56" s="315">
        <f t="shared" si="6"/>
        <v>0</v>
      </c>
      <c r="R56" s="316">
        <v>0.0</v>
      </c>
      <c r="S56" s="124">
        <f t="shared" si="7"/>
        <v>0</v>
      </c>
      <c r="T56" s="155" t="str">
        <f t="shared" si="8"/>
        <v>#DIV/0!</v>
      </c>
      <c r="U56" s="316">
        <v>0.0</v>
      </c>
      <c r="V56" s="124">
        <f t="shared" si="9"/>
        <v>0</v>
      </c>
      <c r="W56" s="317" t="str">
        <f t="shared" si="10"/>
        <v>#DIV/0!</v>
      </c>
      <c r="X56" s="136">
        <v>3.0</v>
      </c>
      <c r="Y56" s="129">
        <f t="shared" si="11"/>
        <v>0</v>
      </c>
    </row>
    <row r="57">
      <c r="A57" s="49"/>
      <c r="B57" s="236" t="s">
        <v>145</v>
      </c>
      <c r="C57" s="140" t="s">
        <v>182</v>
      </c>
      <c r="D57" s="238" t="s">
        <v>34</v>
      </c>
      <c r="E57" s="240" t="s">
        <v>36</v>
      </c>
      <c r="F57" s="241">
        <v>165718.0</v>
      </c>
      <c r="G57" s="243">
        <v>543.0</v>
      </c>
      <c r="H57" s="64">
        <f t="shared" si="1"/>
        <v>3.276650696</v>
      </c>
      <c r="I57" s="297">
        <v>82.0</v>
      </c>
      <c r="J57" s="313"/>
      <c r="K57" s="300">
        <f t="shared" si="2"/>
        <v>82</v>
      </c>
      <c r="L57" s="150">
        <f t="shared" si="3"/>
        <v>0.4948164955</v>
      </c>
      <c r="M57" s="116">
        <v>3.0</v>
      </c>
      <c r="N57" s="314">
        <v>1.0</v>
      </c>
      <c r="O57" s="302">
        <f t="shared" si="12"/>
        <v>4</v>
      </c>
      <c r="P57" s="174">
        <f t="shared" si="5"/>
        <v>0.0487804878</v>
      </c>
      <c r="Q57" s="315">
        <f t="shared" si="6"/>
        <v>0.02413739002</v>
      </c>
      <c r="R57" s="243">
        <v>69.0</v>
      </c>
      <c r="S57" s="124">
        <f t="shared" si="7"/>
        <v>13</v>
      </c>
      <c r="T57" s="155">
        <f t="shared" si="8"/>
        <v>0.1884057971</v>
      </c>
      <c r="U57" s="316">
        <v>2.0</v>
      </c>
      <c r="V57" s="124">
        <f t="shared" si="9"/>
        <v>2</v>
      </c>
      <c r="W57" s="318">
        <f t="shared" si="10"/>
        <v>1</v>
      </c>
      <c r="X57" s="136">
        <v>9.0</v>
      </c>
      <c r="Y57" s="129">
        <f t="shared" si="11"/>
        <v>0.2222222222</v>
      </c>
    </row>
    <row r="58">
      <c r="A58" s="49"/>
      <c r="B58" s="236" t="s">
        <v>49</v>
      </c>
      <c r="C58" s="140" t="s">
        <v>185</v>
      </c>
      <c r="D58" s="238" t="s">
        <v>34</v>
      </c>
      <c r="E58" s="240" t="s">
        <v>37</v>
      </c>
      <c r="F58" s="241">
        <v>55194.0</v>
      </c>
      <c r="G58" s="243">
        <v>21.0</v>
      </c>
      <c r="H58" s="66">
        <f t="shared" si="1"/>
        <v>0.3804761387</v>
      </c>
      <c r="I58" s="297">
        <v>8.0</v>
      </c>
      <c r="J58" s="313"/>
      <c r="K58" s="300">
        <f t="shared" si="2"/>
        <v>8</v>
      </c>
      <c r="L58" s="150">
        <f t="shared" si="3"/>
        <v>0.1449432909</v>
      </c>
      <c r="M58" s="116">
        <v>1.0</v>
      </c>
      <c r="N58" s="314"/>
      <c r="O58" s="302">
        <f t="shared" si="12"/>
        <v>1</v>
      </c>
      <c r="P58" s="153">
        <f t="shared" si="5"/>
        <v>0.125</v>
      </c>
      <c r="Q58" s="315">
        <f t="shared" si="6"/>
        <v>0.01811791137</v>
      </c>
      <c r="R58" s="243">
        <v>2.0</v>
      </c>
      <c r="S58" s="124">
        <f t="shared" si="7"/>
        <v>6</v>
      </c>
      <c r="T58" s="324">
        <f t="shared" si="8"/>
        <v>3</v>
      </c>
      <c r="U58" s="316">
        <v>0.0</v>
      </c>
      <c r="V58" s="124">
        <f t="shared" si="9"/>
        <v>1</v>
      </c>
      <c r="W58" s="317" t="str">
        <f t="shared" si="10"/>
        <v>#DIV/0!</v>
      </c>
      <c r="X58" s="136">
        <v>3.0</v>
      </c>
      <c r="Y58" s="129">
        <f t="shared" si="11"/>
        <v>0.3333333333</v>
      </c>
    </row>
    <row r="59">
      <c r="A59" s="49"/>
      <c r="B59" s="236" t="s">
        <v>140</v>
      </c>
      <c r="C59" s="140" t="s">
        <v>187</v>
      </c>
      <c r="D59" s="238" t="s">
        <v>34</v>
      </c>
      <c r="E59" s="240" t="s">
        <v>142</v>
      </c>
      <c r="F59" s="241">
        <v>3193694.0</v>
      </c>
      <c r="G59" s="243">
        <v>2427.0</v>
      </c>
      <c r="H59" s="64">
        <f t="shared" si="1"/>
        <v>0.759935047</v>
      </c>
      <c r="I59" s="297">
        <v>316.0</v>
      </c>
      <c r="J59" s="313">
        <v>62.0</v>
      </c>
      <c r="K59" s="300">
        <f t="shared" si="2"/>
        <v>378</v>
      </c>
      <c r="L59" s="150">
        <f t="shared" si="3"/>
        <v>0.1183582397</v>
      </c>
      <c r="M59" s="116">
        <v>12.0</v>
      </c>
      <c r="N59" s="314">
        <v>3.0</v>
      </c>
      <c r="O59" s="302">
        <f t="shared" si="12"/>
        <v>15</v>
      </c>
      <c r="P59" s="174">
        <f t="shared" si="5"/>
        <v>0.03968253968</v>
      </c>
      <c r="Q59" s="315">
        <f t="shared" si="6"/>
        <v>0.004696755544</v>
      </c>
      <c r="R59" s="243">
        <v>239.0</v>
      </c>
      <c r="S59" s="124">
        <f t="shared" si="7"/>
        <v>139</v>
      </c>
      <c r="T59" s="155">
        <f t="shared" si="8"/>
        <v>0.5815899582</v>
      </c>
      <c r="U59" s="316">
        <v>8.0</v>
      </c>
      <c r="V59" s="124">
        <f t="shared" si="9"/>
        <v>7</v>
      </c>
      <c r="W59" s="317">
        <f t="shared" si="10"/>
        <v>0.875</v>
      </c>
      <c r="X59" s="136">
        <v>240.0</v>
      </c>
      <c r="Y59" s="129">
        <f t="shared" si="11"/>
        <v>0.02916666667</v>
      </c>
    </row>
    <row r="60">
      <c r="A60" s="49"/>
      <c r="B60" s="259" t="s">
        <v>147</v>
      </c>
      <c r="C60" s="196" t="s">
        <v>189</v>
      </c>
      <c r="D60" s="260" t="s">
        <v>34</v>
      </c>
      <c r="E60" s="261" t="s">
        <v>36</v>
      </c>
      <c r="F60" s="262">
        <v>104914.0</v>
      </c>
      <c r="G60" s="263">
        <v>192.0</v>
      </c>
      <c r="H60" s="264">
        <f t="shared" si="1"/>
        <v>1.830070343</v>
      </c>
      <c r="I60" s="319">
        <v>30.0</v>
      </c>
      <c r="J60" s="320">
        <v>7.0</v>
      </c>
      <c r="K60" s="321">
        <f t="shared" si="2"/>
        <v>37</v>
      </c>
      <c r="L60" s="267">
        <f t="shared" si="3"/>
        <v>0.3526698057</v>
      </c>
      <c r="M60" s="322">
        <v>0.0</v>
      </c>
      <c r="N60" s="201"/>
      <c r="O60" s="323">
        <f t="shared" si="12"/>
        <v>0</v>
      </c>
      <c r="P60" s="269">
        <f t="shared" si="5"/>
        <v>0</v>
      </c>
      <c r="Q60" s="325">
        <f t="shared" si="6"/>
        <v>0</v>
      </c>
      <c r="R60" s="200">
        <v>30.0</v>
      </c>
      <c r="S60" s="242">
        <f t="shared" si="7"/>
        <v>7</v>
      </c>
      <c r="T60" s="272">
        <f t="shared" si="8"/>
        <v>0.2333333333</v>
      </c>
      <c r="U60" s="200">
        <v>0.0</v>
      </c>
      <c r="V60" s="242">
        <f t="shared" si="9"/>
        <v>0</v>
      </c>
      <c r="W60" s="334" t="str">
        <f t="shared" si="10"/>
        <v>#DIV/0!</v>
      </c>
      <c r="X60" s="288" t="s">
        <v>34</v>
      </c>
      <c r="Y60" s="275" t="s">
        <v>34</v>
      </c>
    </row>
    <row r="61" ht="7.5" customHeight="1">
      <c r="A61" s="1"/>
      <c r="B61" s="1"/>
      <c r="C61" s="217"/>
      <c r="L61" s="218"/>
      <c r="M61" s="219"/>
      <c r="O61" s="220"/>
      <c r="V61" s="221"/>
      <c r="Y61" s="222"/>
    </row>
    <row r="62">
      <c r="A62" s="1"/>
      <c r="B62" s="1"/>
      <c r="C62" s="223" t="s">
        <v>154</v>
      </c>
      <c r="I62" s="327">
        <v>46.0</v>
      </c>
      <c r="J62" s="328"/>
      <c r="K62" s="329">
        <f t="shared" ref="K62:K63" si="13">I62+J62</f>
        <v>46</v>
      </c>
      <c r="L62" s="218"/>
      <c r="M62" s="228">
        <v>0.0</v>
      </c>
      <c r="N62" s="226"/>
      <c r="O62" s="229">
        <v>0.0</v>
      </c>
      <c r="R62" s="336">
        <v>46.0</v>
      </c>
      <c r="U62" s="336">
        <v>0.0</v>
      </c>
      <c r="V62" s="221"/>
      <c r="Y62" s="222"/>
    </row>
    <row r="63">
      <c r="A63" s="1"/>
      <c r="B63" s="1"/>
      <c r="C63" s="223" t="s">
        <v>155</v>
      </c>
      <c r="I63" s="331">
        <v>3.0</v>
      </c>
      <c r="J63" s="332"/>
      <c r="K63" s="333">
        <f t="shared" si="13"/>
        <v>3</v>
      </c>
      <c r="L63" s="218"/>
      <c r="M63" s="237">
        <v>0.0</v>
      </c>
      <c r="N63" s="234"/>
      <c r="O63" s="239">
        <v>0.0</v>
      </c>
      <c r="R63" s="336">
        <v>3.0</v>
      </c>
      <c r="U63" s="336">
        <v>0.0</v>
      </c>
      <c r="V63" s="221"/>
      <c r="Y63" s="222"/>
    </row>
    <row r="64" ht="7.5" customHeight="1">
      <c r="A64" s="1"/>
      <c r="B64" s="1"/>
      <c r="C64" s="217"/>
      <c r="L64" s="218"/>
      <c r="V64" s="221"/>
      <c r="Y64" s="222"/>
    </row>
    <row r="65">
      <c r="A65" s="1"/>
      <c r="B65" s="1"/>
      <c r="C65" s="18" t="s">
        <v>15</v>
      </c>
      <c r="F65" s="20">
        <f t="shared" ref="F65:G65" si="14">SUM(F5:F63)</f>
        <v>331875705</v>
      </c>
      <c r="G65" s="251">
        <f t="shared" si="14"/>
        <v>1407291</v>
      </c>
      <c r="H65" s="21">
        <f>(G65/F65)*1000</f>
        <v>4.240415851</v>
      </c>
      <c r="I65" s="252">
        <f t="shared" ref="I65:K65" si="15">SUM(I5:I63)</f>
        <v>244877</v>
      </c>
      <c r="J65" s="253">
        <f t="shared" si="15"/>
        <v>32284</v>
      </c>
      <c r="K65" s="23">
        <f t="shared" si="15"/>
        <v>277161</v>
      </c>
      <c r="L65" s="22">
        <f>(K65/F65)*1000</f>
        <v>0.8351349491</v>
      </c>
      <c r="M65" s="254">
        <f t="shared" ref="M65:O65" si="16">SUM(M5:M63)</f>
        <v>6071</v>
      </c>
      <c r="N65" s="252">
        <f t="shared" si="16"/>
        <v>1320</v>
      </c>
      <c r="O65" s="23">
        <f t="shared" si="16"/>
        <v>7383</v>
      </c>
      <c r="P65" s="24">
        <f>O65/K65</f>
        <v>0.0266379469</v>
      </c>
      <c r="Q65" s="25">
        <f>(O65/F65)*1000</f>
        <v>0.02224628043</v>
      </c>
      <c r="R65" s="255">
        <f t="shared" ref="R65:S65" si="17">SUM(R5:R63)</f>
        <v>188530</v>
      </c>
      <c r="S65" s="256">
        <f t="shared" si="17"/>
        <v>88631</v>
      </c>
      <c r="T65" s="26">
        <f>(K65/R65)-1</f>
        <v>0.4701161619</v>
      </c>
      <c r="U65" s="255">
        <f t="shared" ref="U65:V65" si="18">SUM(U5:U63)</f>
        <v>4053</v>
      </c>
      <c r="V65" s="256">
        <f t="shared" si="18"/>
        <v>3330</v>
      </c>
      <c r="W65" s="27">
        <f>(O65/U65)-1</f>
        <v>0.8216136195</v>
      </c>
      <c r="X65" s="257">
        <f>SUM(X5:X63)</f>
        <v>23559</v>
      </c>
      <c r="Y65" s="29">
        <f>V65/X65</f>
        <v>0.1413472558</v>
      </c>
    </row>
    <row r="66">
      <c r="A66" s="1"/>
      <c r="B66" s="1"/>
      <c r="C66" s="258" t="s">
        <v>159</v>
      </c>
    </row>
  </sheetData>
  <autoFilter ref="$B$4:$Y$60">
    <sortState ref="B4:Y60">
      <sortCondition ref="C4:C60"/>
      <sortCondition descending="1" ref="Q4:Q60"/>
      <sortCondition descending="1" ref="W4:W60"/>
      <sortCondition descending="1" ref="T4:T60"/>
      <sortCondition descending="1" ref="G4:G60"/>
      <sortCondition ref="B4:B60"/>
      <sortCondition descending="1" ref="P4:P60"/>
      <sortCondition descending="1" ref="O4:O60"/>
      <sortCondition descending="1" ref="N4:N60"/>
      <sortCondition descending="1" ref="L4:L60"/>
      <sortCondition descending="1" ref="K4:K60"/>
      <sortCondition descending="1" ref="J4:J60"/>
      <sortCondition descending="1" ref="H4:H60"/>
      <sortCondition descending="1" ref="Y4:Y60"/>
      <sortCondition descending="1" ref="M4:M60"/>
      <sortCondition descending="1" ref="I4:I60"/>
      <sortCondition descending="1" ref="X4:X60"/>
    </sortState>
  </autoFilter>
  <mergeCells count="14">
    <mergeCell ref="G3:H3"/>
    <mergeCell ref="I3:L3"/>
    <mergeCell ref="C66:Q66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0.43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191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194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298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7"/>
      <c r="B4" s="30" t="s">
        <v>10</v>
      </c>
      <c r="C4" s="31" t="s">
        <v>11</v>
      </c>
      <c r="D4" s="32" t="s">
        <v>12</v>
      </c>
      <c r="E4" s="33" t="s">
        <v>13</v>
      </c>
      <c r="F4" s="34" t="s">
        <v>14</v>
      </c>
      <c r="G4" s="35" t="s">
        <v>15</v>
      </c>
      <c r="H4" s="36" t="s">
        <v>16</v>
      </c>
      <c r="I4" s="37" t="s">
        <v>17</v>
      </c>
      <c r="J4" s="38" t="s">
        <v>18</v>
      </c>
      <c r="K4" s="39" t="s">
        <v>15</v>
      </c>
      <c r="L4" s="40" t="s">
        <v>16</v>
      </c>
      <c r="M4" s="37" t="s">
        <v>17</v>
      </c>
      <c r="N4" s="38" t="s">
        <v>18</v>
      </c>
      <c r="O4" s="39" t="s">
        <v>15</v>
      </c>
      <c r="P4" s="42" t="s">
        <v>19</v>
      </c>
      <c r="Q4" s="338" t="s">
        <v>20</v>
      </c>
      <c r="R4" s="48" t="s">
        <v>197</v>
      </c>
      <c r="S4" s="51" t="s">
        <v>23</v>
      </c>
      <c r="T4" s="53" t="s">
        <v>24</v>
      </c>
      <c r="U4" s="48" t="s">
        <v>198</v>
      </c>
      <c r="V4" s="51" t="s">
        <v>23</v>
      </c>
      <c r="W4" s="53" t="s">
        <v>24</v>
      </c>
      <c r="X4" s="39" t="s">
        <v>28</v>
      </c>
      <c r="Y4" s="39" t="s">
        <v>30</v>
      </c>
    </row>
    <row r="5">
      <c r="A5" s="49"/>
      <c r="B5" s="54" t="s">
        <v>33</v>
      </c>
      <c r="C5" s="56" t="s">
        <v>35</v>
      </c>
      <c r="D5" s="58" t="s">
        <v>37</v>
      </c>
      <c r="E5" s="60" t="s">
        <v>37</v>
      </c>
      <c r="F5" s="62">
        <v>4903185.0</v>
      </c>
      <c r="G5" s="63">
        <v>8736.0</v>
      </c>
      <c r="H5" s="66">
        <f t="shared" ref="H5:H60" si="1">(G5/F5)*1000</f>
        <v>1.781699038</v>
      </c>
      <c r="I5" s="285">
        <v>1108.0</v>
      </c>
      <c r="J5" s="287">
        <v>153.0</v>
      </c>
      <c r="K5" s="285">
        <f t="shared" ref="K5:K60" si="2">I5+J5</f>
        <v>1261</v>
      </c>
      <c r="L5" s="74">
        <f t="shared" ref="L5:L60" si="3">(K5/F5)*1000</f>
        <v>0.2571797719</v>
      </c>
      <c r="M5" s="76">
        <v>28.0</v>
      </c>
      <c r="N5" s="290">
        <v>4.0</v>
      </c>
      <c r="O5" s="330">
        <f t="shared" ref="O5:O60" si="4">M5+N5</f>
        <v>32</v>
      </c>
      <c r="P5" s="79">
        <f t="shared" ref="P5:P60" si="5">O5/K5</f>
        <v>0.02537668517</v>
      </c>
      <c r="Q5" s="292">
        <f t="shared" ref="Q5:Q60" si="6">(O5/F5)*1000</f>
        <v>0.006526370104</v>
      </c>
      <c r="R5" s="343">
        <v>935.0</v>
      </c>
      <c r="S5" s="83">
        <f t="shared" ref="S5:S60" si="7">K5-R5</f>
        <v>326</v>
      </c>
      <c r="T5" s="93">
        <f t="shared" ref="T5:T60" si="8">(K5/R5)-1</f>
        <v>0.3486631016</v>
      </c>
      <c r="U5" s="346">
        <v>11.0</v>
      </c>
      <c r="V5" s="83">
        <f t="shared" ref="V5:V60" si="9">O5-U5</f>
        <v>21</v>
      </c>
      <c r="W5" s="349">
        <f t="shared" ref="W5:W60" si="10">(O5/U5)-1</f>
        <v>1.909090909</v>
      </c>
      <c r="X5" s="95">
        <v>438.0</v>
      </c>
      <c r="Y5" s="89">
        <f t="shared" ref="Y5:Y59" si="11">V5/X5</f>
        <v>0.04794520548</v>
      </c>
    </row>
    <row r="6">
      <c r="A6" s="49"/>
      <c r="B6" s="98" t="s">
        <v>39</v>
      </c>
      <c r="C6" s="100" t="s">
        <v>41</v>
      </c>
      <c r="D6" s="102" t="s">
        <v>37</v>
      </c>
      <c r="E6" s="104" t="s">
        <v>37</v>
      </c>
      <c r="F6" s="106">
        <v>731545.0</v>
      </c>
      <c r="G6" s="108">
        <v>5022.0</v>
      </c>
      <c r="H6" s="66">
        <f t="shared" si="1"/>
        <v>6.864922869</v>
      </c>
      <c r="I6" s="297">
        <v>133.0</v>
      </c>
      <c r="J6" s="299">
        <v>10.0</v>
      </c>
      <c r="K6" s="297">
        <f t="shared" si="2"/>
        <v>143</v>
      </c>
      <c r="L6" s="114">
        <f t="shared" si="3"/>
        <v>0.1954766966</v>
      </c>
      <c r="M6" s="116">
        <v>3.0</v>
      </c>
      <c r="N6" s="301"/>
      <c r="O6" s="353">
        <f t="shared" si="4"/>
        <v>3</v>
      </c>
      <c r="P6" s="120">
        <f t="shared" si="5"/>
        <v>0.02097902098</v>
      </c>
      <c r="Q6" s="303">
        <f t="shared" si="6"/>
        <v>0.004100909718</v>
      </c>
      <c r="R6" s="355">
        <v>114.0</v>
      </c>
      <c r="S6" s="124">
        <f t="shared" si="7"/>
        <v>29</v>
      </c>
      <c r="T6" s="125">
        <f t="shared" si="8"/>
        <v>0.2543859649</v>
      </c>
      <c r="U6" s="357">
        <v>2.0</v>
      </c>
      <c r="V6" s="124">
        <f t="shared" si="9"/>
        <v>1</v>
      </c>
      <c r="W6" s="307">
        <f t="shared" si="10"/>
        <v>0.5</v>
      </c>
      <c r="X6" s="136">
        <v>36.0</v>
      </c>
      <c r="Y6" s="129">
        <f t="shared" si="11"/>
        <v>0.02777777778</v>
      </c>
    </row>
    <row r="7">
      <c r="A7" s="49"/>
      <c r="B7" s="98" t="s">
        <v>45</v>
      </c>
      <c r="C7" s="100" t="s">
        <v>46</v>
      </c>
      <c r="D7" s="102" t="s">
        <v>37</v>
      </c>
      <c r="E7" s="104" t="s">
        <v>37</v>
      </c>
      <c r="F7" s="106">
        <v>7278717.0</v>
      </c>
      <c r="G7" s="108">
        <v>22709.0</v>
      </c>
      <c r="H7" s="66">
        <f t="shared" si="1"/>
        <v>3.119917975</v>
      </c>
      <c r="I7" s="297">
        <v>1413.0</v>
      </c>
      <c r="J7" s="299">
        <v>185.0</v>
      </c>
      <c r="K7" s="297">
        <f t="shared" si="2"/>
        <v>1598</v>
      </c>
      <c r="L7" s="114">
        <f t="shared" si="3"/>
        <v>0.2195441862</v>
      </c>
      <c r="M7" s="116">
        <v>29.0</v>
      </c>
      <c r="N7" s="301">
        <v>3.0</v>
      </c>
      <c r="O7" s="353">
        <f t="shared" si="4"/>
        <v>32</v>
      </c>
      <c r="P7" s="120">
        <f t="shared" si="5"/>
        <v>0.02002503129</v>
      </c>
      <c r="Q7" s="303">
        <f t="shared" si="6"/>
        <v>0.004396379197</v>
      </c>
      <c r="R7" s="355">
        <v>1157.0</v>
      </c>
      <c r="S7" s="124">
        <f t="shared" si="7"/>
        <v>441</v>
      </c>
      <c r="T7" s="125">
        <f t="shared" si="8"/>
        <v>0.3811581677</v>
      </c>
      <c r="U7" s="357">
        <v>20.0</v>
      </c>
      <c r="V7" s="124">
        <f t="shared" si="9"/>
        <v>12</v>
      </c>
      <c r="W7" s="307">
        <f t="shared" si="10"/>
        <v>0.6</v>
      </c>
      <c r="X7" s="136">
        <v>492.0</v>
      </c>
      <c r="Y7" s="129">
        <f t="shared" si="11"/>
        <v>0.0243902439</v>
      </c>
    </row>
    <row r="8">
      <c r="A8" s="49"/>
      <c r="B8" s="98" t="s">
        <v>47</v>
      </c>
      <c r="C8" s="100" t="s">
        <v>48</v>
      </c>
      <c r="D8" s="102" t="s">
        <v>37</v>
      </c>
      <c r="E8" s="104" t="s">
        <v>37</v>
      </c>
      <c r="F8" s="106">
        <v>3017825.0</v>
      </c>
      <c r="G8" s="108">
        <v>8523.0</v>
      </c>
      <c r="H8" s="66">
        <f t="shared" si="1"/>
        <v>2.82421943</v>
      </c>
      <c r="I8" s="297">
        <v>584.0</v>
      </c>
      <c r="J8" s="299">
        <v>99.0</v>
      </c>
      <c r="K8" s="297">
        <f t="shared" si="2"/>
        <v>683</v>
      </c>
      <c r="L8" s="114">
        <f t="shared" si="3"/>
        <v>0.2263219372</v>
      </c>
      <c r="M8" s="116">
        <v>10.0</v>
      </c>
      <c r="N8" s="301">
        <v>2.0</v>
      </c>
      <c r="O8" s="353">
        <f t="shared" si="4"/>
        <v>12</v>
      </c>
      <c r="P8" s="120">
        <f t="shared" si="5"/>
        <v>0.01756954612</v>
      </c>
      <c r="Q8" s="303">
        <f t="shared" si="6"/>
        <v>0.003976373713</v>
      </c>
      <c r="R8" s="355">
        <v>508.0</v>
      </c>
      <c r="S8" s="124">
        <f t="shared" si="7"/>
        <v>175</v>
      </c>
      <c r="T8" s="125">
        <f t="shared" si="8"/>
        <v>0.344488189</v>
      </c>
      <c r="U8" s="357">
        <v>7.0</v>
      </c>
      <c r="V8" s="124">
        <f t="shared" si="9"/>
        <v>5</v>
      </c>
      <c r="W8" s="307">
        <f t="shared" si="10"/>
        <v>0.7142857143</v>
      </c>
      <c r="X8" s="136">
        <v>267.0</v>
      </c>
      <c r="Y8" s="129">
        <f t="shared" si="11"/>
        <v>0.01872659176</v>
      </c>
    </row>
    <row r="9">
      <c r="A9" s="49"/>
      <c r="B9" s="98" t="s">
        <v>51</v>
      </c>
      <c r="C9" s="100" t="s">
        <v>52</v>
      </c>
      <c r="D9" s="146" t="s">
        <v>36</v>
      </c>
      <c r="E9" s="149" t="s">
        <v>36</v>
      </c>
      <c r="F9" s="106">
        <v>3.9512223E7</v>
      </c>
      <c r="G9" s="108">
        <v>33000.0</v>
      </c>
      <c r="H9" s="66">
        <f t="shared" si="1"/>
        <v>0.8351845959</v>
      </c>
      <c r="I9" s="297">
        <v>9807.0</v>
      </c>
      <c r="J9" s="299">
        <v>1031.0</v>
      </c>
      <c r="K9" s="297">
        <f t="shared" si="2"/>
        <v>10838</v>
      </c>
      <c r="L9" s="114">
        <f t="shared" si="3"/>
        <v>0.2742948682</v>
      </c>
      <c r="M9" s="116">
        <v>210.0</v>
      </c>
      <c r="N9" s="301">
        <v>24.0</v>
      </c>
      <c r="O9" s="353">
        <f t="shared" si="4"/>
        <v>234</v>
      </c>
      <c r="P9" s="120">
        <f t="shared" si="5"/>
        <v>0.02159069939</v>
      </c>
      <c r="Q9" s="303">
        <f t="shared" si="6"/>
        <v>0.005922218044</v>
      </c>
      <c r="R9" s="355">
        <v>7248.0</v>
      </c>
      <c r="S9" s="124">
        <f t="shared" si="7"/>
        <v>3590</v>
      </c>
      <c r="T9" s="125">
        <f t="shared" si="8"/>
        <v>0.4953090508</v>
      </c>
      <c r="U9" s="357">
        <v>145.0</v>
      </c>
      <c r="V9" s="124">
        <f t="shared" si="9"/>
        <v>89</v>
      </c>
      <c r="W9" s="307">
        <f t="shared" si="10"/>
        <v>0.6137931034</v>
      </c>
      <c r="X9" s="136">
        <v>2208.0</v>
      </c>
      <c r="Y9" s="129">
        <f t="shared" si="11"/>
        <v>0.04030797101</v>
      </c>
    </row>
    <row r="10">
      <c r="A10" s="49"/>
      <c r="B10" s="98" t="s">
        <v>53</v>
      </c>
      <c r="C10" s="100" t="s">
        <v>54</v>
      </c>
      <c r="D10" s="146" t="s">
        <v>36</v>
      </c>
      <c r="E10" s="149" t="s">
        <v>36</v>
      </c>
      <c r="F10" s="106">
        <v>5758736.0</v>
      </c>
      <c r="G10" s="108">
        <v>18645.0</v>
      </c>
      <c r="H10" s="66">
        <f t="shared" si="1"/>
        <v>3.23768966</v>
      </c>
      <c r="I10" s="297">
        <v>3342.0</v>
      </c>
      <c r="J10" s="299">
        <v>386.0</v>
      </c>
      <c r="K10" s="297">
        <f t="shared" si="2"/>
        <v>3728</v>
      </c>
      <c r="L10" s="114">
        <f t="shared" si="3"/>
        <v>0.6473642827</v>
      </c>
      <c r="M10" s="116">
        <v>80.0</v>
      </c>
      <c r="N10" s="301">
        <v>17.0</v>
      </c>
      <c r="O10" s="353">
        <f t="shared" si="4"/>
        <v>97</v>
      </c>
      <c r="P10" s="120">
        <f t="shared" si="5"/>
        <v>0.0260193133</v>
      </c>
      <c r="Q10" s="303">
        <f t="shared" si="6"/>
        <v>0.01684397409</v>
      </c>
      <c r="R10" s="355">
        <v>2627.0</v>
      </c>
      <c r="S10" s="124">
        <f t="shared" si="7"/>
        <v>1101</v>
      </c>
      <c r="T10" s="125">
        <f t="shared" si="8"/>
        <v>0.4191092501</v>
      </c>
      <c r="U10" s="357">
        <v>51.0</v>
      </c>
      <c r="V10" s="124">
        <f t="shared" si="9"/>
        <v>46</v>
      </c>
      <c r="W10" s="307">
        <f t="shared" si="10"/>
        <v>0.9019607843</v>
      </c>
      <c r="X10" s="136">
        <v>321.0</v>
      </c>
      <c r="Y10" s="129">
        <f t="shared" si="11"/>
        <v>0.1433021807</v>
      </c>
    </row>
    <row r="11">
      <c r="A11" s="49"/>
      <c r="B11" s="98" t="s">
        <v>57</v>
      </c>
      <c r="C11" s="100" t="s">
        <v>58</v>
      </c>
      <c r="D11" s="146" t="s">
        <v>36</v>
      </c>
      <c r="E11" s="149" t="s">
        <v>36</v>
      </c>
      <c r="F11" s="106">
        <v>3565287.0</v>
      </c>
      <c r="G11" s="108">
        <v>18300.0</v>
      </c>
      <c r="H11" s="66">
        <f t="shared" si="1"/>
        <v>5.132826614</v>
      </c>
      <c r="I11" s="297">
        <v>3557.0</v>
      </c>
      <c r="J11" s="299">
        <v>267.0</v>
      </c>
      <c r="K11" s="297">
        <f t="shared" si="2"/>
        <v>3824</v>
      </c>
      <c r="L11" s="114">
        <f t="shared" si="3"/>
        <v>1.072564425</v>
      </c>
      <c r="M11" s="116">
        <v>85.0</v>
      </c>
      <c r="N11" s="301">
        <v>27.0</v>
      </c>
      <c r="O11" s="353">
        <f t="shared" si="4"/>
        <v>112</v>
      </c>
      <c r="P11" s="120">
        <f t="shared" si="5"/>
        <v>0.02928870293</v>
      </c>
      <c r="Q11" s="303">
        <f t="shared" si="6"/>
        <v>0.03141402081</v>
      </c>
      <c r="R11" s="355">
        <v>2627.0</v>
      </c>
      <c r="S11" s="124">
        <f t="shared" si="7"/>
        <v>1197</v>
      </c>
      <c r="T11" s="125">
        <f t="shared" si="8"/>
        <v>0.4556528359</v>
      </c>
      <c r="U11" s="357">
        <v>51.0</v>
      </c>
      <c r="V11" s="124">
        <f t="shared" si="9"/>
        <v>61</v>
      </c>
      <c r="W11" s="308">
        <f t="shared" si="10"/>
        <v>1.196078431</v>
      </c>
      <c r="X11" s="136">
        <v>255.0</v>
      </c>
      <c r="Y11" s="129">
        <f t="shared" si="11"/>
        <v>0.2392156863</v>
      </c>
    </row>
    <row r="12">
      <c r="A12" s="49"/>
      <c r="B12" s="98" t="s">
        <v>61</v>
      </c>
      <c r="C12" s="100" t="s">
        <v>62</v>
      </c>
      <c r="D12" s="146" t="s">
        <v>36</v>
      </c>
      <c r="E12" s="149" t="s">
        <v>36</v>
      </c>
      <c r="F12" s="106">
        <v>973764.0</v>
      </c>
      <c r="G12" s="108">
        <v>4959.0</v>
      </c>
      <c r="H12" s="66">
        <f t="shared" si="1"/>
        <v>5.092609708</v>
      </c>
      <c r="I12" s="297">
        <v>368.0</v>
      </c>
      <c r="J12" s="299">
        <v>25.0</v>
      </c>
      <c r="K12" s="297">
        <f t="shared" si="2"/>
        <v>393</v>
      </c>
      <c r="L12" s="114">
        <f t="shared" si="3"/>
        <v>0.4035885492</v>
      </c>
      <c r="M12" s="116">
        <v>11.0</v>
      </c>
      <c r="N12" s="301">
        <v>1.0</v>
      </c>
      <c r="O12" s="353">
        <f t="shared" si="4"/>
        <v>12</v>
      </c>
      <c r="P12" s="120">
        <f t="shared" si="5"/>
        <v>0.03053435115</v>
      </c>
      <c r="Q12" s="303">
        <f t="shared" si="6"/>
        <v>0.01232331448</v>
      </c>
      <c r="R12" s="355">
        <v>264.0</v>
      </c>
      <c r="S12" s="124">
        <f t="shared" si="7"/>
        <v>129</v>
      </c>
      <c r="T12" s="125">
        <f t="shared" si="8"/>
        <v>0.4886363636</v>
      </c>
      <c r="U12" s="357">
        <v>6.0</v>
      </c>
      <c r="V12" s="124">
        <f t="shared" si="9"/>
        <v>6</v>
      </c>
      <c r="W12" s="308">
        <f t="shared" si="10"/>
        <v>1</v>
      </c>
      <c r="X12" s="136">
        <v>75.0</v>
      </c>
      <c r="Y12" s="129">
        <f t="shared" si="11"/>
        <v>0.08</v>
      </c>
    </row>
    <row r="13">
      <c r="A13" s="49"/>
      <c r="B13" s="98" t="s">
        <v>65</v>
      </c>
      <c r="C13" s="100" t="s">
        <v>66</v>
      </c>
      <c r="D13" s="146" t="s">
        <v>36</v>
      </c>
      <c r="E13" s="149" t="s">
        <v>67</v>
      </c>
      <c r="F13" s="106">
        <v>705749.0</v>
      </c>
      <c r="G13" s="108">
        <v>5070.0</v>
      </c>
      <c r="H13" s="66">
        <f t="shared" si="1"/>
        <v>7.18385715</v>
      </c>
      <c r="I13" s="297">
        <v>586.0</v>
      </c>
      <c r="J13" s="299">
        <v>67.0</v>
      </c>
      <c r="K13" s="297">
        <f t="shared" si="2"/>
        <v>653</v>
      </c>
      <c r="L13" s="114">
        <f t="shared" si="3"/>
        <v>0.92525813</v>
      </c>
      <c r="M13" s="116">
        <v>11.0</v>
      </c>
      <c r="N13" s="301">
        <v>1.0</v>
      </c>
      <c r="O13" s="353">
        <f t="shared" si="4"/>
        <v>12</v>
      </c>
      <c r="P13" s="120">
        <f t="shared" si="5"/>
        <v>0.01837672282</v>
      </c>
      <c r="Q13" s="303">
        <f t="shared" si="6"/>
        <v>0.01700321219</v>
      </c>
      <c r="R13" s="355">
        <v>495.0</v>
      </c>
      <c r="S13" s="124">
        <f t="shared" si="7"/>
        <v>158</v>
      </c>
      <c r="T13" s="125">
        <f t="shared" si="8"/>
        <v>0.3191919192</v>
      </c>
      <c r="U13" s="357">
        <v>9.0</v>
      </c>
      <c r="V13" s="124">
        <f t="shared" si="9"/>
        <v>3</v>
      </c>
      <c r="W13" s="307">
        <f t="shared" si="10"/>
        <v>0.3333333333</v>
      </c>
      <c r="X13" s="136">
        <v>42.0</v>
      </c>
      <c r="Y13" s="129">
        <f t="shared" si="11"/>
        <v>0.07142857143</v>
      </c>
    </row>
    <row r="14">
      <c r="A14" s="49"/>
      <c r="B14" s="98" t="s">
        <v>70</v>
      </c>
      <c r="C14" s="100" t="s">
        <v>72</v>
      </c>
      <c r="D14" s="159" t="s">
        <v>44</v>
      </c>
      <c r="E14" s="104" t="s">
        <v>37</v>
      </c>
      <c r="F14" s="106">
        <v>2.1477737E7</v>
      </c>
      <c r="G14" s="108">
        <v>77296.0</v>
      </c>
      <c r="H14" s="66">
        <f t="shared" si="1"/>
        <v>3.598889399</v>
      </c>
      <c r="I14" s="297">
        <v>7773.0</v>
      </c>
      <c r="J14" s="299">
        <v>1235.0</v>
      </c>
      <c r="K14" s="297">
        <f t="shared" si="2"/>
        <v>9008</v>
      </c>
      <c r="L14" s="114">
        <f t="shared" si="3"/>
        <v>0.4194110394</v>
      </c>
      <c r="M14" s="116">
        <v>101.0</v>
      </c>
      <c r="N14" s="301">
        <v>43.0</v>
      </c>
      <c r="O14" s="353">
        <f t="shared" si="4"/>
        <v>144</v>
      </c>
      <c r="P14" s="120">
        <f t="shared" si="5"/>
        <v>0.01598579041</v>
      </c>
      <c r="Q14" s="303">
        <f t="shared" si="6"/>
        <v>0.006704616972</v>
      </c>
      <c r="R14" s="355">
        <v>5704.0</v>
      </c>
      <c r="S14" s="124">
        <f t="shared" si="7"/>
        <v>3304</v>
      </c>
      <c r="T14" s="125">
        <f t="shared" si="8"/>
        <v>0.5792426367</v>
      </c>
      <c r="U14" s="357">
        <v>71.0</v>
      </c>
      <c r="V14" s="124">
        <f t="shared" si="9"/>
        <v>73</v>
      </c>
      <c r="W14" s="308">
        <f t="shared" si="10"/>
        <v>1.028169014</v>
      </c>
      <c r="X14" s="136">
        <v>1713.0</v>
      </c>
      <c r="Y14" s="129">
        <f t="shared" si="11"/>
        <v>0.0426152948</v>
      </c>
    </row>
    <row r="15">
      <c r="A15" s="49"/>
      <c r="B15" s="98" t="s">
        <v>74</v>
      </c>
      <c r="C15" s="100" t="s">
        <v>75</v>
      </c>
      <c r="D15" s="102" t="s">
        <v>37</v>
      </c>
      <c r="E15" s="104" t="s">
        <v>37</v>
      </c>
      <c r="F15" s="106">
        <v>1.0617423E7</v>
      </c>
      <c r="G15" s="108">
        <v>22957.0</v>
      </c>
      <c r="H15" s="66">
        <f t="shared" si="1"/>
        <v>2.162200752</v>
      </c>
      <c r="I15" s="297">
        <v>4748.0</v>
      </c>
      <c r="J15" s="299">
        <v>600.0</v>
      </c>
      <c r="K15" s="297">
        <f t="shared" si="2"/>
        <v>5348</v>
      </c>
      <c r="L15" s="114">
        <f t="shared" si="3"/>
        <v>0.50370038</v>
      </c>
      <c r="M15" s="116">
        <v>154.0</v>
      </c>
      <c r="N15" s="301">
        <v>9.0</v>
      </c>
      <c r="O15" s="353">
        <f t="shared" si="4"/>
        <v>163</v>
      </c>
      <c r="P15" s="120">
        <f t="shared" si="5"/>
        <v>0.03047868362</v>
      </c>
      <c r="Q15" s="303">
        <f t="shared" si="6"/>
        <v>0.01535212452</v>
      </c>
      <c r="R15" s="355">
        <v>3032.0</v>
      </c>
      <c r="S15" s="124">
        <f t="shared" si="7"/>
        <v>2316</v>
      </c>
      <c r="T15" s="125">
        <f t="shared" si="8"/>
        <v>0.7638522427</v>
      </c>
      <c r="U15" s="357">
        <v>102.0</v>
      </c>
      <c r="V15" s="124">
        <f t="shared" si="9"/>
        <v>61</v>
      </c>
      <c r="W15" s="307">
        <f t="shared" si="10"/>
        <v>0.5980392157</v>
      </c>
      <c r="X15" s="136">
        <v>699.0</v>
      </c>
      <c r="Y15" s="129">
        <f t="shared" si="11"/>
        <v>0.08726752504</v>
      </c>
    </row>
    <row r="16">
      <c r="A16" s="49"/>
      <c r="B16" s="98" t="s">
        <v>80</v>
      </c>
      <c r="C16" s="100" t="s">
        <v>81</v>
      </c>
      <c r="D16" s="146" t="s">
        <v>36</v>
      </c>
      <c r="E16" s="149" t="s">
        <v>36</v>
      </c>
      <c r="F16" s="106">
        <v>1415872.0</v>
      </c>
      <c r="G16" s="108">
        <v>10464.0</v>
      </c>
      <c r="H16" s="66">
        <f t="shared" si="1"/>
        <v>7.390498576</v>
      </c>
      <c r="I16" s="297">
        <v>258.0</v>
      </c>
      <c r="J16" s="299">
        <v>27.0</v>
      </c>
      <c r="K16" s="297">
        <f t="shared" si="2"/>
        <v>285</v>
      </c>
      <c r="L16" s="114">
        <f t="shared" si="3"/>
        <v>0.2012893821</v>
      </c>
      <c r="M16" s="116">
        <v>1.0</v>
      </c>
      <c r="N16" s="301"/>
      <c r="O16" s="353">
        <f t="shared" si="4"/>
        <v>1</v>
      </c>
      <c r="P16" s="120">
        <f t="shared" si="5"/>
        <v>0.00350877193</v>
      </c>
      <c r="Q16" s="303">
        <f t="shared" si="6"/>
        <v>0.0007062785337</v>
      </c>
      <c r="R16" s="355">
        <v>204.0</v>
      </c>
      <c r="S16" s="124">
        <f t="shared" si="7"/>
        <v>81</v>
      </c>
      <c r="T16" s="125">
        <f t="shared" si="8"/>
        <v>0.3970588235</v>
      </c>
      <c r="U16" s="357">
        <v>0.0</v>
      </c>
      <c r="V16" s="124">
        <f t="shared" si="9"/>
        <v>1</v>
      </c>
      <c r="W16" s="307" t="str">
        <f t="shared" si="10"/>
        <v>#DIV/0!</v>
      </c>
      <c r="X16" s="136">
        <v>93.0</v>
      </c>
      <c r="Y16" s="129">
        <f t="shared" si="11"/>
        <v>0.01075268817</v>
      </c>
    </row>
    <row r="17">
      <c r="A17" s="49"/>
      <c r="B17" s="98" t="s">
        <v>68</v>
      </c>
      <c r="C17" s="100" t="s">
        <v>69</v>
      </c>
      <c r="D17" s="102" t="s">
        <v>37</v>
      </c>
      <c r="E17" s="104" t="s">
        <v>37</v>
      </c>
      <c r="F17" s="106">
        <v>1787147.0</v>
      </c>
      <c r="G17" s="108">
        <v>7282.0</v>
      </c>
      <c r="H17" s="66">
        <f t="shared" si="1"/>
        <v>4.074650826</v>
      </c>
      <c r="I17" s="297">
        <v>673.0</v>
      </c>
      <c r="J17" s="299">
        <v>218.0</v>
      </c>
      <c r="K17" s="297">
        <f t="shared" si="2"/>
        <v>891</v>
      </c>
      <c r="L17" s="114">
        <f t="shared" si="3"/>
        <v>0.4985599953</v>
      </c>
      <c r="M17" s="116">
        <v>9.0</v>
      </c>
      <c r="N17" s="301"/>
      <c r="O17" s="353">
        <f t="shared" si="4"/>
        <v>9</v>
      </c>
      <c r="P17" s="120">
        <f t="shared" si="5"/>
        <v>0.0101010101</v>
      </c>
      <c r="Q17" s="303">
        <f t="shared" si="6"/>
        <v>0.005035959549</v>
      </c>
      <c r="R17" s="373">
        <v>415.0</v>
      </c>
      <c r="S17" s="124">
        <f t="shared" si="7"/>
        <v>476</v>
      </c>
      <c r="T17" s="158">
        <f t="shared" si="8"/>
        <v>1.146987952</v>
      </c>
      <c r="U17" s="357">
        <v>7.0</v>
      </c>
      <c r="V17" s="124">
        <f t="shared" si="9"/>
        <v>2</v>
      </c>
      <c r="W17" s="307">
        <f t="shared" si="10"/>
        <v>0.2857142857</v>
      </c>
      <c r="X17" s="136">
        <v>120.0</v>
      </c>
      <c r="Y17" s="129">
        <f t="shared" si="11"/>
        <v>0.01666666667</v>
      </c>
    </row>
    <row r="18">
      <c r="A18" s="49"/>
      <c r="B18" s="98" t="s">
        <v>84</v>
      </c>
      <c r="C18" s="100" t="s">
        <v>85</v>
      </c>
      <c r="D18" s="146" t="s">
        <v>36</v>
      </c>
      <c r="E18" s="149" t="s">
        <v>36</v>
      </c>
      <c r="F18" s="106">
        <v>1.2671821E7</v>
      </c>
      <c r="G18" s="108">
        <v>43656.0</v>
      </c>
      <c r="H18" s="66">
        <f t="shared" si="1"/>
        <v>3.445124422</v>
      </c>
      <c r="I18" s="297">
        <v>6980.0</v>
      </c>
      <c r="J18" s="299">
        <v>715.0</v>
      </c>
      <c r="K18" s="297">
        <f t="shared" si="2"/>
        <v>7695</v>
      </c>
      <c r="L18" s="114">
        <f t="shared" si="3"/>
        <v>0.607252896</v>
      </c>
      <c r="M18" s="116">
        <v>141.0</v>
      </c>
      <c r="N18" s="301">
        <v>16.0</v>
      </c>
      <c r="O18" s="353">
        <f t="shared" si="4"/>
        <v>157</v>
      </c>
      <c r="P18" s="120">
        <f t="shared" si="5"/>
        <v>0.020402859</v>
      </c>
      <c r="Q18" s="303">
        <f t="shared" si="6"/>
        <v>0.01238969521</v>
      </c>
      <c r="R18" s="355">
        <v>5057.0</v>
      </c>
      <c r="S18" s="124">
        <f t="shared" si="7"/>
        <v>2638</v>
      </c>
      <c r="T18" s="125">
        <f t="shared" si="8"/>
        <v>0.521653154</v>
      </c>
      <c r="U18" s="357">
        <v>73.0</v>
      </c>
      <c r="V18" s="124">
        <f t="shared" si="9"/>
        <v>84</v>
      </c>
      <c r="W18" s="308">
        <f t="shared" si="10"/>
        <v>1.150684932</v>
      </c>
      <c r="X18" s="136">
        <v>897.0</v>
      </c>
      <c r="Y18" s="129">
        <f t="shared" si="11"/>
        <v>0.09364548495</v>
      </c>
    </row>
    <row r="19">
      <c r="A19" s="49"/>
      <c r="B19" s="98" t="s">
        <v>90</v>
      </c>
      <c r="C19" s="100" t="s">
        <v>93</v>
      </c>
      <c r="D19" s="102" t="s">
        <v>37</v>
      </c>
      <c r="E19" s="104" t="s">
        <v>37</v>
      </c>
      <c r="F19" s="106">
        <v>6732219.0</v>
      </c>
      <c r="G19" s="108">
        <v>16285.0</v>
      </c>
      <c r="H19" s="66">
        <f t="shared" si="1"/>
        <v>2.418964683</v>
      </c>
      <c r="I19" s="297">
        <v>2565.0</v>
      </c>
      <c r="J19" s="299">
        <v>474.0</v>
      </c>
      <c r="K19" s="297">
        <f t="shared" si="2"/>
        <v>3039</v>
      </c>
      <c r="L19" s="114">
        <f t="shared" si="3"/>
        <v>0.45141134</v>
      </c>
      <c r="M19" s="116">
        <v>65.0</v>
      </c>
      <c r="N19" s="301">
        <v>13.0</v>
      </c>
      <c r="O19" s="353">
        <f t="shared" si="4"/>
        <v>78</v>
      </c>
      <c r="P19" s="120">
        <f t="shared" si="5"/>
        <v>0.02566633761</v>
      </c>
      <c r="Q19" s="303">
        <f t="shared" si="6"/>
        <v>0.01158607585</v>
      </c>
      <c r="R19" s="355">
        <v>1786.0</v>
      </c>
      <c r="S19" s="124">
        <f t="shared" si="7"/>
        <v>1253</v>
      </c>
      <c r="T19" s="125">
        <f t="shared" si="8"/>
        <v>0.7015677492</v>
      </c>
      <c r="U19" s="357">
        <v>35.0</v>
      </c>
      <c r="V19" s="124">
        <f t="shared" si="9"/>
        <v>43</v>
      </c>
      <c r="W19" s="308">
        <f t="shared" si="10"/>
        <v>1.228571429</v>
      </c>
      <c r="X19" s="136">
        <v>543.0</v>
      </c>
      <c r="Y19" s="129">
        <f t="shared" si="11"/>
        <v>0.07918968692</v>
      </c>
    </row>
    <row r="20">
      <c r="A20" s="49"/>
      <c r="B20" s="98" t="s">
        <v>96</v>
      </c>
      <c r="C20" s="100" t="s">
        <v>97</v>
      </c>
      <c r="D20" s="159" t="s">
        <v>44</v>
      </c>
      <c r="E20" s="104" t="s">
        <v>37</v>
      </c>
      <c r="F20" s="106">
        <v>3155070.0</v>
      </c>
      <c r="G20" s="108">
        <v>8668.0</v>
      </c>
      <c r="H20" s="66">
        <f t="shared" si="1"/>
        <v>2.747324148</v>
      </c>
      <c r="I20" s="297">
        <v>549.0</v>
      </c>
      <c r="J20" s="299">
        <v>65.0</v>
      </c>
      <c r="K20" s="297">
        <f t="shared" si="2"/>
        <v>614</v>
      </c>
      <c r="L20" s="114">
        <f t="shared" si="3"/>
        <v>0.1946074097</v>
      </c>
      <c r="M20" s="116">
        <v>9.0</v>
      </c>
      <c r="N20" s="301">
        <v>2.0</v>
      </c>
      <c r="O20" s="353">
        <f t="shared" si="4"/>
        <v>11</v>
      </c>
      <c r="P20" s="120">
        <f t="shared" si="5"/>
        <v>0.01791530945</v>
      </c>
      <c r="Q20" s="303">
        <f t="shared" si="6"/>
        <v>0.003486451965</v>
      </c>
      <c r="R20" s="373">
        <v>424.0</v>
      </c>
      <c r="S20" s="124">
        <f t="shared" si="7"/>
        <v>190</v>
      </c>
      <c r="T20" s="125">
        <f t="shared" si="8"/>
        <v>0.4481132075</v>
      </c>
      <c r="U20" s="357">
        <v>6.0</v>
      </c>
      <c r="V20" s="124">
        <f t="shared" si="9"/>
        <v>5</v>
      </c>
      <c r="W20" s="307">
        <f t="shared" si="10"/>
        <v>0.8333333333</v>
      </c>
      <c r="X20" s="136">
        <v>252.0</v>
      </c>
      <c r="Y20" s="129">
        <f t="shared" si="11"/>
        <v>0.01984126984</v>
      </c>
    </row>
    <row r="21">
      <c r="A21" s="49"/>
      <c r="B21" s="98" t="s">
        <v>78</v>
      </c>
      <c r="C21" s="100" t="s">
        <v>79</v>
      </c>
      <c r="D21" s="102" t="s">
        <v>37</v>
      </c>
      <c r="E21" s="149" t="s">
        <v>36</v>
      </c>
      <c r="F21" s="106">
        <v>2913314.0</v>
      </c>
      <c r="G21" s="108">
        <v>6611.0</v>
      </c>
      <c r="H21" s="66">
        <f t="shared" si="1"/>
        <v>2.269237027</v>
      </c>
      <c r="I21" s="297">
        <v>482.0</v>
      </c>
      <c r="J21" s="299">
        <v>70.0</v>
      </c>
      <c r="K21" s="297">
        <f t="shared" si="2"/>
        <v>552</v>
      </c>
      <c r="L21" s="114">
        <f t="shared" si="3"/>
        <v>0.1894749416</v>
      </c>
      <c r="M21" s="116">
        <v>10.0</v>
      </c>
      <c r="N21" s="301">
        <v>3.0</v>
      </c>
      <c r="O21" s="353">
        <f t="shared" si="4"/>
        <v>13</v>
      </c>
      <c r="P21" s="120">
        <f t="shared" si="5"/>
        <v>0.02355072464</v>
      </c>
      <c r="Q21" s="303">
        <f t="shared" si="6"/>
        <v>0.004462272175</v>
      </c>
      <c r="R21" s="355">
        <v>368.0</v>
      </c>
      <c r="S21" s="124">
        <f t="shared" si="7"/>
        <v>184</v>
      </c>
      <c r="T21" s="125">
        <f t="shared" si="8"/>
        <v>0.5</v>
      </c>
      <c r="U21" s="357">
        <v>8.0</v>
      </c>
      <c r="V21" s="124">
        <f t="shared" si="9"/>
        <v>5</v>
      </c>
      <c r="W21" s="307">
        <f t="shared" si="10"/>
        <v>0.625</v>
      </c>
      <c r="X21" s="136">
        <v>222.0</v>
      </c>
      <c r="Y21" s="129">
        <f t="shared" si="11"/>
        <v>0.02252252252</v>
      </c>
    </row>
    <row r="22">
      <c r="A22" s="49"/>
      <c r="B22" s="98" t="s">
        <v>94</v>
      </c>
      <c r="C22" s="100" t="s">
        <v>95</v>
      </c>
      <c r="D22" s="102" t="s">
        <v>37</v>
      </c>
      <c r="E22" s="149" t="s">
        <v>36</v>
      </c>
      <c r="F22" s="106">
        <v>4467673.0</v>
      </c>
      <c r="G22" s="108">
        <v>7900.0</v>
      </c>
      <c r="H22" s="66">
        <f t="shared" si="1"/>
        <v>1.76825833</v>
      </c>
      <c r="I22" s="297">
        <v>680.0</v>
      </c>
      <c r="J22" s="299">
        <v>90.0</v>
      </c>
      <c r="K22" s="297">
        <f t="shared" si="2"/>
        <v>770</v>
      </c>
      <c r="L22" s="114">
        <f t="shared" si="3"/>
        <v>0.1723492297</v>
      </c>
      <c r="M22" s="116">
        <v>20.0</v>
      </c>
      <c r="N22" s="301">
        <v>11.0</v>
      </c>
      <c r="O22" s="353">
        <f t="shared" si="4"/>
        <v>31</v>
      </c>
      <c r="P22" s="120">
        <f t="shared" si="5"/>
        <v>0.04025974026</v>
      </c>
      <c r="Q22" s="303">
        <f t="shared" si="6"/>
        <v>0.006938735221</v>
      </c>
      <c r="R22" s="373">
        <v>480.0</v>
      </c>
      <c r="S22" s="124">
        <f t="shared" si="7"/>
        <v>290</v>
      </c>
      <c r="T22" s="125">
        <f t="shared" si="8"/>
        <v>0.6041666667</v>
      </c>
      <c r="U22" s="357">
        <v>11.0</v>
      </c>
      <c r="V22" s="124">
        <f t="shared" si="9"/>
        <v>20</v>
      </c>
      <c r="W22" s="308">
        <f t="shared" si="10"/>
        <v>1.818181818</v>
      </c>
      <c r="X22" s="136">
        <v>396.0</v>
      </c>
      <c r="Y22" s="129">
        <f t="shared" si="11"/>
        <v>0.05050505051</v>
      </c>
    </row>
    <row r="23">
      <c r="A23" s="49"/>
      <c r="B23" s="98" t="s">
        <v>104</v>
      </c>
      <c r="C23" s="100" t="s">
        <v>105</v>
      </c>
      <c r="D23" s="102" t="s">
        <v>37</v>
      </c>
      <c r="E23" s="149" t="s">
        <v>36</v>
      </c>
      <c r="F23" s="106">
        <v>4648794.0</v>
      </c>
      <c r="G23" s="108">
        <v>51086.0</v>
      </c>
      <c r="H23" s="66">
        <f t="shared" si="1"/>
        <v>10.98908663</v>
      </c>
      <c r="I23" s="297">
        <v>6424.0</v>
      </c>
      <c r="J23" s="299">
        <v>2726.0</v>
      </c>
      <c r="K23" s="297">
        <f t="shared" si="2"/>
        <v>9150</v>
      </c>
      <c r="L23" s="114">
        <f t="shared" si="3"/>
        <v>1.968252411</v>
      </c>
      <c r="M23" s="116">
        <v>273.0</v>
      </c>
      <c r="N23" s="301">
        <v>37.0</v>
      </c>
      <c r="O23" s="353">
        <f t="shared" si="4"/>
        <v>310</v>
      </c>
      <c r="P23" s="120">
        <f t="shared" si="5"/>
        <v>0.03387978142</v>
      </c>
      <c r="Q23" s="303">
        <f t="shared" si="6"/>
        <v>0.06668396147</v>
      </c>
      <c r="R23" s="355">
        <v>4025.0</v>
      </c>
      <c r="S23" s="124">
        <f t="shared" si="7"/>
        <v>5125</v>
      </c>
      <c r="T23" s="158">
        <f t="shared" si="8"/>
        <v>1.273291925</v>
      </c>
      <c r="U23" s="357">
        <v>185.0</v>
      </c>
      <c r="V23" s="124">
        <f t="shared" si="9"/>
        <v>125</v>
      </c>
      <c r="W23" s="307">
        <f t="shared" si="10"/>
        <v>0.6756756757</v>
      </c>
      <c r="X23" s="136">
        <v>375.0</v>
      </c>
      <c r="Y23" s="129">
        <f t="shared" si="11"/>
        <v>0.3333333333</v>
      </c>
    </row>
    <row r="24">
      <c r="A24" s="49"/>
      <c r="B24" s="98" t="s">
        <v>108</v>
      </c>
      <c r="C24" s="100" t="s">
        <v>109</v>
      </c>
      <c r="D24" s="146" t="s">
        <v>36</v>
      </c>
      <c r="E24" s="149" t="s">
        <v>36</v>
      </c>
      <c r="F24" s="106">
        <v>1344212.0</v>
      </c>
      <c r="G24" s="108">
        <v>6464.0</v>
      </c>
      <c r="H24" s="66">
        <f t="shared" si="1"/>
        <v>4.808765284</v>
      </c>
      <c r="I24" s="297">
        <v>344.0</v>
      </c>
      <c r="J24" s="299">
        <v>32.0</v>
      </c>
      <c r="K24" s="297">
        <f t="shared" si="2"/>
        <v>376</v>
      </c>
      <c r="L24" s="114">
        <f t="shared" si="3"/>
        <v>0.2797177826</v>
      </c>
      <c r="M24" s="116">
        <v>7.0</v>
      </c>
      <c r="N24" s="301"/>
      <c r="O24" s="353">
        <f t="shared" si="4"/>
        <v>7</v>
      </c>
      <c r="P24" s="120">
        <f t="shared" si="5"/>
        <v>0.01861702128</v>
      </c>
      <c r="Q24" s="303">
        <f t="shared" si="6"/>
        <v>0.00520751191</v>
      </c>
      <c r="R24" s="355">
        <v>275.0</v>
      </c>
      <c r="S24" s="124">
        <f t="shared" si="7"/>
        <v>101</v>
      </c>
      <c r="T24" s="125">
        <f t="shared" si="8"/>
        <v>0.3672727273</v>
      </c>
      <c r="U24" s="357">
        <v>3.0</v>
      </c>
      <c r="V24" s="124">
        <f t="shared" si="9"/>
        <v>4</v>
      </c>
      <c r="W24" s="308">
        <f t="shared" si="10"/>
        <v>1.333333333</v>
      </c>
      <c r="X24" s="136">
        <v>123.0</v>
      </c>
      <c r="Y24" s="129">
        <f t="shared" si="11"/>
        <v>0.0325203252</v>
      </c>
    </row>
    <row r="25">
      <c r="A25" s="49"/>
      <c r="B25" s="98" t="s">
        <v>63</v>
      </c>
      <c r="C25" s="100" t="s">
        <v>64</v>
      </c>
      <c r="D25" s="146" t="s">
        <v>36</v>
      </c>
      <c r="E25" s="104" t="s">
        <v>37</v>
      </c>
      <c r="F25" s="106">
        <v>6045680.0</v>
      </c>
      <c r="G25" s="108">
        <v>21221.0</v>
      </c>
      <c r="H25" s="66">
        <f t="shared" si="1"/>
        <v>3.510109698</v>
      </c>
      <c r="I25" s="297">
        <v>1985.0</v>
      </c>
      <c r="J25" s="299">
        <v>346.0</v>
      </c>
      <c r="K25" s="297">
        <f t="shared" si="2"/>
        <v>2331</v>
      </c>
      <c r="L25" s="114">
        <f t="shared" si="3"/>
        <v>0.3855645684</v>
      </c>
      <c r="M25" s="116">
        <v>31.0</v>
      </c>
      <c r="N25" s="301">
        <v>5.0</v>
      </c>
      <c r="O25" s="353">
        <f t="shared" si="4"/>
        <v>36</v>
      </c>
      <c r="P25" s="120">
        <f t="shared" si="5"/>
        <v>0.01544401544</v>
      </c>
      <c r="Q25" s="303">
        <f t="shared" si="6"/>
        <v>0.005954665149</v>
      </c>
      <c r="R25" s="355">
        <v>1413.0</v>
      </c>
      <c r="S25" s="124">
        <f t="shared" si="7"/>
        <v>918</v>
      </c>
      <c r="T25" s="125">
        <f t="shared" si="8"/>
        <v>0.6496815287</v>
      </c>
      <c r="U25" s="357">
        <v>15.0</v>
      </c>
      <c r="V25" s="124">
        <f t="shared" si="9"/>
        <v>21</v>
      </c>
      <c r="W25" s="308">
        <f t="shared" si="10"/>
        <v>1.4</v>
      </c>
      <c r="X25" s="136">
        <v>408.0</v>
      </c>
      <c r="Y25" s="129">
        <f t="shared" si="11"/>
        <v>0.05147058824</v>
      </c>
    </row>
    <row r="26">
      <c r="A26" s="49"/>
      <c r="B26" s="98" t="s">
        <v>59</v>
      </c>
      <c r="C26" s="100" t="s">
        <v>60</v>
      </c>
      <c r="D26" s="146" t="s">
        <v>36</v>
      </c>
      <c r="E26" s="104" t="s">
        <v>37</v>
      </c>
      <c r="F26" s="106">
        <v>6949503.0</v>
      </c>
      <c r="G26" s="108">
        <v>56608.0</v>
      </c>
      <c r="H26" s="66">
        <f t="shared" si="1"/>
        <v>8.145618471</v>
      </c>
      <c r="I26" s="297">
        <v>7738.0</v>
      </c>
      <c r="J26" s="299">
        <v>1228.0</v>
      </c>
      <c r="K26" s="297">
        <f t="shared" si="2"/>
        <v>8966</v>
      </c>
      <c r="L26" s="114">
        <f t="shared" si="3"/>
        <v>1.290164203</v>
      </c>
      <c r="M26" s="116">
        <v>122.0</v>
      </c>
      <c r="N26" s="301">
        <v>32.0</v>
      </c>
      <c r="O26" s="353">
        <f t="shared" si="4"/>
        <v>154</v>
      </c>
      <c r="P26" s="120">
        <f t="shared" si="5"/>
        <v>0.01717599822</v>
      </c>
      <c r="Q26" s="303">
        <f t="shared" si="6"/>
        <v>0.02215985805</v>
      </c>
      <c r="R26" s="355">
        <v>5752.0</v>
      </c>
      <c r="S26" s="124">
        <f t="shared" si="7"/>
        <v>3214</v>
      </c>
      <c r="T26" s="125">
        <f t="shared" si="8"/>
        <v>0.5587621697</v>
      </c>
      <c r="U26" s="357">
        <v>56.0</v>
      </c>
      <c r="V26" s="124">
        <f t="shared" si="9"/>
        <v>98</v>
      </c>
      <c r="W26" s="308">
        <f t="shared" si="10"/>
        <v>1.75</v>
      </c>
      <c r="X26" s="136">
        <v>492.0</v>
      </c>
      <c r="Y26" s="129">
        <f t="shared" si="11"/>
        <v>0.1991869919</v>
      </c>
    </row>
    <row r="27">
      <c r="A27" s="49"/>
      <c r="B27" s="98" t="s">
        <v>102</v>
      </c>
      <c r="C27" s="100" t="s">
        <v>103</v>
      </c>
      <c r="D27" s="159" t="s">
        <v>44</v>
      </c>
      <c r="E27" s="149" t="s">
        <v>36</v>
      </c>
      <c r="F27" s="106">
        <v>9986857.0</v>
      </c>
      <c r="G27" s="108">
        <v>22684.0</v>
      </c>
      <c r="H27" s="66">
        <f t="shared" si="1"/>
        <v>2.271385282</v>
      </c>
      <c r="I27" s="297">
        <v>9334.0</v>
      </c>
      <c r="J27" s="299">
        <v>1457.0</v>
      </c>
      <c r="K27" s="297">
        <f t="shared" si="2"/>
        <v>10791</v>
      </c>
      <c r="L27" s="114">
        <f t="shared" si="3"/>
        <v>1.080520128</v>
      </c>
      <c r="M27" s="116">
        <v>337.0</v>
      </c>
      <c r="N27" s="301">
        <v>80.0</v>
      </c>
      <c r="O27" s="353">
        <f t="shared" si="4"/>
        <v>417</v>
      </c>
      <c r="P27" s="120">
        <f t="shared" si="5"/>
        <v>0.03864331387</v>
      </c>
      <c r="Q27" s="303">
        <f t="shared" si="6"/>
        <v>0.04175487844</v>
      </c>
      <c r="R27" s="355">
        <v>6498.0</v>
      </c>
      <c r="S27" s="124">
        <f t="shared" si="7"/>
        <v>4293</v>
      </c>
      <c r="T27" s="125">
        <f t="shared" si="8"/>
        <v>0.6606648199</v>
      </c>
      <c r="U27" s="357">
        <v>184.0</v>
      </c>
      <c r="V27" s="124">
        <f t="shared" si="9"/>
        <v>233</v>
      </c>
      <c r="W27" s="308">
        <f t="shared" si="10"/>
        <v>1.266304348</v>
      </c>
      <c r="X27" s="136">
        <v>804.0</v>
      </c>
      <c r="Y27" s="129">
        <f t="shared" si="11"/>
        <v>0.289800995</v>
      </c>
    </row>
    <row r="28">
      <c r="A28" s="49"/>
      <c r="B28" s="98" t="s">
        <v>118</v>
      </c>
      <c r="C28" s="100" t="s">
        <v>119</v>
      </c>
      <c r="D28" s="159" t="s">
        <v>44</v>
      </c>
      <c r="E28" s="149" t="s">
        <v>36</v>
      </c>
      <c r="F28" s="106">
        <v>5639632.0</v>
      </c>
      <c r="G28" s="108">
        <v>22394.0</v>
      </c>
      <c r="H28" s="66">
        <f t="shared" si="1"/>
        <v>3.970826465</v>
      </c>
      <c r="I28" s="297">
        <v>689.0</v>
      </c>
      <c r="J28" s="299">
        <v>53.0</v>
      </c>
      <c r="K28" s="297">
        <f t="shared" si="2"/>
        <v>742</v>
      </c>
      <c r="L28" s="114">
        <f t="shared" si="3"/>
        <v>0.1315688683</v>
      </c>
      <c r="M28" s="116">
        <v>17.0</v>
      </c>
      <c r="N28" s="301">
        <v>1.0</v>
      </c>
      <c r="O28" s="353">
        <f t="shared" si="4"/>
        <v>18</v>
      </c>
      <c r="P28" s="120">
        <f t="shared" si="5"/>
        <v>0.02425876011</v>
      </c>
      <c r="Q28" s="303">
        <f t="shared" si="6"/>
        <v>0.003191697614</v>
      </c>
      <c r="R28" s="355">
        <v>576.0</v>
      </c>
      <c r="S28" s="124">
        <f t="shared" si="7"/>
        <v>166</v>
      </c>
      <c r="T28" s="125">
        <f t="shared" si="8"/>
        <v>0.2881944444</v>
      </c>
      <c r="U28" s="357">
        <v>10.0</v>
      </c>
      <c r="V28" s="124">
        <f t="shared" si="9"/>
        <v>8</v>
      </c>
      <c r="W28" s="307">
        <f t="shared" si="10"/>
        <v>0.8</v>
      </c>
      <c r="X28" s="136">
        <v>372.0</v>
      </c>
      <c r="Y28" s="129">
        <f t="shared" si="11"/>
        <v>0.02150537634</v>
      </c>
    </row>
    <row r="29">
      <c r="A29" s="49"/>
      <c r="B29" s="98" t="s">
        <v>100</v>
      </c>
      <c r="C29" s="100" t="s">
        <v>101</v>
      </c>
      <c r="D29" s="102" t="s">
        <v>37</v>
      </c>
      <c r="E29" s="104" t="s">
        <v>37</v>
      </c>
      <c r="F29" s="106">
        <v>2976149.0</v>
      </c>
      <c r="G29" s="108">
        <v>5930.0</v>
      </c>
      <c r="H29" s="66">
        <f t="shared" si="1"/>
        <v>1.992507768</v>
      </c>
      <c r="I29" s="297">
        <v>1073.0</v>
      </c>
      <c r="J29" s="299">
        <v>104.0</v>
      </c>
      <c r="K29" s="297">
        <f t="shared" si="2"/>
        <v>1177</v>
      </c>
      <c r="L29" s="114">
        <f t="shared" si="3"/>
        <v>0.3954775114</v>
      </c>
      <c r="M29" s="116">
        <v>22.0</v>
      </c>
      <c r="N29" s="301">
        <v>4.0</v>
      </c>
      <c r="O29" s="353">
        <f t="shared" si="4"/>
        <v>26</v>
      </c>
      <c r="P29" s="120">
        <f t="shared" si="5"/>
        <v>0.02209005947</v>
      </c>
      <c r="Q29" s="303">
        <f t="shared" si="6"/>
        <v>0.008736121747</v>
      </c>
      <c r="R29" s="355">
        <v>847.0</v>
      </c>
      <c r="S29" s="124">
        <f t="shared" si="7"/>
        <v>330</v>
      </c>
      <c r="T29" s="125">
        <f t="shared" si="8"/>
        <v>0.3896103896</v>
      </c>
      <c r="U29" s="357">
        <v>16.0</v>
      </c>
      <c r="V29" s="124">
        <f t="shared" si="9"/>
        <v>10</v>
      </c>
      <c r="W29" s="307">
        <f t="shared" si="10"/>
        <v>0.625</v>
      </c>
      <c r="X29" s="136">
        <v>264.0</v>
      </c>
      <c r="Y29" s="129">
        <f t="shared" si="11"/>
        <v>0.03787878788</v>
      </c>
    </row>
    <row r="30">
      <c r="A30" s="49"/>
      <c r="B30" s="98" t="s">
        <v>76</v>
      </c>
      <c r="C30" s="100" t="s">
        <v>77</v>
      </c>
      <c r="D30" s="102" t="s">
        <v>37</v>
      </c>
      <c r="E30" s="104" t="s">
        <v>37</v>
      </c>
      <c r="F30" s="106">
        <v>6137428.0</v>
      </c>
      <c r="G30" s="108">
        <v>19683.0</v>
      </c>
      <c r="H30" s="66">
        <f t="shared" si="1"/>
        <v>3.207043732</v>
      </c>
      <c r="I30" s="297">
        <v>1581.0</v>
      </c>
      <c r="J30" s="299">
        <v>253.0</v>
      </c>
      <c r="K30" s="297">
        <f t="shared" si="2"/>
        <v>1834</v>
      </c>
      <c r="L30" s="114">
        <f t="shared" si="3"/>
        <v>0.2988222428</v>
      </c>
      <c r="M30" s="116">
        <v>18.0</v>
      </c>
      <c r="N30" s="301">
        <v>1.0</v>
      </c>
      <c r="O30" s="353">
        <f t="shared" si="4"/>
        <v>19</v>
      </c>
      <c r="P30" s="120">
        <f t="shared" si="5"/>
        <v>0.01035986914</v>
      </c>
      <c r="Q30" s="303">
        <f t="shared" si="6"/>
        <v>0.003095759331</v>
      </c>
      <c r="R30" s="355">
        <v>1031.0</v>
      </c>
      <c r="S30" s="124">
        <f t="shared" si="7"/>
        <v>803</v>
      </c>
      <c r="T30" s="125">
        <f t="shared" si="8"/>
        <v>0.7788554801</v>
      </c>
      <c r="U30" s="357">
        <v>13.0</v>
      </c>
      <c r="V30" s="124">
        <f t="shared" si="9"/>
        <v>6</v>
      </c>
      <c r="W30" s="307">
        <f t="shared" si="10"/>
        <v>0.4615384615</v>
      </c>
      <c r="X30" s="136">
        <v>510.0</v>
      </c>
      <c r="Y30" s="129">
        <f t="shared" si="11"/>
        <v>0.01176470588</v>
      </c>
    </row>
    <row r="31">
      <c r="A31" s="49"/>
      <c r="B31" s="98" t="s">
        <v>122</v>
      </c>
      <c r="C31" s="100" t="s">
        <v>123</v>
      </c>
      <c r="D31" s="102" t="s">
        <v>37</v>
      </c>
      <c r="E31" s="149" t="s">
        <v>36</v>
      </c>
      <c r="F31" s="106">
        <v>1068778.0</v>
      </c>
      <c r="G31" s="108">
        <v>5320.0</v>
      </c>
      <c r="H31" s="66">
        <f t="shared" si="1"/>
        <v>4.977647369</v>
      </c>
      <c r="I31" s="297">
        <v>217.0</v>
      </c>
      <c r="J31" s="299">
        <v>10.0</v>
      </c>
      <c r="K31" s="297">
        <f t="shared" si="2"/>
        <v>227</v>
      </c>
      <c r="L31" s="114">
        <f t="shared" si="3"/>
        <v>0.2123920964</v>
      </c>
      <c r="M31" s="116">
        <v>6.0</v>
      </c>
      <c r="N31" s="301"/>
      <c r="O31" s="353">
        <f t="shared" si="4"/>
        <v>6</v>
      </c>
      <c r="P31" s="120">
        <f t="shared" si="5"/>
        <v>0.02643171806</v>
      </c>
      <c r="Q31" s="303">
        <f t="shared" si="6"/>
        <v>0.00561388801</v>
      </c>
      <c r="R31" s="355">
        <v>171.0</v>
      </c>
      <c r="S31" s="124">
        <f t="shared" si="7"/>
        <v>56</v>
      </c>
      <c r="T31" s="125">
        <f t="shared" si="8"/>
        <v>0.3274853801</v>
      </c>
      <c r="U31" s="357">
        <v>4.0</v>
      </c>
      <c r="V31" s="124">
        <f t="shared" si="9"/>
        <v>2</v>
      </c>
      <c r="W31" s="307">
        <f t="shared" si="10"/>
        <v>0.5</v>
      </c>
      <c r="X31" s="136">
        <v>84.0</v>
      </c>
      <c r="Y31" s="129">
        <f t="shared" si="11"/>
        <v>0.02380952381</v>
      </c>
    </row>
    <row r="32">
      <c r="A32" s="49"/>
      <c r="B32" s="98" t="s">
        <v>116</v>
      </c>
      <c r="C32" s="100" t="s">
        <v>117</v>
      </c>
      <c r="D32" s="102" t="s">
        <v>37</v>
      </c>
      <c r="E32" s="104" t="s">
        <v>37</v>
      </c>
      <c r="F32" s="106">
        <v>1934408.0</v>
      </c>
      <c r="G32" s="108">
        <v>4224.0</v>
      </c>
      <c r="H32" s="66">
        <f t="shared" si="1"/>
        <v>2.183613798</v>
      </c>
      <c r="I32" s="297">
        <v>210.0</v>
      </c>
      <c r="J32" s="299">
        <v>36.0</v>
      </c>
      <c r="K32" s="297">
        <f t="shared" si="2"/>
        <v>246</v>
      </c>
      <c r="L32" s="114">
        <f t="shared" si="3"/>
        <v>0.1271706899</v>
      </c>
      <c r="M32" s="116">
        <v>4.0</v>
      </c>
      <c r="N32" s="301">
        <v>1.0</v>
      </c>
      <c r="O32" s="353">
        <f t="shared" si="4"/>
        <v>5</v>
      </c>
      <c r="P32" s="120">
        <f t="shared" si="5"/>
        <v>0.02032520325</v>
      </c>
      <c r="Q32" s="303">
        <f t="shared" si="6"/>
        <v>0.002584770121</v>
      </c>
      <c r="R32" s="355">
        <v>153.0</v>
      </c>
      <c r="S32" s="124">
        <f t="shared" si="7"/>
        <v>93</v>
      </c>
      <c r="T32" s="125">
        <f t="shared" si="8"/>
        <v>0.6078431373</v>
      </c>
      <c r="U32" s="357">
        <v>2.0</v>
      </c>
      <c r="V32" s="124">
        <f t="shared" si="9"/>
        <v>3</v>
      </c>
      <c r="W32" s="308">
        <f t="shared" si="10"/>
        <v>1.5</v>
      </c>
      <c r="X32" s="136">
        <v>141.0</v>
      </c>
      <c r="Y32" s="129">
        <f t="shared" si="11"/>
        <v>0.02127659574</v>
      </c>
    </row>
    <row r="33">
      <c r="A33" s="49"/>
      <c r="B33" s="98" t="s">
        <v>106</v>
      </c>
      <c r="C33" s="100" t="s">
        <v>107</v>
      </c>
      <c r="D33" s="146" t="s">
        <v>36</v>
      </c>
      <c r="E33" s="149" t="s">
        <v>36</v>
      </c>
      <c r="F33" s="106">
        <v>3080156.0</v>
      </c>
      <c r="G33" s="108">
        <v>14046.0</v>
      </c>
      <c r="H33" s="66">
        <f t="shared" si="1"/>
        <v>4.560158641</v>
      </c>
      <c r="I33" s="297">
        <v>1279.0</v>
      </c>
      <c r="J33" s="299">
        <v>179.0</v>
      </c>
      <c r="K33" s="297">
        <f t="shared" si="2"/>
        <v>1458</v>
      </c>
      <c r="L33" s="114">
        <f t="shared" si="3"/>
        <v>0.4733526484</v>
      </c>
      <c r="M33" s="116">
        <v>26.0</v>
      </c>
      <c r="N33" s="301">
        <v>12.0</v>
      </c>
      <c r="O33" s="353">
        <f t="shared" si="4"/>
        <v>38</v>
      </c>
      <c r="P33" s="120">
        <f t="shared" si="5"/>
        <v>0.02606310014</v>
      </c>
      <c r="Q33" s="303">
        <f t="shared" si="6"/>
        <v>0.01233703747</v>
      </c>
      <c r="R33" s="355">
        <v>1008.0</v>
      </c>
      <c r="S33" s="124">
        <f t="shared" si="7"/>
        <v>450</v>
      </c>
      <c r="T33" s="125">
        <f t="shared" si="8"/>
        <v>0.4464285714</v>
      </c>
      <c r="U33" s="357">
        <v>15.0</v>
      </c>
      <c r="V33" s="124">
        <f t="shared" si="9"/>
        <v>23</v>
      </c>
      <c r="W33" s="308">
        <f t="shared" si="10"/>
        <v>1.533333333</v>
      </c>
      <c r="X33" s="136">
        <v>207.0</v>
      </c>
      <c r="Y33" s="129">
        <f t="shared" si="11"/>
        <v>0.1111111111</v>
      </c>
    </row>
    <row r="34">
      <c r="A34" s="49"/>
      <c r="B34" s="98" t="s">
        <v>55</v>
      </c>
      <c r="C34" s="100" t="s">
        <v>56</v>
      </c>
      <c r="D34" s="159" t="s">
        <v>44</v>
      </c>
      <c r="E34" s="104" t="s">
        <v>37</v>
      </c>
      <c r="F34" s="106">
        <v>1359711.0</v>
      </c>
      <c r="G34" s="108">
        <v>6493.0</v>
      </c>
      <c r="H34" s="66">
        <f t="shared" si="1"/>
        <v>4.775279453</v>
      </c>
      <c r="I34" s="297">
        <v>415.0</v>
      </c>
      <c r="J34" s="299">
        <v>64.0</v>
      </c>
      <c r="K34" s="297">
        <f t="shared" si="2"/>
        <v>479</v>
      </c>
      <c r="L34" s="114">
        <f t="shared" si="3"/>
        <v>0.352280742</v>
      </c>
      <c r="M34" s="116">
        <v>3.0</v>
      </c>
      <c r="N34" s="301">
        <v>1.0</v>
      </c>
      <c r="O34" s="353">
        <f t="shared" si="4"/>
        <v>4</v>
      </c>
      <c r="P34" s="120">
        <f t="shared" si="5"/>
        <v>0.008350730689</v>
      </c>
      <c r="Q34" s="303">
        <f t="shared" si="6"/>
        <v>0.002941801603</v>
      </c>
      <c r="R34" s="355">
        <v>314.0</v>
      </c>
      <c r="S34" s="124">
        <f t="shared" si="7"/>
        <v>165</v>
      </c>
      <c r="T34" s="125">
        <f t="shared" si="8"/>
        <v>0.525477707</v>
      </c>
      <c r="U34" s="357">
        <v>3.0</v>
      </c>
      <c r="V34" s="124">
        <f t="shared" si="9"/>
        <v>1</v>
      </c>
      <c r="W34" s="307">
        <f t="shared" si="10"/>
        <v>0.3333333333</v>
      </c>
      <c r="X34" s="136">
        <v>105.0</v>
      </c>
      <c r="Y34" s="129">
        <f t="shared" si="11"/>
        <v>0.009523809524</v>
      </c>
    </row>
    <row r="35">
      <c r="A35" s="49"/>
      <c r="B35" s="98" t="s">
        <v>88</v>
      </c>
      <c r="C35" s="100" t="s">
        <v>89</v>
      </c>
      <c r="D35" s="146" t="s">
        <v>36</v>
      </c>
      <c r="E35" s="149" t="s">
        <v>36</v>
      </c>
      <c r="F35" s="106">
        <v>8882190.0</v>
      </c>
      <c r="G35" s="108">
        <v>59110.0</v>
      </c>
      <c r="H35" s="66">
        <f t="shared" si="1"/>
        <v>6.654890292</v>
      </c>
      <c r="I35" s="297">
        <v>22255.0</v>
      </c>
      <c r="J35" s="299">
        <v>3335.0</v>
      </c>
      <c r="K35" s="297">
        <f t="shared" si="2"/>
        <v>25590</v>
      </c>
      <c r="L35" s="114">
        <f t="shared" si="3"/>
        <v>2.881046228</v>
      </c>
      <c r="M35" s="116">
        <v>355.0</v>
      </c>
      <c r="N35" s="301">
        <v>182.0</v>
      </c>
      <c r="O35" s="353">
        <f t="shared" si="4"/>
        <v>537</v>
      </c>
      <c r="P35" s="120">
        <f t="shared" si="5"/>
        <v>0.02098475967</v>
      </c>
      <c r="Q35" s="303">
        <f t="shared" si="6"/>
        <v>0.06045806271</v>
      </c>
      <c r="R35" s="355">
        <v>16636.0</v>
      </c>
      <c r="S35" s="124">
        <f t="shared" si="7"/>
        <v>8954</v>
      </c>
      <c r="T35" s="125">
        <f t="shared" si="8"/>
        <v>0.5382303438</v>
      </c>
      <c r="U35" s="357">
        <v>198.0</v>
      </c>
      <c r="V35" s="124">
        <f t="shared" si="9"/>
        <v>339</v>
      </c>
      <c r="W35" s="308">
        <f t="shared" si="10"/>
        <v>1.712121212</v>
      </c>
      <c r="X35" s="136">
        <v>606.0</v>
      </c>
      <c r="Y35" s="129">
        <f t="shared" si="11"/>
        <v>0.5594059406</v>
      </c>
    </row>
    <row r="36">
      <c r="A36" s="49"/>
      <c r="B36" s="98" t="s">
        <v>132</v>
      </c>
      <c r="C36" s="100" t="s">
        <v>133</v>
      </c>
      <c r="D36" s="146" t="s">
        <v>36</v>
      </c>
      <c r="E36" s="149" t="s">
        <v>36</v>
      </c>
      <c r="F36" s="106">
        <v>2096829.0</v>
      </c>
      <c r="G36" s="108">
        <v>14011.0</v>
      </c>
      <c r="H36" s="66">
        <f t="shared" si="1"/>
        <v>6.681994574</v>
      </c>
      <c r="I36" s="297">
        <v>363.0</v>
      </c>
      <c r="J36" s="299">
        <v>40.0</v>
      </c>
      <c r="K36" s="297">
        <f t="shared" si="2"/>
        <v>403</v>
      </c>
      <c r="L36" s="114">
        <f t="shared" si="3"/>
        <v>0.1921949763</v>
      </c>
      <c r="M36" s="116">
        <v>6.0</v>
      </c>
      <c r="N36" s="301">
        <v>1.0</v>
      </c>
      <c r="O36" s="353">
        <f t="shared" si="4"/>
        <v>7</v>
      </c>
      <c r="P36" s="120">
        <f t="shared" si="5"/>
        <v>0.01736972705</v>
      </c>
      <c r="Q36" s="303">
        <f t="shared" si="6"/>
        <v>0.003338374278</v>
      </c>
      <c r="R36" s="355">
        <v>281.0</v>
      </c>
      <c r="S36" s="124">
        <f t="shared" si="7"/>
        <v>122</v>
      </c>
      <c r="T36" s="125">
        <f t="shared" si="8"/>
        <v>0.4341637011</v>
      </c>
      <c r="U36" s="357">
        <v>4.0</v>
      </c>
      <c r="V36" s="124">
        <f t="shared" si="9"/>
        <v>3</v>
      </c>
      <c r="W36" s="307">
        <f t="shared" si="10"/>
        <v>0.75</v>
      </c>
      <c r="X36" s="136">
        <v>153.0</v>
      </c>
      <c r="Y36" s="129">
        <f t="shared" si="11"/>
        <v>0.01960784314</v>
      </c>
    </row>
    <row r="37">
      <c r="A37" s="49"/>
      <c r="B37" s="98" t="s">
        <v>112</v>
      </c>
      <c r="C37" s="100" t="s">
        <v>113</v>
      </c>
      <c r="D37" s="146" t="s">
        <v>36</v>
      </c>
      <c r="E37" s="149" t="s">
        <v>36</v>
      </c>
      <c r="F37" s="106">
        <v>1.9453561E7</v>
      </c>
      <c r="G37" s="168">
        <v>238965.0</v>
      </c>
      <c r="H37" s="161">
        <f t="shared" si="1"/>
        <v>12.28386926</v>
      </c>
      <c r="I37" s="309">
        <v>83901.0</v>
      </c>
      <c r="J37" s="310">
        <v>9152.0</v>
      </c>
      <c r="K37" s="309">
        <f t="shared" si="2"/>
        <v>93053</v>
      </c>
      <c r="L37" s="165">
        <f t="shared" si="3"/>
        <v>4.783340181</v>
      </c>
      <c r="M37" s="172">
        <v>2219.0</v>
      </c>
      <c r="N37" s="310">
        <v>319.0</v>
      </c>
      <c r="O37" s="309">
        <f t="shared" si="4"/>
        <v>2538</v>
      </c>
      <c r="P37" s="120">
        <f t="shared" si="5"/>
        <v>0.02727477889</v>
      </c>
      <c r="Q37" s="312">
        <f t="shared" si="6"/>
        <v>0.1304645458</v>
      </c>
      <c r="R37" s="355">
        <v>67325.0</v>
      </c>
      <c r="S37" s="124">
        <f t="shared" si="7"/>
        <v>25728</v>
      </c>
      <c r="T37" s="125">
        <f t="shared" si="8"/>
        <v>0.3821463052</v>
      </c>
      <c r="U37" s="357">
        <v>1342.0</v>
      </c>
      <c r="V37" s="124">
        <f t="shared" si="9"/>
        <v>1196</v>
      </c>
      <c r="W37" s="307">
        <f t="shared" si="10"/>
        <v>0.8912071535</v>
      </c>
      <c r="X37" s="136">
        <v>1248.0</v>
      </c>
      <c r="Y37" s="378">
        <f t="shared" si="11"/>
        <v>0.9583333333</v>
      </c>
    </row>
    <row r="38">
      <c r="A38" s="49"/>
      <c r="B38" s="98" t="s">
        <v>86</v>
      </c>
      <c r="C38" s="100" t="s">
        <v>87</v>
      </c>
      <c r="D38" s="159" t="s">
        <v>44</v>
      </c>
      <c r="E38" s="149" t="s">
        <v>36</v>
      </c>
      <c r="F38" s="106">
        <v>1.0488084E7</v>
      </c>
      <c r="G38" s="108">
        <v>28679.0</v>
      </c>
      <c r="H38" s="66">
        <f t="shared" si="1"/>
        <v>2.734436528</v>
      </c>
      <c r="I38" s="297">
        <v>1717.0</v>
      </c>
      <c r="J38" s="299">
        <v>306.0</v>
      </c>
      <c r="K38" s="297">
        <f t="shared" si="2"/>
        <v>2023</v>
      </c>
      <c r="L38" s="114">
        <f t="shared" si="3"/>
        <v>0.1928855642</v>
      </c>
      <c r="M38" s="116">
        <v>15.0</v>
      </c>
      <c r="N38" s="301">
        <v>3.0</v>
      </c>
      <c r="O38" s="353">
        <f t="shared" si="4"/>
        <v>18</v>
      </c>
      <c r="P38" s="120">
        <f t="shared" si="5"/>
        <v>0.008897676718</v>
      </c>
      <c r="Q38" s="303">
        <f t="shared" si="6"/>
        <v>0.001716233394</v>
      </c>
      <c r="R38" s="355">
        <v>1373.0</v>
      </c>
      <c r="S38" s="124">
        <f t="shared" si="7"/>
        <v>650</v>
      </c>
      <c r="T38" s="125">
        <f t="shared" si="8"/>
        <v>0.4734158776</v>
      </c>
      <c r="U38" s="357">
        <v>7.0</v>
      </c>
      <c r="V38" s="124">
        <f t="shared" si="9"/>
        <v>11</v>
      </c>
      <c r="W38" s="308">
        <f t="shared" si="10"/>
        <v>1.571428571</v>
      </c>
      <c r="X38" s="136">
        <v>783.0</v>
      </c>
      <c r="Y38" s="129">
        <f t="shared" si="11"/>
        <v>0.01404853129</v>
      </c>
    </row>
    <row r="39">
      <c r="A39" s="49"/>
      <c r="B39" s="98" t="s">
        <v>136</v>
      </c>
      <c r="C39" s="100" t="s">
        <v>137</v>
      </c>
      <c r="D39" s="102" t="s">
        <v>37</v>
      </c>
      <c r="E39" s="104" t="s">
        <v>37</v>
      </c>
      <c r="F39" s="106">
        <v>762062.0</v>
      </c>
      <c r="G39" s="108">
        <v>4980.0</v>
      </c>
      <c r="H39" s="66">
        <f t="shared" si="1"/>
        <v>6.53490136</v>
      </c>
      <c r="I39" s="297">
        <v>142.0</v>
      </c>
      <c r="J39" s="299">
        <v>17.0</v>
      </c>
      <c r="K39" s="297">
        <f t="shared" si="2"/>
        <v>159</v>
      </c>
      <c r="L39" s="114">
        <f t="shared" si="3"/>
        <v>0.208644441</v>
      </c>
      <c r="M39" s="116">
        <v>3.0</v>
      </c>
      <c r="N39" s="301"/>
      <c r="O39" s="353">
        <f t="shared" si="4"/>
        <v>3</v>
      </c>
      <c r="P39" s="120">
        <f t="shared" si="5"/>
        <v>0.01886792453</v>
      </c>
      <c r="Q39" s="303">
        <f t="shared" si="6"/>
        <v>0.003936687566</v>
      </c>
      <c r="R39" s="355">
        <v>109.0</v>
      </c>
      <c r="S39" s="124">
        <f t="shared" si="7"/>
        <v>50</v>
      </c>
      <c r="T39" s="125">
        <f t="shared" si="8"/>
        <v>0.4587155963</v>
      </c>
      <c r="U39" s="357">
        <v>2.0</v>
      </c>
      <c r="V39" s="124">
        <f t="shared" si="9"/>
        <v>1</v>
      </c>
      <c r="W39" s="307">
        <f t="shared" si="10"/>
        <v>0.5</v>
      </c>
      <c r="X39" s="136">
        <v>54.0</v>
      </c>
      <c r="Y39" s="129">
        <f t="shared" si="11"/>
        <v>0.01851851852</v>
      </c>
    </row>
    <row r="40">
      <c r="A40" s="49"/>
      <c r="B40" s="98" t="s">
        <v>98</v>
      </c>
      <c r="C40" s="100" t="s">
        <v>99</v>
      </c>
      <c r="D40" s="102" t="s">
        <v>37</v>
      </c>
      <c r="E40" s="104" t="s">
        <v>37</v>
      </c>
      <c r="F40" s="106">
        <v>1.16891E7</v>
      </c>
      <c r="G40" s="108">
        <v>34918.0</v>
      </c>
      <c r="H40" s="66">
        <f t="shared" si="1"/>
        <v>2.987227417</v>
      </c>
      <c r="I40" s="297">
        <v>2547.0</v>
      </c>
      <c r="J40" s="299">
        <v>355.0</v>
      </c>
      <c r="K40" s="297">
        <f t="shared" si="2"/>
        <v>2902</v>
      </c>
      <c r="L40" s="114">
        <f t="shared" si="3"/>
        <v>0.2482654781</v>
      </c>
      <c r="M40" s="116">
        <v>65.0</v>
      </c>
      <c r="N40" s="301">
        <v>16.0</v>
      </c>
      <c r="O40" s="353">
        <f t="shared" si="4"/>
        <v>81</v>
      </c>
      <c r="P40" s="120">
        <f t="shared" si="5"/>
        <v>0.02791178498</v>
      </c>
      <c r="Q40" s="303">
        <f t="shared" si="6"/>
        <v>0.006929532642</v>
      </c>
      <c r="R40" s="355">
        <v>1933.0</v>
      </c>
      <c r="S40" s="124">
        <f t="shared" si="7"/>
        <v>969</v>
      </c>
      <c r="T40" s="125">
        <f t="shared" si="8"/>
        <v>0.5012933264</v>
      </c>
      <c r="U40" s="357">
        <v>39.0</v>
      </c>
      <c r="V40" s="124">
        <f t="shared" si="9"/>
        <v>42</v>
      </c>
      <c r="W40" s="308">
        <f t="shared" si="10"/>
        <v>1.076923077</v>
      </c>
      <c r="X40" s="136">
        <v>1017.0</v>
      </c>
      <c r="Y40" s="129">
        <f t="shared" si="11"/>
        <v>0.0412979351</v>
      </c>
    </row>
    <row r="41">
      <c r="A41" s="49"/>
      <c r="B41" s="98" t="s">
        <v>82</v>
      </c>
      <c r="C41" s="100" t="s">
        <v>83</v>
      </c>
      <c r="D41" s="102" t="s">
        <v>37</v>
      </c>
      <c r="E41" s="104" t="s">
        <v>37</v>
      </c>
      <c r="F41" s="106">
        <v>3956971.0</v>
      </c>
      <c r="G41" s="108">
        <v>2144.0</v>
      </c>
      <c r="H41" s="66">
        <f t="shared" si="1"/>
        <v>0.5418285856</v>
      </c>
      <c r="I41" s="297">
        <v>719.0</v>
      </c>
      <c r="J41" s="299">
        <v>160.0</v>
      </c>
      <c r="K41" s="297">
        <f t="shared" si="2"/>
        <v>879</v>
      </c>
      <c r="L41" s="114">
        <f t="shared" si="3"/>
        <v>0.2221396113</v>
      </c>
      <c r="M41" s="116">
        <v>30.0</v>
      </c>
      <c r="N41" s="301">
        <v>4.0</v>
      </c>
      <c r="O41" s="353">
        <f t="shared" si="4"/>
        <v>34</v>
      </c>
      <c r="P41" s="120">
        <f t="shared" si="5"/>
        <v>0.03868031854</v>
      </c>
      <c r="Q41" s="303">
        <f t="shared" si="6"/>
        <v>0.008592430928</v>
      </c>
      <c r="R41" s="355">
        <v>481.0</v>
      </c>
      <c r="S41" s="124">
        <f t="shared" si="7"/>
        <v>398</v>
      </c>
      <c r="T41" s="125">
        <f t="shared" si="8"/>
        <v>0.8274428274</v>
      </c>
      <c r="U41" s="357">
        <v>17.0</v>
      </c>
      <c r="V41" s="124">
        <f t="shared" si="9"/>
        <v>17</v>
      </c>
      <c r="W41" s="308">
        <f t="shared" si="10"/>
        <v>1</v>
      </c>
      <c r="X41" s="136">
        <v>336.0</v>
      </c>
      <c r="Y41" s="129">
        <f t="shared" si="11"/>
        <v>0.0505952381</v>
      </c>
    </row>
    <row r="42">
      <c r="A42" s="49"/>
      <c r="B42" s="98" t="s">
        <v>128</v>
      </c>
      <c r="C42" s="100" t="s">
        <v>129</v>
      </c>
      <c r="D42" s="146" t="s">
        <v>36</v>
      </c>
      <c r="E42" s="149" t="s">
        <v>36</v>
      </c>
      <c r="F42" s="106">
        <v>4217737.0</v>
      </c>
      <c r="G42" s="108">
        <v>14868.0</v>
      </c>
      <c r="H42" s="66">
        <f t="shared" si="1"/>
        <v>3.525113112</v>
      </c>
      <c r="I42" s="297">
        <v>736.0</v>
      </c>
      <c r="J42" s="299">
        <v>90.0</v>
      </c>
      <c r="K42" s="297">
        <f t="shared" si="2"/>
        <v>826</v>
      </c>
      <c r="L42" s="114">
        <f t="shared" si="3"/>
        <v>0.1958396173</v>
      </c>
      <c r="M42" s="116">
        <v>19.0</v>
      </c>
      <c r="N42" s="301">
        <v>2.0</v>
      </c>
      <c r="O42" s="353">
        <f t="shared" si="4"/>
        <v>21</v>
      </c>
      <c r="P42" s="120">
        <f t="shared" si="5"/>
        <v>0.02542372881</v>
      </c>
      <c r="Q42" s="303">
        <f t="shared" si="6"/>
        <v>0.004978973321</v>
      </c>
      <c r="R42" s="355">
        <v>606.0</v>
      </c>
      <c r="S42" s="124">
        <f t="shared" si="7"/>
        <v>220</v>
      </c>
      <c r="T42" s="125">
        <f t="shared" si="8"/>
        <v>0.3630363036</v>
      </c>
      <c r="U42" s="357">
        <v>16.0</v>
      </c>
      <c r="V42" s="124">
        <f t="shared" si="9"/>
        <v>5</v>
      </c>
      <c r="W42" s="307">
        <f t="shared" si="10"/>
        <v>0.3125</v>
      </c>
      <c r="X42" s="136">
        <v>306.0</v>
      </c>
      <c r="Y42" s="129">
        <f t="shared" si="11"/>
        <v>0.01633986928</v>
      </c>
    </row>
    <row r="43">
      <c r="A43" s="49"/>
      <c r="B43" s="98" t="s">
        <v>42</v>
      </c>
      <c r="C43" s="100" t="s">
        <v>43</v>
      </c>
      <c r="D43" s="159" t="s">
        <v>44</v>
      </c>
      <c r="E43" s="149" t="s">
        <v>36</v>
      </c>
      <c r="F43" s="106">
        <v>1.2801989E7</v>
      </c>
      <c r="G43" s="108">
        <v>54714.0</v>
      </c>
      <c r="H43" s="66">
        <f t="shared" si="1"/>
        <v>4.273867131</v>
      </c>
      <c r="I43" s="297">
        <v>6002.0</v>
      </c>
      <c r="J43" s="299">
        <v>1262.0</v>
      </c>
      <c r="K43" s="297">
        <f t="shared" si="2"/>
        <v>7264</v>
      </c>
      <c r="L43" s="114">
        <f t="shared" si="3"/>
        <v>0.5674118295</v>
      </c>
      <c r="M43" s="116">
        <v>74.0</v>
      </c>
      <c r="N43" s="301">
        <v>16.0</v>
      </c>
      <c r="O43" s="353">
        <f t="shared" si="4"/>
        <v>90</v>
      </c>
      <c r="P43" s="120">
        <f t="shared" si="5"/>
        <v>0.01238986784</v>
      </c>
      <c r="Q43" s="303">
        <f t="shared" si="6"/>
        <v>0.007030157579</v>
      </c>
      <c r="R43" s="355">
        <v>4154.0</v>
      </c>
      <c r="S43" s="124">
        <f t="shared" si="7"/>
        <v>3110</v>
      </c>
      <c r="T43" s="125">
        <f t="shared" si="8"/>
        <v>0.748675975</v>
      </c>
      <c r="U43" s="357">
        <v>51.0</v>
      </c>
      <c r="V43" s="124">
        <f t="shared" si="9"/>
        <v>39</v>
      </c>
      <c r="W43" s="307">
        <f t="shared" si="10"/>
        <v>0.7647058824</v>
      </c>
      <c r="X43" s="136">
        <v>1116.0</v>
      </c>
      <c r="Y43" s="129">
        <f t="shared" si="11"/>
        <v>0.03494623656</v>
      </c>
    </row>
    <row r="44">
      <c r="A44" s="49"/>
      <c r="B44" s="98" t="s">
        <v>130</v>
      </c>
      <c r="C44" s="100" t="s">
        <v>131</v>
      </c>
      <c r="D44" s="146" t="s">
        <v>36</v>
      </c>
      <c r="E44" s="149" t="s">
        <v>36</v>
      </c>
      <c r="F44" s="106">
        <v>1059361.0</v>
      </c>
      <c r="G44" s="108">
        <v>5069.0</v>
      </c>
      <c r="H44" s="66">
        <f t="shared" si="1"/>
        <v>4.78495999</v>
      </c>
      <c r="I44" s="297">
        <v>566.0</v>
      </c>
      <c r="J44" s="299">
        <v>91.0</v>
      </c>
      <c r="K44" s="297">
        <f t="shared" si="2"/>
        <v>657</v>
      </c>
      <c r="L44" s="114">
        <f t="shared" si="3"/>
        <v>0.6201851871</v>
      </c>
      <c r="M44" s="116">
        <v>10.0</v>
      </c>
      <c r="N44" s="301">
        <v>2.0</v>
      </c>
      <c r="O44" s="353">
        <f t="shared" si="4"/>
        <v>12</v>
      </c>
      <c r="P44" s="120">
        <f t="shared" si="5"/>
        <v>0.01826484018</v>
      </c>
      <c r="Q44" s="303">
        <f t="shared" si="6"/>
        <v>0.01132758333</v>
      </c>
      <c r="R44" s="355">
        <v>408.0</v>
      </c>
      <c r="S44" s="124">
        <f t="shared" si="7"/>
        <v>249</v>
      </c>
      <c r="T44" s="125">
        <f t="shared" si="8"/>
        <v>0.6102941176</v>
      </c>
      <c r="U44" s="357">
        <v>4.0</v>
      </c>
      <c r="V44" s="124">
        <f t="shared" si="9"/>
        <v>8</v>
      </c>
      <c r="W44" s="308">
        <f t="shared" si="10"/>
        <v>2</v>
      </c>
      <c r="X44" s="136">
        <v>84.0</v>
      </c>
      <c r="Y44" s="129">
        <f t="shared" si="11"/>
        <v>0.09523809524</v>
      </c>
    </row>
    <row r="45">
      <c r="A45" s="49"/>
      <c r="B45" s="98" t="s">
        <v>126</v>
      </c>
      <c r="C45" s="100" t="s">
        <v>127</v>
      </c>
      <c r="D45" s="102" t="s">
        <v>37</v>
      </c>
      <c r="E45" s="104" t="s">
        <v>37</v>
      </c>
      <c r="F45" s="106">
        <v>5148714.0</v>
      </c>
      <c r="G45" s="108">
        <v>6995.0</v>
      </c>
      <c r="H45" s="66">
        <f t="shared" si="1"/>
        <v>1.358591679</v>
      </c>
      <c r="I45" s="297">
        <v>1293.0</v>
      </c>
      <c r="J45" s="299">
        <v>261.0</v>
      </c>
      <c r="K45" s="297">
        <f t="shared" si="2"/>
        <v>1554</v>
      </c>
      <c r="L45" s="114">
        <f t="shared" si="3"/>
        <v>0.3018229406</v>
      </c>
      <c r="M45" s="116">
        <v>26.0</v>
      </c>
      <c r="N45" s="301">
        <v>5.0</v>
      </c>
      <c r="O45" s="353">
        <f t="shared" si="4"/>
        <v>31</v>
      </c>
      <c r="P45" s="120">
        <f t="shared" si="5"/>
        <v>0.01994851995</v>
      </c>
      <c r="Q45" s="303">
        <f t="shared" si="6"/>
        <v>0.006020920952</v>
      </c>
      <c r="R45" s="355">
        <v>925.0</v>
      </c>
      <c r="S45" s="124">
        <f t="shared" si="7"/>
        <v>629</v>
      </c>
      <c r="T45" s="125">
        <f t="shared" si="8"/>
        <v>0.68</v>
      </c>
      <c r="U45" s="357">
        <v>18.0</v>
      </c>
      <c r="V45" s="124">
        <f t="shared" si="9"/>
        <v>13</v>
      </c>
      <c r="W45" s="307">
        <f t="shared" si="10"/>
        <v>0.7222222222</v>
      </c>
      <c r="X45" s="136">
        <v>414.0</v>
      </c>
      <c r="Y45" s="129">
        <f t="shared" si="11"/>
        <v>0.03140096618</v>
      </c>
    </row>
    <row r="46">
      <c r="A46" s="49"/>
      <c r="B46" s="98" t="s">
        <v>114</v>
      </c>
      <c r="C46" s="100" t="s">
        <v>115</v>
      </c>
      <c r="D46" s="102" t="s">
        <v>37</v>
      </c>
      <c r="E46" s="104" t="s">
        <v>37</v>
      </c>
      <c r="F46" s="106">
        <v>884659.0</v>
      </c>
      <c r="G46" s="108">
        <v>4382.0</v>
      </c>
      <c r="H46" s="66">
        <f t="shared" si="1"/>
        <v>4.953320997</v>
      </c>
      <c r="I46" s="297">
        <v>129.0</v>
      </c>
      <c r="J46" s="299">
        <v>36.0</v>
      </c>
      <c r="K46" s="297">
        <f t="shared" si="2"/>
        <v>165</v>
      </c>
      <c r="L46" s="114">
        <f t="shared" si="3"/>
        <v>0.1865125433</v>
      </c>
      <c r="M46" s="116">
        <v>2.0</v>
      </c>
      <c r="N46" s="301"/>
      <c r="O46" s="353">
        <f t="shared" si="4"/>
        <v>2</v>
      </c>
      <c r="P46" s="120">
        <f t="shared" si="5"/>
        <v>0.01212121212</v>
      </c>
      <c r="Q46" s="303">
        <f t="shared" si="6"/>
        <v>0.0022607581</v>
      </c>
      <c r="R46" s="373">
        <v>101.0</v>
      </c>
      <c r="S46" s="124">
        <f t="shared" si="7"/>
        <v>64</v>
      </c>
      <c r="T46" s="125">
        <f t="shared" si="8"/>
        <v>0.6336633663</v>
      </c>
      <c r="U46" s="357">
        <v>1.0</v>
      </c>
      <c r="V46" s="124">
        <f t="shared" si="9"/>
        <v>1</v>
      </c>
      <c r="W46" s="308">
        <f t="shared" si="10"/>
        <v>1</v>
      </c>
      <c r="X46" s="136">
        <v>66.0</v>
      </c>
      <c r="Y46" s="129">
        <f t="shared" si="11"/>
        <v>0.01515151515</v>
      </c>
    </row>
    <row r="47">
      <c r="A47" s="49"/>
      <c r="B47" s="98" t="s">
        <v>71</v>
      </c>
      <c r="C47" s="100" t="s">
        <v>73</v>
      </c>
      <c r="D47" s="102" t="s">
        <v>37</v>
      </c>
      <c r="E47" s="104" t="s">
        <v>37</v>
      </c>
      <c r="F47" s="106">
        <v>6833174.0</v>
      </c>
      <c r="G47" s="108">
        <v>34611.0</v>
      </c>
      <c r="H47" s="66">
        <f t="shared" si="1"/>
        <v>5.065142495</v>
      </c>
      <c r="I47" s="297">
        <v>2683.0</v>
      </c>
      <c r="J47" s="299">
        <v>511.0</v>
      </c>
      <c r="K47" s="297">
        <f t="shared" si="2"/>
        <v>3194</v>
      </c>
      <c r="L47" s="114">
        <f t="shared" si="3"/>
        <v>0.4674255331</v>
      </c>
      <c r="M47" s="116">
        <v>25.0</v>
      </c>
      <c r="N47" s="301">
        <v>7.0</v>
      </c>
      <c r="O47" s="353">
        <f t="shared" si="4"/>
        <v>32</v>
      </c>
      <c r="P47" s="120">
        <f t="shared" si="5"/>
        <v>0.01001878522</v>
      </c>
      <c r="Q47" s="303">
        <f t="shared" si="6"/>
        <v>0.004683036024</v>
      </c>
      <c r="R47" s="355">
        <v>1928.0</v>
      </c>
      <c r="S47" s="124">
        <f t="shared" si="7"/>
        <v>1266</v>
      </c>
      <c r="T47" s="125">
        <f t="shared" si="8"/>
        <v>0.6566390041</v>
      </c>
      <c r="U47" s="357">
        <v>13.0</v>
      </c>
      <c r="V47" s="124">
        <f t="shared" si="9"/>
        <v>19</v>
      </c>
      <c r="W47" s="308">
        <f t="shared" si="10"/>
        <v>1.461538462</v>
      </c>
      <c r="X47" s="136">
        <v>585.0</v>
      </c>
      <c r="Y47" s="129">
        <f t="shared" si="11"/>
        <v>0.03247863248</v>
      </c>
    </row>
    <row r="48">
      <c r="A48" s="49"/>
      <c r="B48" s="98" t="s">
        <v>120</v>
      </c>
      <c r="C48" s="100" t="s">
        <v>121</v>
      </c>
      <c r="D48" s="102" t="s">
        <v>37</v>
      </c>
      <c r="E48" s="104" t="s">
        <v>37</v>
      </c>
      <c r="F48" s="106">
        <v>2.8995881E7</v>
      </c>
      <c r="G48" s="108">
        <v>50679.0</v>
      </c>
      <c r="H48" s="66">
        <f t="shared" si="1"/>
        <v>1.747799972</v>
      </c>
      <c r="I48" s="297">
        <v>4068.0</v>
      </c>
      <c r="J48" s="299">
        <v>755.0</v>
      </c>
      <c r="K48" s="297">
        <f t="shared" si="2"/>
        <v>4823</v>
      </c>
      <c r="L48" s="114">
        <f t="shared" si="3"/>
        <v>0.16633397</v>
      </c>
      <c r="M48" s="116">
        <v>60.0</v>
      </c>
      <c r="N48" s="301">
        <v>17.0</v>
      </c>
      <c r="O48" s="353">
        <f t="shared" si="4"/>
        <v>77</v>
      </c>
      <c r="P48" s="120">
        <f t="shared" si="5"/>
        <v>0.01596516691</v>
      </c>
      <c r="Q48" s="303">
        <f t="shared" si="6"/>
        <v>0.002655549593</v>
      </c>
      <c r="R48" s="355">
        <v>2906.0</v>
      </c>
      <c r="S48" s="124">
        <f t="shared" si="7"/>
        <v>1917</v>
      </c>
      <c r="T48" s="125">
        <f t="shared" si="8"/>
        <v>0.659669649</v>
      </c>
      <c r="U48" s="357">
        <v>41.0</v>
      </c>
      <c r="V48" s="124">
        <f t="shared" si="9"/>
        <v>36</v>
      </c>
      <c r="W48" s="307">
        <f t="shared" si="10"/>
        <v>0.8780487805</v>
      </c>
      <c r="X48" s="136">
        <v>1668.0</v>
      </c>
      <c r="Y48" s="129">
        <f t="shared" si="11"/>
        <v>0.02158273381</v>
      </c>
    </row>
    <row r="49">
      <c r="A49" s="49"/>
      <c r="B49" s="98" t="s">
        <v>91</v>
      </c>
      <c r="C49" s="100" t="s">
        <v>92</v>
      </c>
      <c r="D49" s="102" t="s">
        <v>37</v>
      </c>
      <c r="E49" s="104" t="s">
        <v>37</v>
      </c>
      <c r="F49" s="106">
        <v>3205958.0</v>
      </c>
      <c r="G49" s="108">
        <v>21065.0</v>
      </c>
      <c r="H49" s="66">
        <f t="shared" si="1"/>
        <v>6.570578903</v>
      </c>
      <c r="I49" s="297">
        <v>1012.0</v>
      </c>
      <c r="J49" s="299">
        <v>62.0</v>
      </c>
      <c r="K49" s="297">
        <f t="shared" si="2"/>
        <v>1074</v>
      </c>
      <c r="L49" s="114">
        <f t="shared" si="3"/>
        <v>0.3350012695</v>
      </c>
      <c r="M49" s="116">
        <v>7.0</v>
      </c>
      <c r="N49" s="301"/>
      <c r="O49" s="353">
        <f t="shared" si="4"/>
        <v>7</v>
      </c>
      <c r="P49" s="120">
        <f t="shared" si="5"/>
        <v>0.006517690875</v>
      </c>
      <c r="Q49" s="303">
        <f t="shared" si="6"/>
        <v>0.002183434717</v>
      </c>
      <c r="R49" s="355">
        <v>806.0</v>
      </c>
      <c r="S49" s="124">
        <f t="shared" si="7"/>
        <v>268</v>
      </c>
      <c r="T49" s="125">
        <f t="shared" si="8"/>
        <v>0.3325062035</v>
      </c>
      <c r="U49" s="357">
        <v>4.0</v>
      </c>
      <c r="V49" s="124">
        <f t="shared" si="9"/>
        <v>3</v>
      </c>
      <c r="W49" s="307">
        <f t="shared" si="10"/>
        <v>0.75</v>
      </c>
      <c r="X49" s="136">
        <v>153.0</v>
      </c>
      <c r="Y49" s="129">
        <f t="shared" si="11"/>
        <v>0.01960784314</v>
      </c>
    </row>
    <row r="50">
      <c r="A50" s="49"/>
      <c r="B50" s="98" t="s">
        <v>143</v>
      </c>
      <c r="C50" s="100" t="s">
        <v>144</v>
      </c>
      <c r="D50" s="146" t="s">
        <v>36</v>
      </c>
      <c r="E50" s="104" t="s">
        <v>37</v>
      </c>
      <c r="F50" s="106">
        <v>623989.0</v>
      </c>
      <c r="G50" s="108">
        <v>5049.0</v>
      </c>
      <c r="H50" s="66">
        <f t="shared" si="1"/>
        <v>8.091488792</v>
      </c>
      <c r="I50" s="297">
        <v>321.0</v>
      </c>
      <c r="J50" s="299">
        <v>17.0</v>
      </c>
      <c r="K50" s="297">
        <f t="shared" si="2"/>
        <v>338</v>
      </c>
      <c r="L50" s="114">
        <f t="shared" si="3"/>
        <v>0.5416762154</v>
      </c>
      <c r="M50" s="116">
        <v>16.0</v>
      </c>
      <c r="N50" s="301">
        <v>1.0</v>
      </c>
      <c r="O50" s="353">
        <f t="shared" si="4"/>
        <v>17</v>
      </c>
      <c r="P50" s="120">
        <f t="shared" si="5"/>
        <v>0.05029585799</v>
      </c>
      <c r="Q50" s="303">
        <f t="shared" si="6"/>
        <v>0.02724407001</v>
      </c>
      <c r="R50" s="373">
        <v>256.0</v>
      </c>
      <c r="S50" s="124">
        <f t="shared" si="7"/>
        <v>82</v>
      </c>
      <c r="T50" s="125">
        <f t="shared" si="8"/>
        <v>0.3203125</v>
      </c>
      <c r="U50" s="357">
        <v>12.0</v>
      </c>
      <c r="V50" s="124">
        <f t="shared" si="9"/>
        <v>5</v>
      </c>
      <c r="W50" s="307">
        <f t="shared" si="10"/>
        <v>0.4166666667</v>
      </c>
      <c r="X50" s="136">
        <v>48.0</v>
      </c>
      <c r="Y50" s="129">
        <f t="shared" si="11"/>
        <v>0.1041666667</v>
      </c>
    </row>
    <row r="51">
      <c r="A51" s="49"/>
      <c r="B51" s="98" t="s">
        <v>124</v>
      </c>
      <c r="C51" s="100" t="s">
        <v>125</v>
      </c>
      <c r="D51" s="146" t="s">
        <v>36</v>
      </c>
      <c r="E51" s="149" t="s">
        <v>36</v>
      </c>
      <c r="F51" s="106">
        <v>8535519.0</v>
      </c>
      <c r="G51" s="108">
        <v>17589.0</v>
      </c>
      <c r="H51" s="66">
        <f t="shared" si="1"/>
        <v>2.060683129</v>
      </c>
      <c r="I51" s="297">
        <v>1484.0</v>
      </c>
      <c r="J51" s="299">
        <v>222.0</v>
      </c>
      <c r="K51" s="297">
        <f t="shared" si="2"/>
        <v>1706</v>
      </c>
      <c r="L51" s="114">
        <f t="shared" si="3"/>
        <v>0.1998706816</v>
      </c>
      <c r="M51" s="116">
        <v>34.0</v>
      </c>
      <c r="N51" s="301">
        <v>7.0</v>
      </c>
      <c r="O51" s="353">
        <f t="shared" si="4"/>
        <v>41</v>
      </c>
      <c r="P51" s="120">
        <f t="shared" si="5"/>
        <v>0.02403282532</v>
      </c>
      <c r="Q51" s="303">
        <f t="shared" si="6"/>
        <v>0.004803457177</v>
      </c>
      <c r="R51" s="355">
        <v>1020.0</v>
      </c>
      <c r="S51" s="124">
        <f t="shared" si="7"/>
        <v>686</v>
      </c>
      <c r="T51" s="125">
        <f t="shared" si="8"/>
        <v>0.6725490196</v>
      </c>
      <c r="U51" s="357">
        <v>25.0</v>
      </c>
      <c r="V51" s="124">
        <f t="shared" si="9"/>
        <v>16</v>
      </c>
      <c r="W51" s="307">
        <f t="shared" si="10"/>
        <v>0.64</v>
      </c>
      <c r="X51" s="136">
        <v>567.0</v>
      </c>
      <c r="Y51" s="129">
        <f t="shared" si="11"/>
        <v>0.02821869489</v>
      </c>
    </row>
    <row r="52">
      <c r="A52" s="49"/>
      <c r="B52" s="98" t="s">
        <v>138</v>
      </c>
      <c r="C52" s="100" t="s">
        <v>139</v>
      </c>
      <c r="D52" s="146" t="s">
        <v>36</v>
      </c>
      <c r="E52" s="149" t="s">
        <v>36</v>
      </c>
      <c r="F52" s="106">
        <v>7614893.0</v>
      </c>
      <c r="G52" s="108">
        <v>74798.0</v>
      </c>
      <c r="H52" s="66">
        <f t="shared" si="1"/>
        <v>9.822593699</v>
      </c>
      <c r="I52" s="297">
        <v>5844.0</v>
      </c>
      <c r="J52" s="299">
        <v>741.0</v>
      </c>
      <c r="K52" s="297">
        <f t="shared" si="2"/>
        <v>6585</v>
      </c>
      <c r="L52" s="114">
        <f t="shared" si="3"/>
        <v>0.8647527943</v>
      </c>
      <c r="M52" s="116">
        <v>250.0</v>
      </c>
      <c r="N52" s="301">
        <v>22.0</v>
      </c>
      <c r="O52" s="353">
        <f t="shared" si="4"/>
        <v>272</v>
      </c>
      <c r="P52" s="120">
        <f t="shared" si="5"/>
        <v>0.04130599848</v>
      </c>
      <c r="Q52" s="303">
        <f t="shared" si="6"/>
        <v>0.03571947761</v>
      </c>
      <c r="R52" s="355">
        <v>5250.0</v>
      </c>
      <c r="S52" s="124">
        <f t="shared" si="7"/>
        <v>1335</v>
      </c>
      <c r="T52" s="125">
        <f t="shared" si="8"/>
        <v>0.2542857143</v>
      </c>
      <c r="U52" s="357">
        <v>202.0</v>
      </c>
      <c r="V52" s="124">
        <f t="shared" si="9"/>
        <v>70</v>
      </c>
      <c r="W52" s="307">
        <f t="shared" si="10"/>
        <v>0.3465346535</v>
      </c>
      <c r="X52" s="136">
        <v>483.0</v>
      </c>
      <c r="Y52" s="129">
        <f t="shared" si="11"/>
        <v>0.1449275362</v>
      </c>
    </row>
    <row r="53">
      <c r="A53" s="49"/>
      <c r="B53" s="98" t="s">
        <v>134</v>
      </c>
      <c r="C53" s="100" t="s">
        <v>135</v>
      </c>
      <c r="D53" s="102" t="s">
        <v>37</v>
      </c>
      <c r="E53" s="104" t="s">
        <v>37</v>
      </c>
      <c r="F53" s="106">
        <v>1792065.0</v>
      </c>
      <c r="G53" s="108">
        <v>5493.0</v>
      </c>
      <c r="H53" s="66">
        <f t="shared" si="1"/>
        <v>3.065178997</v>
      </c>
      <c r="I53" s="297">
        <v>191.0</v>
      </c>
      <c r="J53" s="299">
        <v>26.0</v>
      </c>
      <c r="K53" s="297">
        <f t="shared" si="2"/>
        <v>217</v>
      </c>
      <c r="L53" s="114">
        <f t="shared" si="3"/>
        <v>0.1210893578</v>
      </c>
      <c r="M53" s="116">
        <v>2.0</v>
      </c>
      <c r="N53" s="301"/>
      <c r="O53" s="353">
        <f t="shared" si="4"/>
        <v>2</v>
      </c>
      <c r="P53" s="120">
        <f t="shared" si="5"/>
        <v>0.009216589862</v>
      </c>
      <c r="Q53" s="303">
        <f t="shared" si="6"/>
        <v>0.001116030948</v>
      </c>
      <c r="R53" s="373">
        <v>145.0</v>
      </c>
      <c r="S53" s="124">
        <f t="shared" si="7"/>
        <v>72</v>
      </c>
      <c r="T53" s="125">
        <f t="shared" si="8"/>
        <v>0.4965517241</v>
      </c>
      <c r="U53" s="357">
        <v>1.0</v>
      </c>
      <c r="V53" s="124">
        <f t="shared" si="9"/>
        <v>1</v>
      </c>
      <c r="W53" s="308">
        <f t="shared" si="10"/>
        <v>1</v>
      </c>
      <c r="X53" s="136">
        <v>189.0</v>
      </c>
      <c r="Y53" s="129">
        <f t="shared" si="11"/>
        <v>0.005291005291</v>
      </c>
    </row>
    <row r="54">
      <c r="A54" s="49"/>
      <c r="B54" s="98" t="s">
        <v>110</v>
      </c>
      <c r="C54" s="100" t="s">
        <v>111</v>
      </c>
      <c r="D54" s="159" t="s">
        <v>44</v>
      </c>
      <c r="E54" s="149" t="s">
        <v>36</v>
      </c>
      <c r="F54" s="106">
        <v>5822434.0</v>
      </c>
      <c r="G54" s="108">
        <v>22047.0</v>
      </c>
      <c r="H54" s="66">
        <f t="shared" si="1"/>
        <v>3.786560741</v>
      </c>
      <c r="I54" s="297">
        <v>1550.0</v>
      </c>
      <c r="J54" s="299">
        <v>180.0</v>
      </c>
      <c r="K54" s="297">
        <f t="shared" si="2"/>
        <v>1730</v>
      </c>
      <c r="L54" s="114">
        <f t="shared" si="3"/>
        <v>0.2971265969</v>
      </c>
      <c r="M54" s="116">
        <v>25.0</v>
      </c>
      <c r="N54" s="301">
        <v>13.0</v>
      </c>
      <c r="O54" s="353">
        <f t="shared" si="4"/>
        <v>38</v>
      </c>
      <c r="P54" s="120">
        <f t="shared" si="5"/>
        <v>0.02196531792</v>
      </c>
      <c r="Q54" s="303">
        <f t="shared" si="6"/>
        <v>0.006526480163</v>
      </c>
      <c r="R54" s="355">
        <v>1285.0</v>
      </c>
      <c r="S54" s="124">
        <f t="shared" si="7"/>
        <v>445</v>
      </c>
      <c r="T54" s="125">
        <f t="shared" si="8"/>
        <v>0.3463035019</v>
      </c>
      <c r="U54" s="357">
        <v>23.0</v>
      </c>
      <c r="V54" s="124">
        <f t="shared" si="9"/>
        <v>15</v>
      </c>
      <c r="W54" s="307">
        <f t="shared" si="10"/>
        <v>0.652173913</v>
      </c>
      <c r="X54" s="136">
        <v>435.0</v>
      </c>
      <c r="Y54" s="129">
        <f t="shared" si="11"/>
        <v>0.03448275862</v>
      </c>
    </row>
    <row r="55">
      <c r="A55" s="49"/>
      <c r="B55" s="98" t="s">
        <v>38</v>
      </c>
      <c r="C55" s="100" t="s">
        <v>40</v>
      </c>
      <c r="D55" s="102" t="s">
        <v>37</v>
      </c>
      <c r="E55" s="104" t="s">
        <v>37</v>
      </c>
      <c r="F55" s="106">
        <v>578759.0</v>
      </c>
      <c r="G55" s="108">
        <v>2589.0</v>
      </c>
      <c r="H55" s="66">
        <f t="shared" si="1"/>
        <v>4.473364561</v>
      </c>
      <c r="I55" s="297">
        <v>137.0</v>
      </c>
      <c r="J55" s="299">
        <v>13.0</v>
      </c>
      <c r="K55" s="297">
        <f t="shared" si="2"/>
        <v>150</v>
      </c>
      <c r="L55" s="114">
        <f t="shared" si="3"/>
        <v>0.2591752353</v>
      </c>
      <c r="M55" s="116">
        <v>0.0</v>
      </c>
      <c r="N55" s="301"/>
      <c r="O55" s="353">
        <f t="shared" si="4"/>
        <v>0</v>
      </c>
      <c r="P55" s="120">
        <f t="shared" si="5"/>
        <v>0</v>
      </c>
      <c r="Q55" s="303">
        <f t="shared" si="6"/>
        <v>0</v>
      </c>
      <c r="R55" s="373">
        <v>95.0</v>
      </c>
      <c r="S55" s="124">
        <f t="shared" si="7"/>
        <v>55</v>
      </c>
      <c r="T55" s="125">
        <f t="shared" si="8"/>
        <v>0.5789473684</v>
      </c>
      <c r="U55" s="357">
        <v>0.0</v>
      </c>
      <c r="V55" s="124">
        <f t="shared" si="9"/>
        <v>0</v>
      </c>
      <c r="W55" s="307" t="str">
        <f t="shared" si="10"/>
        <v>#DIV/0!</v>
      </c>
      <c r="X55" s="136">
        <v>39.0</v>
      </c>
      <c r="Y55" s="129">
        <f t="shared" si="11"/>
        <v>0</v>
      </c>
    </row>
    <row r="56">
      <c r="A56" s="49"/>
      <c r="B56" s="236" t="s">
        <v>31</v>
      </c>
      <c r="C56" s="140" t="s">
        <v>217</v>
      </c>
      <c r="D56" s="238" t="s">
        <v>34</v>
      </c>
      <c r="E56" s="240" t="s">
        <v>36</v>
      </c>
      <c r="F56" s="241">
        <v>55641.0</v>
      </c>
      <c r="G56" s="243">
        <v>20.0</v>
      </c>
      <c r="H56" s="64">
        <f t="shared" si="1"/>
        <v>0.3594471703</v>
      </c>
      <c r="I56" s="297">
        <v>0.0</v>
      </c>
      <c r="J56" s="313"/>
      <c r="K56" s="297">
        <f t="shared" si="2"/>
        <v>0</v>
      </c>
      <c r="L56" s="150">
        <f t="shared" si="3"/>
        <v>0</v>
      </c>
      <c r="M56" s="116">
        <v>0.0</v>
      </c>
      <c r="N56" s="314"/>
      <c r="O56" s="353">
        <f t="shared" si="4"/>
        <v>0</v>
      </c>
      <c r="P56" s="174" t="str">
        <f t="shared" si="5"/>
        <v>#DIV/0!</v>
      </c>
      <c r="Q56" s="315">
        <f t="shared" si="6"/>
        <v>0</v>
      </c>
      <c r="R56" s="391">
        <v>0.0</v>
      </c>
      <c r="S56" s="124">
        <f t="shared" si="7"/>
        <v>0</v>
      </c>
      <c r="T56" s="155" t="str">
        <f t="shared" si="8"/>
        <v>#DIV/0!</v>
      </c>
      <c r="U56" s="389">
        <v>0.0</v>
      </c>
      <c r="V56" s="124">
        <f t="shared" si="9"/>
        <v>0</v>
      </c>
      <c r="W56" s="317" t="str">
        <f t="shared" si="10"/>
        <v>#DIV/0!</v>
      </c>
      <c r="X56" s="136">
        <v>3.0</v>
      </c>
      <c r="Y56" s="129">
        <f t="shared" si="11"/>
        <v>0</v>
      </c>
    </row>
    <row r="57">
      <c r="A57" s="49"/>
      <c r="B57" s="236" t="s">
        <v>145</v>
      </c>
      <c r="C57" s="140" t="s">
        <v>220</v>
      </c>
      <c r="D57" s="238" t="s">
        <v>34</v>
      </c>
      <c r="E57" s="240" t="s">
        <v>36</v>
      </c>
      <c r="F57" s="241">
        <v>165718.0</v>
      </c>
      <c r="G57" s="243">
        <v>524.0</v>
      </c>
      <c r="H57" s="64">
        <f t="shared" si="1"/>
        <v>3.161998093</v>
      </c>
      <c r="I57" s="297">
        <v>77.0</v>
      </c>
      <c r="J57" s="313">
        <v>5.0</v>
      </c>
      <c r="K57" s="297">
        <f t="shared" si="2"/>
        <v>82</v>
      </c>
      <c r="L57" s="150">
        <f t="shared" si="3"/>
        <v>0.4948164955</v>
      </c>
      <c r="M57" s="116">
        <v>3.0</v>
      </c>
      <c r="N57" s="314"/>
      <c r="O57" s="353">
        <f t="shared" si="4"/>
        <v>3</v>
      </c>
      <c r="P57" s="174">
        <f t="shared" si="5"/>
        <v>0.03658536585</v>
      </c>
      <c r="Q57" s="315">
        <f t="shared" si="6"/>
        <v>0.01810304252</v>
      </c>
      <c r="R57" s="399">
        <v>58.0</v>
      </c>
      <c r="S57" s="124">
        <f t="shared" si="7"/>
        <v>24</v>
      </c>
      <c r="T57" s="155">
        <f t="shared" si="8"/>
        <v>0.4137931034</v>
      </c>
      <c r="U57" s="389">
        <v>1.0</v>
      </c>
      <c r="V57" s="124">
        <f t="shared" si="9"/>
        <v>2</v>
      </c>
      <c r="W57" s="318">
        <f t="shared" si="10"/>
        <v>2</v>
      </c>
      <c r="X57" s="136">
        <v>9.0</v>
      </c>
      <c r="Y57" s="129">
        <f t="shared" si="11"/>
        <v>0.2222222222</v>
      </c>
    </row>
    <row r="58">
      <c r="A58" s="49"/>
      <c r="B58" s="236" t="s">
        <v>49</v>
      </c>
      <c r="C58" s="140" t="s">
        <v>222</v>
      </c>
      <c r="D58" s="238" t="s">
        <v>34</v>
      </c>
      <c r="E58" s="240" t="s">
        <v>37</v>
      </c>
      <c r="F58" s="241">
        <v>55194.0</v>
      </c>
      <c r="G58" s="243">
        <v>21.0</v>
      </c>
      <c r="H58" s="66">
        <f t="shared" si="1"/>
        <v>0.3804761387</v>
      </c>
      <c r="I58" s="297">
        <v>6.0</v>
      </c>
      <c r="J58" s="313">
        <v>2.0</v>
      </c>
      <c r="K58" s="297">
        <f t="shared" si="2"/>
        <v>8</v>
      </c>
      <c r="L58" s="150">
        <f t="shared" si="3"/>
        <v>0.1449432909</v>
      </c>
      <c r="M58" s="116">
        <v>1.0</v>
      </c>
      <c r="N58" s="314"/>
      <c r="O58" s="353">
        <f t="shared" si="4"/>
        <v>1</v>
      </c>
      <c r="P58" s="153">
        <f t="shared" si="5"/>
        <v>0.125</v>
      </c>
      <c r="Q58" s="315">
        <f t="shared" si="6"/>
        <v>0.01811791137</v>
      </c>
      <c r="R58" s="399">
        <v>2.0</v>
      </c>
      <c r="S58" s="124">
        <f t="shared" si="7"/>
        <v>6</v>
      </c>
      <c r="T58" s="324">
        <f t="shared" si="8"/>
        <v>3</v>
      </c>
      <c r="U58" s="389">
        <v>0.0</v>
      </c>
      <c r="V58" s="124">
        <f t="shared" si="9"/>
        <v>1</v>
      </c>
      <c r="W58" s="317" t="str">
        <f t="shared" si="10"/>
        <v>#DIV/0!</v>
      </c>
      <c r="X58" s="136">
        <v>3.0</v>
      </c>
      <c r="Y58" s="129">
        <f t="shared" si="11"/>
        <v>0.3333333333</v>
      </c>
    </row>
    <row r="59">
      <c r="A59" s="49"/>
      <c r="B59" s="236" t="s">
        <v>140</v>
      </c>
      <c r="C59" s="140" t="s">
        <v>223</v>
      </c>
      <c r="D59" s="238" t="s">
        <v>34</v>
      </c>
      <c r="E59" s="240" t="s">
        <v>142</v>
      </c>
      <c r="F59" s="241">
        <v>3193694.0</v>
      </c>
      <c r="G59" s="243">
        <v>1920.0</v>
      </c>
      <c r="H59" s="64">
        <f t="shared" si="1"/>
        <v>0.6011847096</v>
      </c>
      <c r="I59" s="297">
        <v>286.0</v>
      </c>
      <c r="J59" s="313">
        <v>30.0</v>
      </c>
      <c r="K59" s="297">
        <f t="shared" si="2"/>
        <v>316</v>
      </c>
      <c r="L59" s="150">
        <f t="shared" si="3"/>
        <v>0.09894498346</v>
      </c>
      <c r="M59" s="116">
        <v>11.0</v>
      </c>
      <c r="N59" s="314">
        <v>1.0</v>
      </c>
      <c r="O59" s="353">
        <f t="shared" si="4"/>
        <v>12</v>
      </c>
      <c r="P59" s="174">
        <f t="shared" si="5"/>
        <v>0.03797468354</v>
      </c>
      <c r="Q59" s="315">
        <f t="shared" si="6"/>
        <v>0.003757404435</v>
      </c>
      <c r="R59" s="399">
        <v>174.0</v>
      </c>
      <c r="S59" s="124">
        <f t="shared" si="7"/>
        <v>142</v>
      </c>
      <c r="T59" s="155">
        <f t="shared" si="8"/>
        <v>0.816091954</v>
      </c>
      <c r="U59" s="389">
        <v>6.0</v>
      </c>
      <c r="V59" s="124">
        <f t="shared" si="9"/>
        <v>6</v>
      </c>
      <c r="W59" s="318">
        <f t="shared" si="10"/>
        <v>1</v>
      </c>
      <c r="X59" s="136">
        <v>240.0</v>
      </c>
      <c r="Y59" s="129">
        <f t="shared" si="11"/>
        <v>0.025</v>
      </c>
    </row>
    <row r="60">
      <c r="A60" s="49"/>
      <c r="B60" s="259" t="s">
        <v>147</v>
      </c>
      <c r="C60" s="196" t="s">
        <v>224</v>
      </c>
      <c r="D60" s="260" t="s">
        <v>34</v>
      </c>
      <c r="E60" s="261" t="s">
        <v>36</v>
      </c>
      <c r="F60" s="262">
        <v>104914.0</v>
      </c>
      <c r="G60" s="263">
        <v>182.0</v>
      </c>
      <c r="H60" s="264">
        <f t="shared" si="1"/>
        <v>1.73475418</v>
      </c>
      <c r="I60" s="319">
        <v>30.0</v>
      </c>
      <c r="J60" s="320"/>
      <c r="K60" s="319">
        <f t="shared" si="2"/>
        <v>30</v>
      </c>
      <c r="L60" s="267">
        <f t="shared" si="3"/>
        <v>0.2859484911</v>
      </c>
      <c r="M60" s="322">
        <v>0.0</v>
      </c>
      <c r="N60" s="201"/>
      <c r="O60" s="335">
        <f t="shared" si="4"/>
        <v>0</v>
      </c>
      <c r="P60" s="269">
        <f t="shared" si="5"/>
        <v>0</v>
      </c>
      <c r="Q60" s="325">
        <f t="shared" si="6"/>
        <v>0</v>
      </c>
      <c r="R60" s="414">
        <v>30.0</v>
      </c>
      <c r="S60" s="242">
        <f t="shared" si="7"/>
        <v>0</v>
      </c>
      <c r="T60" s="272">
        <f t="shared" si="8"/>
        <v>0</v>
      </c>
      <c r="U60" s="407">
        <v>0.0</v>
      </c>
      <c r="V60" s="242">
        <f t="shared" si="9"/>
        <v>0</v>
      </c>
      <c r="W60" s="334" t="str">
        <f t="shared" si="10"/>
        <v>#DIV/0!</v>
      </c>
      <c r="X60" s="288" t="s">
        <v>34</v>
      </c>
      <c r="Y60" s="275" t="s">
        <v>34</v>
      </c>
    </row>
    <row r="61" ht="7.5" customHeight="1">
      <c r="A61" s="1"/>
      <c r="B61" s="1"/>
      <c r="C61" s="217"/>
      <c r="L61" s="218"/>
      <c r="M61" s="219"/>
      <c r="V61" s="221"/>
      <c r="Y61" s="222"/>
    </row>
    <row r="62">
      <c r="A62" s="1"/>
      <c r="B62" s="1"/>
      <c r="C62" s="223" t="s">
        <v>154</v>
      </c>
      <c r="I62" s="327">
        <v>46.0</v>
      </c>
      <c r="J62" s="328"/>
      <c r="K62" s="276">
        <f t="shared" ref="K62:K63" si="12">I62+J62</f>
        <v>46</v>
      </c>
      <c r="L62" s="218"/>
      <c r="M62" s="228">
        <v>0.0</v>
      </c>
      <c r="N62" s="226"/>
      <c r="O62" s="224">
        <v>0.0</v>
      </c>
      <c r="R62" s="336">
        <v>46.0</v>
      </c>
      <c r="U62" s="336">
        <v>0.0</v>
      </c>
      <c r="V62" s="221"/>
      <c r="Y62" s="222"/>
    </row>
    <row r="63">
      <c r="A63" s="1"/>
      <c r="B63" s="1"/>
      <c r="C63" s="223" t="s">
        <v>155</v>
      </c>
      <c r="I63" s="331">
        <v>3.0</v>
      </c>
      <c r="J63" s="332"/>
      <c r="K63" s="278">
        <f t="shared" si="12"/>
        <v>3</v>
      </c>
      <c r="L63" s="218"/>
      <c r="M63" s="237">
        <v>0.0</v>
      </c>
      <c r="N63" s="234"/>
      <c r="O63" s="232">
        <v>0.0</v>
      </c>
      <c r="R63" s="336">
        <v>3.0</v>
      </c>
      <c r="U63" s="336">
        <v>0.0</v>
      </c>
      <c r="V63" s="221"/>
      <c r="Y63" s="222"/>
    </row>
    <row r="64" ht="7.5" customHeight="1">
      <c r="A64" s="1"/>
      <c r="B64" s="1"/>
      <c r="C64" s="217"/>
      <c r="L64" s="218"/>
      <c r="V64" s="221"/>
      <c r="Y64" s="222"/>
    </row>
    <row r="65">
      <c r="A65" s="1"/>
      <c r="B65" s="1"/>
      <c r="C65" s="18" t="s">
        <v>15</v>
      </c>
      <c r="F65" s="20">
        <f t="shared" ref="F65:G65" si="13">SUM(F5:F63)</f>
        <v>331875705</v>
      </c>
      <c r="G65" s="251">
        <f t="shared" si="13"/>
        <v>1267658</v>
      </c>
      <c r="H65" s="21">
        <f>(G65/F65)*1000</f>
        <v>3.819677008</v>
      </c>
      <c r="I65" s="252">
        <f t="shared" ref="I65:K65" si="14">SUM(I5:I63)</f>
        <v>215003</v>
      </c>
      <c r="J65" s="253">
        <f t="shared" si="14"/>
        <v>29874</v>
      </c>
      <c r="K65" s="23">
        <f t="shared" si="14"/>
        <v>244877</v>
      </c>
      <c r="L65" s="22">
        <f>(K65/F65)*1000</f>
        <v>0.7378575663</v>
      </c>
      <c r="M65" s="254">
        <f t="shared" ref="M65:O65" si="15">SUM(M5:M63)</f>
        <v>5101</v>
      </c>
      <c r="N65" s="252">
        <f t="shared" si="15"/>
        <v>968</v>
      </c>
      <c r="O65" s="23">
        <f t="shared" si="15"/>
        <v>6069</v>
      </c>
      <c r="P65" s="24">
        <f>O65/K65</f>
        <v>0.02478387109</v>
      </c>
      <c r="Q65" s="25">
        <f>(O65/F65)*1000</f>
        <v>0.0182869668</v>
      </c>
      <c r="R65" s="255">
        <f t="shared" ref="R65:S65" si="16">SUM(R5:R63)</f>
        <v>163844</v>
      </c>
      <c r="S65" s="256">
        <f t="shared" si="16"/>
        <v>81033</v>
      </c>
      <c r="T65" s="26">
        <f>(K65/R65)-1</f>
        <v>0.4945741071</v>
      </c>
      <c r="U65" s="255">
        <f t="shared" ref="U65:V65" si="17">SUM(U5:U63)</f>
        <v>3148</v>
      </c>
      <c r="V65" s="256">
        <f t="shared" si="17"/>
        <v>2921</v>
      </c>
      <c r="W65" s="27">
        <f>(O65/U65)-1</f>
        <v>0.9278907243</v>
      </c>
      <c r="X65" s="257">
        <f>SUM(X5:X63)</f>
        <v>23559</v>
      </c>
      <c r="Y65" s="29">
        <f>V65/X65</f>
        <v>0.1239865869</v>
      </c>
    </row>
    <row r="66">
      <c r="A66" s="1"/>
      <c r="B66" s="1"/>
      <c r="C66" s="258" t="s">
        <v>159</v>
      </c>
    </row>
  </sheetData>
  <autoFilter ref="$B$4:$Y$60">
    <sortState ref="B4:Y60">
      <sortCondition ref="C4:C60"/>
      <sortCondition descending="1" ref="W4:W60"/>
      <sortCondition descending="1" ref="T4:T60"/>
      <sortCondition descending="1" ref="P4:P60"/>
      <sortCondition descending="1" ref="H4:H60"/>
      <sortCondition descending="1" ref="N4:N60"/>
      <sortCondition descending="1" ref="K4:K60"/>
      <sortCondition descending="1" ref="G4:G60"/>
      <sortCondition ref="B4:B60"/>
      <sortCondition descending="1" ref="Y4:Y60"/>
      <sortCondition descending="1" ref="Q4:Q60"/>
      <sortCondition descending="1" ref="L4:L60"/>
      <sortCondition descending="1" ref="J4:J60"/>
      <sortCondition descending="1" ref="M4:M60"/>
      <sortCondition descending="1" ref="O4:O60"/>
      <sortCondition descending="1" ref="I4:I60"/>
      <sortCondition descending="1" ref="X4:X60"/>
    </sortState>
  </autoFilter>
  <mergeCells count="14">
    <mergeCell ref="G3:H3"/>
    <mergeCell ref="I3:L3"/>
    <mergeCell ref="C66:Q66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0.43"/>
    <col customWidth="1" min="8" max="8" width="9.43"/>
    <col customWidth="1" min="9" max="11" width="9.14"/>
    <col customWidth="1" min="12" max="12" width="9.71"/>
    <col customWidth="1" min="13" max="15" width="9.57"/>
    <col customWidth="1" min="16" max="16" width="11.0"/>
    <col customWidth="1" min="17" max="17" width="9.71"/>
    <col customWidth="1" min="18" max="18" width="9.43"/>
    <col customWidth="1" min="19" max="19" width="10.71"/>
    <col customWidth="1" min="20" max="20" width="10.86"/>
    <col customWidth="1" min="21" max="21" width="10.0"/>
    <col customWidth="1" min="22" max="22" width="10.71"/>
    <col customWidth="1" min="23" max="23" width="10.86"/>
    <col customWidth="1" min="24" max="24" width="14.57"/>
    <col customWidth="1" min="25" max="25" width="13.71"/>
  </cols>
  <sheetData>
    <row r="1">
      <c r="A1" s="1"/>
      <c r="B1" s="2" t="s">
        <v>0</v>
      </c>
      <c r="R1" s="2" t="s">
        <v>192</v>
      </c>
      <c r="U1" s="2"/>
      <c r="V1" s="2"/>
      <c r="W1" s="2"/>
      <c r="X1" s="2"/>
      <c r="Y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L2" s="4" t="str">
        <f>hyperlink("https://en.wikipedia.org/wiki/List_of_states_and_territories_of_the_United_States_by_population","State/Territory Population via Wikipedia")</f>
        <v>State/Territory Population via Wikipedia</v>
      </c>
      <c r="R2" s="4" t="str">
        <f>hyperlink("http://acasignups.net","Compiled by Charles Gaba / ACASignups.net")</f>
        <v>Compiled by Charles Gaba / ACASignups.net</v>
      </c>
      <c r="W2" s="5"/>
      <c r="X2" s="6"/>
      <c r="Y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11" t="s">
        <v>4</v>
      </c>
      <c r="H3" s="10"/>
      <c r="I3" s="12" t="s">
        <v>5</v>
      </c>
      <c r="J3" s="13"/>
      <c r="K3" s="13"/>
      <c r="L3" s="14"/>
      <c r="M3" s="15" t="s">
        <v>194</v>
      </c>
      <c r="N3" s="9"/>
      <c r="O3" s="9"/>
      <c r="P3" s="9"/>
      <c r="Q3" s="10"/>
      <c r="R3" s="16" t="s">
        <v>7</v>
      </c>
      <c r="S3" s="9"/>
      <c r="T3" s="10"/>
      <c r="U3" s="16" t="s">
        <v>8</v>
      </c>
      <c r="V3" s="9"/>
      <c r="W3" s="10"/>
      <c r="X3" s="298" t="str">
        <f>hyperlink("https://en.wikipedia.org/wiki/List_of_U.S._states_and_territories_by_birth_and_death_rates","Avg. 3-day death toll
via Wikipedia (via NCHS)")</f>
        <v>Avg. 3-day death toll
via Wikipedia (via NCHS)</v>
      </c>
      <c r="Y3" s="10"/>
    </row>
    <row r="4">
      <c r="A4" s="7"/>
      <c r="B4" s="30" t="s">
        <v>10</v>
      </c>
      <c r="C4" s="31" t="s">
        <v>11</v>
      </c>
      <c r="D4" s="32" t="s">
        <v>12</v>
      </c>
      <c r="E4" s="33" t="s">
        <v>13</v>
      </c>
      <c r="F4" s="34" t="s">
        <v>14</v>
      </c>
      <c r="G4" s="35" t="s">
        <v>15</v>
      </c>
      <c r="H4" s="36" t="s">
        <v>16</v>
      </c>
      <c r="I4" s="37" t="s">
        <v>17</v>
      </c>
      <c r="J4" s="38" t="s">
        <v>18</v>
      </c>
      <c r="K4" s="39" t="s">
        <v>15</v>
      </c>
      <c r="L4" s="40" t="s">
        <v>16</v>
      </c>
      <c r="M4" s="37" t="s">
        <v>17</v>
      </c>
      <c r="N4" s="38" t="s">
        <v>18</v>
      </c>
      <c r="O4" s="39" t="s">
        <v>15</v>
      </c>
      <c r="P4" s="42" t="s">
        <v>19</v>
      </c>
      <c r="Q4" s="338" t="s">
        <v>20</v>
      </c>
      <c r="R4" s="48" t="s">
        <v>204</v>
      </c>
      <c r="S4" s="51" t="s">
        <v>23</v>
      </c>
      <c r="T4" s="53" t="s">
        <v>24</v>
      </c>
      <c r="U4" s="48" t="s">
        <v>205</v>
      </c>
      <c r="V4" s="51" t="s">
        <v>23</v>
      </c>
      <c r="W4" s="53" t="s">
        <v>24</v>
      </c>
      <c r="X4" s="39" t="s">
        <v>28</v>
      </c>
      <c r="Y4" s="39" t="s">
        <v>30</v>
      </c>
    </row>
    <row r="5">
      <c r="A5" s="49"/>
      <c r="B5" s="54" t="s">
        <v>33</v>
      </c>
      <c r="C5" s="56" t="s">
        <v>35</v>
      </c>
      <c r="D5" s="58" t="s">
        <v>37</v>
      </c>
      <c r="E5" s="60" t="s">
        <v>37</v>
      </c>
      <c r="F5" s="62">
        <v>4903185.0</v>
      </c>
      <c r="G5" s="63">
        <v>7279.0</v>
      </c>
      <c r="H5" s="66">
        <f t="shared" ref="H5:H60" si="1">(G5/F5)*1000</f>
        <v>1.48454525</v>
      </c>
      <c r="I5" s="91">
        <v>993.0</v>
      </c>
      <c r="J5" s="287">
        <v>115.0</v>
      </c>
      <c r="K5" s="289">
        <f t="shared" ref="K5:K60" si="2">I5+J5</f>
        <v>1108</v>
      </c>
      <c r="L5" s="74">
        <f t="shared" ref="L5:L60" si="3">(K5/F5)*1000</f>
        <v>0.2259755649</v>
      </c>
      <c r="M5" s="76">
        <v>23.0</v>
      </c>
      <c r="N5" s="290">
        <v>5.0</v>
      </c>
      <c r="O5" s="304">
        <f t="shared" ref="O5:O60" si="4">M5+N5</f>
        <v>28</v>
      </c>
      <c r="P5" s="79">
        <f t="shared" ref="P5:P60" si="5">O5/K5</f>
        <v>0.02527075812</v>
      </c>
      <c r="Q5" s="292">
        <f t="shared" ref="Q5:Q60" si="6">(O5/F5)*1000</f>
        <v>0.005710573841</v>
      </c>
      <c r="R5" s="347">
        <v>827.0</v>
      </c>
      <c r="S5" s="83">
        <f t="shared" ref="S5:S60" si="7">K5-R5</f>
        <v>281</v>
      </c>
      <c r="T5" s="93">
        <f t="shared" ref="T5:T60" si="8">(K5/R5)-1</f>
        <v>0.3397823458</v>
      </c>
      <c r="U5" s="346">
        <v>9.0</v>
      </c>
      <c r="V5" s="83">
        <f t="shared" ref="V5:V60" si="9">O5-U5</f>
        <v>19</v>
      </c>
      <c r="W5" s="349">
        <f t="shared" ref="W5:W60" si="10">(O5/U5)-1</f>
        <v>2.111111111</v>
      </c>
      <c r="X5" s="95">
        <v>438.0</v>
      </c>
      <c r="Y5" s="89">
        <f t="shared" ref="Y5:Y59" si="11">V5/X5</f>
        <v>0.04337899543</v>
      </c>
    </row>
    <row r="6">
      <c r="A6" s="49"/>
      <c r="B6" s="98" t="s">
        <v>39</v>
      </c>
      <c r="C6" s="100" t="s">
        <v>41</v>
      </c>
      <c r="D6" s="102" t="s">
        <v>37</v>
      </c>
      <c r="E6" s="104" t="s">
        <v>37</v>
      </c>
      <c r="F6" s="106">
        <v>731545.0</v>
      </c>
      <c r="G6" s="108">
        <v>4603.0</v>
      </c>
      <c r="H6" s="66">
        <f t="shared" si="1"/>
        <v>6.292162478</v>
      </c>
      <c r="I6" s="134">
        <v>119.0</v>
      </c>
      <c r="J6" s="299">
        <v>14.0</v>
      </c>
      <c r="K6" s="300">
        <f t="shared" si="2"/>
        <v>133</v>
      </c>
      <c r="L6" s="114">
        <f t="shared" si="3"/>
        <v>0.1818069975</v>
      </c>
      <c r="M6" s="116">
        <v>3.0</v>
      </c>
      <c r="N6" s="301">
        <v>0.0</v>
      </c>
      <c r="O6" s="302">
        <f t="shared" si="4"/>
        <v>3</v>
      </c>
      <c r="P6" s="120">
        <f t="shared" si="5"/>
        <v>0.02255639098</v>
      </c>
      <c r="Q6" s="303">
        <f t="shared" si="6"/>
        <v>0.004100909718</v>
      </c>
      <c r="R6" s="359">
        <v>102.0</v>
      </c>
      <c r="S6" s="124">
        <f t="shared" si="7"/>
        <v>31</v>
      </c>
      <c r="T6" s="125">
        <f t="shared" si="8"/>
        <v>0.3039215686</v>
      </c>
      <c r="U6" s="357">
        <v>2.0</v>
      </c>
      <c r="V6" s="124">
        <f t="shared" si="9"/>
        <v>1</v>
      </c>
      <c r="W6" s="307">
        <f t="shared" si="10"/>
        <v>0.5</v>
      </c>
      <c r="X6" s="136">
        <v>36.0</v>
      </c>
      <c r="Y6" s="129">
        <f t="shared" si="11"/>
        <v>0.02777777778</v>
      </c>
    </row>
    <row r="7">
      <c r="A7" s="49"/>
      <c r="B7" s="98" t="s">
        <v>45</v>
      </c>
      <c r="C7" s="100" t="s">
        <v>46</v>
      </c>
      <c r="D7" s="102" t="s">
        <v>37</v>
      </c>
      <c r="E7" s="104" t="s">
        <v>37</v>
      </c>
      <c r="F7" s="106">
        <v>7278717.0</v>
      </c>
      <c r="G7" s="108">
        <v>19371.0</v>
      </c>
      <c r="H7" s="66">
        <f t="shared" si="1"/>
        <v>2.66132067</v>
      </c>
      <c r="I7" s="134">
        <v>1289.0</v>
      </c>
      <c r="J7" s="299">
        <v>124.0</v>
      </c>
      <c r="K7" s="300">
        <f t="shared" si="2"/>
        <v>1413</v>
      </c>
      <c r="L7" s="114">
        <f t="shared" si="3"/>
        <v>0.1941276189</v>
      </c>
      <c r="M7" s="116">
        <v>24.0</v>
      </c>
      <c r="N7" s="301">
        <v>5.0</v>
      </c>
      <c r="O7" s="302">
        <f t="shared" si="4"/>
        <v>29</v>
      </c>
      <c r="P7" s="120">
        <f t="shared" si="5"/>
        <v>0.02052370842</v>
      </c>
      <c r="Q7" s="303">
        <f t="shared" si="6"/>
        <v>0.003984218647</v>
      </c>
      <c r="R7" s="359">
        <v>919.0</v>
      </c>
      <c r="S7" s="124">
        <f t="shared" si="7"/>
        <v>494</v>
      </c>
      <c r="T7" s="125">
        <f t="shared" si="8"/>
        <v>0.5375408052</v>
      </c>
      <c r="U7" s="357">
        <v>17.0</v>
      </c>
      <c r="V7" s="124">
        <f t="shared" si="9"/>
        <v>12</v>
      </c>
      <c r="W7" s="307">
        <f t="shared" si="10"/>
        <v>0.7058823529</v>
      </c>
      <c r="X7" s="136">
        <v>492.0</v>
      </c>
      <c r="Y7" s="129">
        <f t="shared" si="11"/>
        <v>0.0243902439</v>
      </c>
    </row>
    <row r="8">
      <c r="A8" s="49"/>
      <c r="B8" s="98" t="s">
        <v>47</v>
      </c>
      <c r="C8" s="100" t="s">
        <v>48</v>
      </c>
      <c r="D8" s="102" t="s">
        <v>37</v>
      </c>
      <c r="E8" s="104" t="s">
        <v>37</v>
      </c>
      <c r="F8" s="106">
        <v>3017825.0</v>
      </c>
      <c r="G8" s="108">
        <v>7433.0</v>
      </c>
      <c r="H8" s="66">
        <f t="shared" si="1"/>
        <v>2.463032151</v>
      </c>
      <c r="I8" s="134">
        <v>523.0</v>
      </c>
      <c r="J8" s="299">
        <v>61.0</v>
      </c>
      <c r="K8" s="300">
        <f t="shared" si="2"/>
        <v>584</v>
      </c>
      <c r="L8" s="114">
        <f t="shared" si="3"/>
        <v>0.193516854</v>
      </c>
      <c r="M8" s="116">
        <v>8.0</v>
      </c>
      <c r="N8" s="301">
        <v>2.0</v>
      </c>
      <c r="O8" s="302">
        <f t="shared" si="4"/>
        <v>10</v>
      </c>
      <c r="P8" s="120">
        <f t="shared" si="5"/>
        <v>0.01712328767</v>
      </c>
      <c r="Q8" s="303">
        <f t="shared" si="6"/>
        <v>0.003313644761</v>
      </c>
      <c r="R8" s="359">
        <v>426.0</v>
      </c>
      <c r="S8" s="124">
        <f t="shared" si="7"/>
        <v>158</v>
      </c>
      <c r="T8" s="125">
        <f t="shared" si="8"/>
        <v>0.3708920188</v>
      </c>
      <c r="U8" s="357">
        <v>6.0</v>
      </c>
      <c r="V8" s="124">
        <f t="shared" si="9"/>
        <v>4</v>
      </c>
      <c r="W8" s="307">
        <f t="shared" si="10"/>
        <v>0.6666666667</v>
      </c>
      <c r="X8" s="136">
        <v>267.0</v>
      </c>
      <c r="Y8" s="129">
        <f t="shared" si="11"/>
        <v>0.01498127341</v>
      </c>
    </row>
    <row r="9">
      <c r="A9" s="49"/>
      <c r="B9" s="98" t="s">
        <v>51</v>
      </c>
      <c r="C9" s="100" t="s">
        <v>52</v>
      </c>
      <c r="D9" s="146" t="s">
        <v>36</v>
      </c>
      <c r="E9" s="149" t="s">
        <v>36</v>
      </c>
      <c r="F9" s="106">
        <v>3.9512223E7</v>
      </c>
      <c r="G9" s="108">
        <v>87692.0</v>
      </c>
      <c r="H9" s="66">
        <f t="shared" si="1"/>
        <v>2.219363866</v>
      </c>
      <c r="I9" s="134">
        <v>8504.0</v>
      </c>
      <c r="J9" s="299">
        <v>1303.0</v>
      </c>
      <c r="K9" s="300">
        <f t="shared" si="2"/>
        <v>9807</v>
      </c>
      <c r="L9" s="114">
        <f t="shared" si="3"/>
        <v>0.2482016767</v>
      </c>
      <c r="M9" s="116">
        <v>180.0</v>
      </c>
      <c r="N9" s="301">
        <v>30.0</v>
      </c>
      <c r="O9" s="302">
        <f t="shared" si="4"/>
        <v>210</v>
      </c>
      <c r="P9" s="120">
        <f t="shared" si="5"/>
        <v>0.02141327623</v>
      </c>
      <c r="Q9" s="303">
        <f t="shared" si="6"/>
        <v>0.005314811065</v>
      </c>
      <c r="R9" s="370">
        <v>6204.0</v>
      </c>
      <c r="S9" s="124">
        <f t="shared" si="7"/>
        <v>3603</v>
      </c>
      <c r="T9" s="125">
        <f t="shared" si="8"/>
        <v>0.580754352</v>
      </c>
      <c r="U9" s="357">
        <v>131.0</v>
      </c>
      <c r="V9" s="124">
        <f t="shared" si="9"/>
        <v>79</v>
      </c>
      <c r="W9" s="307">
        <f t="shared" si="10"/>
        <v>0.6030534351</v>
      </c>
      <c r="X9" s="136">
        <v>2208.0</v>
      </c>
      <c r="Y9" s="129">
        <f t="shared" si="11"/>
        <v>0.03577898551</v>
      </c>
    </row>
    <row r="10">
      <c r="A10" s="49"/>
      <c r="B10" s="98" t="s">
        <v>53</v>
      </c>
      <c r="C10" s="100" t="s">
        <v>54</v>
      </c>
      <c r="D10" s="146" t="s">
        <v>36</v>
      </c>
      <c r="E10" s="149" t="s">
        <v>36</v>
      </c>
      <c r="F10" s="106">
        <v>5758736.0</v>
      </c>
      <c r="G10" s="108">
        <v>16849.0</v>
      </c>
      <c r="H10" s="66">
        <f t="shared" si="1"/>
        <v>2.925815665</v>
      </c>
      <c r="I10" s="134">
        <v>2966.0</v>
      </c>
      <c r="J10" s="299">
        <v>376.0</v>
      </c>
      <c r="K10" s="300">
        <f t="shared" si="2"/>
        <v>3342</v>
      </c>
      <c r="L10" s="114">
        <f t="shared" si="3"/>
        <v>0.5803356848</v>
      </c>
      <c r="M10" s="116">
        <v>69.0</v>
      </c>
      <c r="N10" s="301">
        <v>11.0</v>
      </c>
      <c r="O10" s="302">
        <f t="shared" si="4"/>
        <v>80</v>
      </c>
      <c r="P10" s="120">
        <f t="shared" si="5"/>
        <v>0.02393776182</v>
      </c>
      <c r="Q10" s="303">
        <f t="shared" si="6"/>
        <v>0.0138919374</v>
      </c>
      <c r="R10" s="370">
        <v>2307.0</v>
      </c>
      <c r="S10" s="124">
        <f t="shared" si="7"/>
        <v>1035</v>
      </c>
      <c r="T10" s="125">
        <f t="shared" si="8"/>
        <v>0.4486345904</v>
      </c>
      <c r="U10" s="357">
        <v>47.0</v>
      </c>
      <c r="V10" s="124">
        <f t="shared" si="9"/>
        <v>33</v>
      </c>
      <c r="W10" s="307">
        <f t="shared" si="10"/>
        <v>0.7021276596</v>
      </c>
      <c r="X10" s="136">
        <v>321.0</v>
      </c>
      <c r="Y10" s="129">
        <f t="shared" si="11"/>
        <v>0.1028037383</v>
      </c>
    </row>
    <row r="11">
      <c r="A11" s="49"/>
      <c r="B11" s="98" t="s">
        <v>57</v>
      </c>
      <c r="C11" s="100" t="s">
        <v>58</v>
      </c>
      <c r="D11" s="146" t="s">
        <v>36</v>
      </c>
      <c r="E11" s="149" t="s">
        <v>36</v>
      </c>
      <c r="F11" s="106">
        <v>3565287.0</v>
      </c>
      <c r="G11" s="108">
        <v>16157.0</v>
      </c>
      <c r="H11" s="66">
        <f t="shared" si="1"/>
        <v>4.531752984</v>
      </c>
      <c r="I11" s="134">
        <v>3128.0</v>
      </c>
      <c r="J11" s="299">
        <v>429.0</v>
      </c>
      <c r="K11" s="300">
        <f t="shared" si="2"/>
        <v>3557</v>
      </c>
      <c r="L11" s="114">
        <f t="shared" si="3"/>
        <v>0.9976756429</v>
      </c>
      <c r="M11" s="116">
        <v>69.0</v>
      </c>
      <c r="N11" s="301">
        <v>16.0</v>
      </c>
      <c r="O11" s="302">
        <f t="shared" si="4"/>
        <v>85</v>
      </c>
      <c r="P11" s="120">
        <f t="shared" si="5"/>
        <v>0.02389654203</v>
      </c>
      <c r="Q11" s="303">
        <f t="shared" si="6"/>
        <v>0.02384099793</v>
      </c>
      <c r="R11" s="370">
        <v>1993.0</v>
      </c>
      <c r="S11" s="124">
        <f t="shared" si="7"/>
        <v>1564</v>
      </c>
      <c r="T11" s="125">
        <f t="shared" si="8"/>
        <v>0.7847466131</v>
      </c>
      <c r="U11" s="357">
        <v>34.0</v>
      </c>
      <c r="V11" s="124">
        <f t="shared" si="9"/>
        <v>51</v>
      </c>
      <c r="W11" s="308">
        <f t="shared" si="10"/>
        <v>1.5</v>
      </c>
      <c r="X11" s="136">
        <v>255.0</v>
      </c>
      <c r="Y11" s="129">
        <f t="shared" si="11"/>
        <v>0.2</v>
      </c>
    </row>
    <row r="12">
      <c r="A12" s="49"/>
      <c r="B12" s="98" t="s">
        <v>61</v>
      </c>
      <c r="C12" s="100" t="s">
        <v>62</v>
      </c>
      <c r="D12" s="146" t="s">
        <v>36</v>
      </c>
      <c r="E12" s="149" t="s">
        <v>36</v>
      </c>
      <c r="F12" s="106">
        <v>973764.0</v>
      </c>
      <c r="G12" s="243">
        <v>4015.0</v>
      </c>
      <c r="H12" s="66">
        <f t="shared" si="1"/>
        <v>4.123175636</v>
      </c>
      <c r="I12" s="134">
        <v>319.0</v>
      </c>
      <c r="J12" s="299">
        <v>49.0</v>
      </c>
      <c r="K12" s="300">
        <f t="shared" si="2"/>
        <v>368</v>
      </c>
      <c r="L12" s="114">
        <f t="shared" si="3"/>
        <v>0.3779149773</v>
      </c>
      <c r="M12" s="116">
        <v>10.0</v>
      </c>
      <c r="N12" s="301">
        <v>1.0</v>
      </c>
      <c r="O12" s="302">
        <f t="shared" si="4"/>
        <v>11</v>
      </c>
      <c r="P12" s="120">
        <f t="shared" si="5"/>
        <v>0.02989130435</v>
      </c>
      <c r="Q12" s="303">
        <f t="shared" si="6"/>
        <v>0.01129637161</v>
      </c>
      <c r="R12" s="359">
        <v>232.0</v>
      </c>
      <c r="S12" s="124">
        <f t="shared" si="7"/>
        <v>136</v>
      </c>
      <c r="T12" s="125">
        <f t="shared" si="8"/>
        <v>0.5862068966</v>
      </c>
      <c r="U12" s="357">
        <v>6.0</v>
      </c>
      <c r="V12" s="124">
        <f t="shared" si="9"/>
        <v>5</v>
      </c>
      <c r="W12" s="307">
        <f t="shared" si="10"/>
        <v>0.8333333333</v>
      </c>
      <c r="X12" s="136">
        <v>75.0</v>
      </c>
      <c r="Y12" s="129">
        <f t="shared" si="11"/>
        <v>0.06666666667</v>
      </c>
    </row>
    <row r="13">
      <c r="A13" s="49"/>
      <c r="B13" s="98" t="s">
        <v>65</v>
      </c>
      <c r="C13" s="100" t="s">
        <v>66</v>
      </c>
      <c r="D13" s="146" t="s">
        <v>36</v>
      </c>
      <c r="E13" s="149" t="s">
        <v>67</v>
      </c>
      <c r="F13" s="106">
        <v>705749.0</v>
      </c>
      <c r="G13" s="108">
        <v>3763.0</v>
      </c>
      <c r="H13" s="66">
        <f t="shared" si="1"/>
        <v>5.331923956</v>
      </c>
      <c r="I13" s="134">
        <v>495.0</v>
      </c>
      <c r="J13" s="299">
        <v>91.0</v>
      </c>
      <c r="K13" s="300">
        <f t="shared" si="2"/>
        <v>586</v>
      </c>
      <c r="L13" s="114">
        <f t="shared" si="3"/>
        <v>0.8303235286</v>
      </c>
      <c r="M13" s="116">
        <v>9.0</v>
      </c>
      <c r="N13" s="301">
        <v>2.0</v>
      </c>
      <c r="O13" s="302">
        <f t="shared" si="4"/>
        <v>11</v>
      </c>
      <c r="P13" s="120">
        <f t="shared" si="5"/>
        <v>0.01877133106</v>
      </c>
      <c r="Q13" s="303">
        <f t="shared" si="6"/>
        <v>0.01558627784</v>
      </c>
      <c r="R13" s="359">
        <v>401.0</v>
      </c>
      <c r="S13" s="124">
        <f t="shared" si="7"/>
        <v>185</v>
      </c>
      <c r="T13" s="125">
        <f t="shared" si="8"/>
        <v>0.4613466334</v>
      </c>
      <c r="U13" s="357">
        <v>9.0</v>
      </c>
      <c r="V13" s="124">
        <f t="shared" si="9"/>
        <v>2</v>
      </c>
      <c r="W13" s="307">
        <f t="shared" si="10"/>
        <v>0.2222222222</v>
      </c>
      <c r="X13" s="136">
        <v>42.0</v>
      </c>
      <c r="Y13" s="129">
        <f t="shared" si="11"/>
        <v>0.04761904762</v>
      </c>
    </row>
    <row r="14">
      <c r="A14" s="49"/>
      <c r="B14" s="98" t="s">
        <v>70</v>
      </c>
      <c r="C14" s="100" t="s">
        <v>72</v>
      </c>
      <c r="D14" s="159" t="s">
        <v>44</v>
      </c>
      <c r="E14" s="104" t="s">
        <v>37</v>
      </c>
      <c r="F14" s="106">
        <v>2.1477737E7</v>
      </c>
      <c r="G14" s="108">
        <v>64646.0</v>
      </c>
      <c r="H14" s="66">
        <f t="shared" si="1"/>
        <v>3.009907422</v>
      </c>
      <c r="I14" s="134">
        <v>6741.0</v>
      </c>
      <c r="J14" s="299">
        <v>1032.0</v>
      </c>
      <c r="K14" s="300">
        <f t="shared" si="2"/>
        <v>7773</v>
      </c>
      <c r="L14" s="114">
        <f t="shared" si="3"/>
        <v>0.3619096369</v>
      </c>
      <c r="M14" s="116">
        <v>85.0</v>
      </c>
      <c r="N14" s="301">
        <v>16.0</v>
      </c>
      <c r="O14" s="302">
        <f t="shared" si="4"/>
        <v>101</v>
      </c>
      <c r="P14" s="120">
        <f t="shared" si="5"/>
        <v>0.01299369613</v>
      </c>
      <c r="Q14" s="303">
        <f t="shared" si="6"/>
        <v>0.004702543848</v>
      </c>
      <c r="R14" s="370">
        <v>4950.0</v>
      </c>
      <c r="S14" s="124">
        <f t="shared" si="7"/>
        <v>2823</v>
      </c>
      <c r="T14" s="125">
        <f t="shared" si="8"/>
        <v>0.5703030303</v>
      </c>
      <c r="U14" s="357">
        <v>60.0</v>
      </c>
      <c r="V14" s="124">
        <f t="shared" si="9"/>
        <v>41</v>
      </c>
      <c r="W14" s="307">
        <f t="shared" si="10"/>
        <v>0.6833333333</v>
      </c>
      <c r="X14" s="136">
        <v>1713.0</v>
      </c>
      <c r="Y14" s="129">
        <f t="shared" si="11"/>
        <v>0.02393461763</v>
      </c>
    </row>
    <row r="15">
      <c r="A15" s="49"/>
      <c r="B15" s="98" t="s">
        <v>74</v>
      </c>
      <c r="C15" s="100" t="s">
        <v>75</v>
      </c>
      <c r="D15" s="102" t="s">
        <v>37</v>
      </c>
      <c r="E15" s="104" t="s">
        <v>37</v>
      </c>
      <c r="F15" s="106">
        <v>1.0617423E7</v>
      </c>
      <c r="G15" s="108">
        <v>16370.0</v>
      </c>
      <c r="H15" s="66">
        <f t="shared" si="1"/>
        <v>1.541805389</v>
      </c>
      <c r="I15" s="134">
        <v>4117.0</v>
      </c>
      <c r="J15" s="299">
        <v>631.0</v>
      </c>
      <c r="K15" s="300">
        <f t="shared" si="2"/>
        <v>4748</v>
      </c>
      <c r="L15" s="114">
        <f t="shared" si="3"/>
        <v>0.4471894922</v>
      </c>
      <c r="M15" s="116">
        <v>125.0</v>
      </c>
      <c r="N15" s="301">
        <v>29.0</v>
      </c>
      <c r="O15" s="302">
        <f t="shared" si="4"/>
        <v>154</v>
      </c>
      <c r="P15" s="120">
        <f t="shared" si="5"/>
        <v>0.03243470935</v>
      </c>
      <c r="Q15" s="303">
        <f t="shared" si="6"/>
        <v>0.0145044612</v>
      </c>
      <c r="R15" s="370">
        <v>2683.0</v>
      </c>
      <c r="S15" s="124">
        <f t="shared" si="7"/>
        <v>2065</v>
      </c>
      <c r="T15" s="125">
        <f t="shared" si="8"/>
        <v>0.7696608274</v>
      </c>
      <c r="U15" s="357">
        <v>83.0</v>
      </c>
      <c r="V15" s="124">
        <f t="shared" si="9"/>
        <v>71</v>
      </c>
      <c r="W15" s="307">
        <f t="shared" si="10"/>
        <v>0.8554216867</v>
      </c>
      <c r="X15" s="136">
        <v>699.0</v>
      </c>
      <c r="Y15" s="129">
        <f t="shared" si="11"/>
        <v>0.1015736767</v>
      </c>
    </row>
    <row r="16">
      <c r="A16" s="49"/>
      <c r="B16" s="98" t="s">
        <v>80</v>
      </c>
      <c r="C16" s="100" t="s">
        <v>81</v>
      </c>
      <c r="D16" s="146" t="s">
        <v>36</v>
      </c>
      <c r="E16" s="149" t="s">
        <v>36</v>
      </c>
      <c r="F16" s="106">
        <v>1415872.0</v>
      </c>
      <c r="G16" s="108">
        <v>8695.0</v>
      </c>
      <c r="H16" s="66">
        <f t="shared" si="1"/>
        <v>6.14109185</v>
      </c>
      <c r="I16" s="134">
        <v>224.0</v>
      </c>
      <c r="J16" s="299">
        <v>34.0</v>
      </c>
      <c r="K16" s="300">
        <f t="shared" si="2"/>
        <v>258</v>
      </c>
      <c r="L16" s="114">
        <f t="shared" si="3"/>
        <v>0.1822198617</v>
      </c>
      <c r="M16" s="116">
        <v>1.0</v>
      </c>
      <c r="N16" s="301">
        <v>0.0</v>
      </c>
      <c r="O16" s="302">
        <f t="shared" si="4"/>
        <v>1</v>
      </c>
      <c r="P16" s="120">
        <f t="shared" si="5"/>
        <v>0.003875968992</v>
      </c>
      <c r="Q16" s="303">
        <f t="shared" si="6"/>
        <v>0.0007062785337</v>
      </c>
      <c r="R16" s="359">
        <v>175.0</v>
      </c>
      <c r="S16" s="124">
        <f t="shared" si="7"/>
        <v>83</v>
      </c>
      <c r="T16" s="125">
        <f t="shared" si="8"/>
        <v>0.4742857143</v>
      </c>
      <c r="U16" s="357">
        <v>0.0</v>
      </c>
      <c r="V16" s="124">
        <f t="shared" si="9"/>
        <v>1</v>
      </c>
      <c r="W16" s="307" t="str">
        <f t="shared" si="10"/>
        <v>#DIV/0!</v>
      </c>
      <c r="X16" s="136">
        <v>93.0</v>
      </c>
      <c r="Y16" s="129">
        <f t="shared" si="11"/>
        <v>0.01075268817</v>
      </c>
    </row>
    <row r="17">
      <c r="A17" s="49"/>
      <c r="B17" s="98" t="s">
        <v>68</v>
      </c>
      <c r="C17" s="100" t="s">
        <v>69</v>
      </c>
      <c r="D17" s="102" t="s">
        <v>37</v>
      </c>
      <c r="E17" s="104" t="s">
        <v>37</v>
      </c>
      <c r="F17" s="106">
        <v>1787147.0</v>
      </c>
      <c r="G17" s="108">
        <v>6601.0</v>
      </c>
      <c r="H17" s="66">
        <f t="shared" si="1"/>
        <v>3.693596554</v>
      </c>
      <c r="I17" s="134">
        <v>525.0</v>
      </c>
      <c r="J17" s="299">
        <v>148.0</v>
      </c>
      <c r="K17" s="300">
        <f t="shared" si="2"/>
        <v>673</v>
      </c>
      <c r="L17" s="114">
        <f t="shared" si="3"/>
        <v>0.376577864</v>
      </c>
      <c r="M17" s="116">
        <v>9.0</v>
      </c>
      <c r="N17" s="301">
        <v>0.0</v>
      </c>
      <c r="O17" s="302">
        <f t="shared" si="4"/>
        <v>9</v>
      </c>
      <c r="P17" s="120">
        <f t="shared" si="5"/>
        <v>0.01337295691</v>
      </c>
      <c r="Q17" s="303">
        <f t="shared" si="6"/>
        <v>0.005035959549</v>
      </c>
      <c r="R17" s="359">
        <v>310.0</v>
      </c>
      <c r="S17" s="124">
        <f t="shared" si="7"/>
        <v>363</v>
      </c>
      <c r="T17" s="158">
        <f t="shared" si="8"/>
        <v>1.170967742</v>
      </c>
      <c r="U17" s="357">
        <v>6.0</v>
      </c>
      <c r="V17" s="124">
        <f t="shared" si="9"/>
        <v>3</v>
      </c>
      <c r="W17" s="307">
        <f t="shared" si="10"/>
        <v>0.5</v>
      </c>
      <c r="X17" s="136">
        <v>120.0</v>
      </c>
      <c r="Y17" s="129">
        <f t="shared" si="11"/>
        <v>0.025</v>
      </c>
    </row>
    <row r="18">
      <c r="A18" s="49"/>
      <c r="B18" s="98" t="s">
        <v>84</v>
      </c>
      <c r="C18" s="100" t="s">
        <v>85</v>
      </c>
      <c r="D18" s="146" t="s">
        <v>36</v>
      </c>
      <c r="E18" s="149" t="s">
        <v>36</v>
      </c>
      <c r="F18" s="106">
        <v>1.2671821E7</v>
      </c>
      <c r="G18" s="108">
        <v>35225.0</v>
      </c>
      <c r="H18" s="66">
        <f t="shared" si="1"/>
        <v>2.779789898</v>
      </c>
      <c r="I18" s="134">
        <v>5994.0</v>
      </c>
      <c r="J18" s="299">
        <v>986.0</v>
      </c>
      <c r="K18" s="300">
        <f t="shared" si="2"/>
        <v>6980</v>
      </c>
      <c r="L18" s="114">
        <f t="shared" si="3"/>
        <v>0.5508284879</v>
      </c>
      <c r="M18" s="116">
        <v>99.0</v>
      </c>
      <c r="N18" s="301">
        <v>42.0</v>
      </c>
      <c r="O18" s="302">
        <f t="shared" si="4"/>
        <v>141</v>
      </c>
      <c r="P18" s="120">
        <f t="shared" si="5"/>
        <v>0.02020057307</v>
      </c>
      <c r="Q18" s="303">
        <f t="shared" si="6"/>
        <v>0.01112705112</v>
      </c>
      <c r="R18" s="370">
        <v>4596.0</v>
      </c>
      <c r="S18" s="124">
        <f t="shared" si="7"/>
        <v>2384</v>
      </c>
      <c r="T18" s="125">
        <f t="shared" si="8"/>
        <v>0.5187119234</v>
      </c>
      <c r="U18" s="357">
        <v>65.0</v>
      </c>
      <c r="V18" s="124">
        <f t="shared" si="9"/>
        <v>76</v>
      </c>
      <c r="W18" s="308">
        <f t="shared" si="10"/>
        <v>1.169230769</v>
      </c>
      <c r="X18" s="136">
        <v>897.0</v>
      </c>
      <c r="Y18" s="129">
        <f t="shared" si="11"/>
        <v>0.08472686734</v>
      </c>
    </row>
    <row r="19">
      <c r="A19" s="49"/>
      <c r="B19" s="98" t="s">
        <v>90</v>
      </c>
      <c r="C19" s="100" t="s">
        <v>93</v>
      </c>
      <c r="D19" s="102" t="s">
        <v>37</v>
      </c>
      <c r="E19" s="104" t="s">
        <v>37</v>
      </c>
      <c r="F19" s="106">
        <v>6732219.0</v>
      </c>
      <c r="G19" s="108">
        <v>13373.0</v>
      </c>
      <c r="H19" s="66">
        <f t="shared" si="1"/>
        <v>1.986417851</v>
      </c>
      <c r="I19" s="134">
        <v>2159.0</v>
      </c>
      <c r="J19" s="299">
        <v>406.0</v>
      </c>
      <c r="K19" s="300">
        <f t="shared" si="2"/>
        <v>2565</v>
      </c>
      <c r="L19" s="114">
        <f t="shared" si="3"/>
        <v>0.3810036483</v>
      </c>
      <c r="M19" s="116">
        <v>49.0</v>
      </c>
      <c r="N19" s="301">
        <v>16.0</v>
      </c>
      <c r="O19" s="302">
        <f t="shared" si="4"/>
        <v>65</v>
      </c>
      <c r="P19" s="120">
        <f t="shared" si="5"/>
        <v>0.0253411306</v>
      </c>
      <c r="Q19" s="303">
        <f t="shared" si="6"/>
        <v>0.009655063212</v>
      </c>
      <c r="R19" s="370">
        <v>1514.0</v>
      </c>
      <c r="S19" s="124">
        <f t="shared" si="7"/>
        <v>1051</v>
      </c>
      <c r="T19" s="125">
        <f t="shared" si="8"/>
        <v>0.6941875826</v>
      </c>
      <c r="U19" s="357">
        <v>32.0</v>
      </c>
      <c r="V19" s="124">
        <f t="shared" si="9"/>
        <v>33</v>
      </c>
      <c r="W19" s="308">
        <f t="shared" si="10"/>
        <v>1.03125</v>
      </c>
      <c r="X19" s="136">
        <v>543.0</v>
      </c>
      <c r="Y19" s="129">
        <f t="shared" si="11"/>
        <v>0.06077348066</v>
      </c>
    </row>
    <row r="20">
      <c r="A20" s="49"/>
      <c r="B20" s="98" t="s">
        <v>96</v>
      </c>
      <c r="C20" s="100" t="s">
        <v>97</v>
      </c>
      <c r="D20" s="159" t="s">
        <v>44</v>
      </c>
      <c r="E20" s="104" t="s">
        <v>37</v>
      </c>
      <c r="F20" s="106">
        <v>3155070.0</v>
      </c>
      <c r="G20" s="108">
        <v>7385.0</v>
      </c>
      <c r="H20" s="66">
        <f t="shared" si="1"/>
        <v>2.340677069</v>
      </c>
      <c r="I20" s="134">
        <v>497.0</v>
      </c>
      <c r="J20" s="299">
        <v>52.0</v>
      </c>
      <c r="K20" s="300">
        <f t="shared" si="2"/>
        <v>549</v>
      </c>
      <c r="L20" s="114">
        <f t="shared" si="3"/>
        <v>0.1740056481</v>
      </c>
      <c r="M20" s="116">
        <v>7.0</v>
      </c>
      <c r="N20" s="301">
        <v>2.0</v>
      </c>
      <c r="O20" s="302">
        <f t="shared" si="4"/>
        <v>9</v>
      </c>
      <c r="P20" s="120">
        <f t="shared" si="5"/>
        <v>0.01639344262</v>
      </c>
      <c r="Q20" s="303">
        <f t="shared" si="6"/>
        <v>0.002852551607</v>
      </c>
      <c r="R20" s="359">
        <v>336.0</v>
      </c>
      <c r="S20" s="124">
        <f t="shared" si="7"/>
        <v>213</v>
      </c>
      <c r="T20" s="125">
        <f t="shared" si="8"/>
        <v>0.6339285714</v>
      </c>
      <c r="U20" s="357">
        <v>3.0</v>
      </c>
      <c r="V20" s="124">
        <f t="shared" si="9"/>
        <v>6</v>
      </c>
      <c r="W20" s="308">
        <f t="shared" si="10"/>
        <v>2</v>
      </c>
      <c r="X20" s="136">
        <v>252.0</v>
      </c>
      <c r="Y20" s="129">
        <f t="shared" si="11"/>
        <v>0.02380952381</v>
      </c>
    </row>
    <row r="21">
      <c r="A21" s="49"/>
      <c r="B21" s="98" t="s">
        <v>78</v>
      </c>
      <c r="C21" s="100" t="s">
        <v>79</v>
      </c>
      <c r="D21" s="102" t="s">
        <v>37</v>
      </c>
      <c r="E21" s="149" t="s">
        <v>36</v>
      </c>
      <c r="F21" s="106">
        <v>2913314.0</v>
      </c>
      <c r="G21" s="108">
        <v>5424.0</v>
      </c>
      <c r="H21" s="66">
        <f t="shared" si="1"/>
        <v>1.861797252</v>
      </c>
      <c r="I21" s="134">
        <v>428.0</v>
      </c>
      <c r="J21" s="299">
        <v>54.0</v>
      </c>
      <c r="K21" s="300">
        <f t="shared" si="2"/>
        <v>482</v>
      </c>
      <c r="L21" s="114">
        <f t="shared" si="3"/>
        <v>0.1654473222</v>
      </c>
      <c r="M21" s="116">
        <v>9.0</v>
      </c>
      <c r="N21" s="301">
        <v>1.0</v>
      </c>
      <c r="O21" s="302">
        <f t="shared" si="4"/>
        <v>10</v>
      </c>
      <c r="P21" s="120">
        <f t="shared" si="5"/>
        <v>0.02074688797</v>
      </c>
      <c r="Q21" s="303">
        <f t="shared" si="6"/>
        <v>0.003432517058</v>
      </c>
      <c r="R21" s="359">
        <v>319.0</v>
      </c>
      <c r="S21" s="124">
        <f t="shared" si="7"/>
        <v>163</v>
      </c>
      <c r="T21" s="125">
        <f t="shared" si="8"/>
        <v>0.5109717868</v>
      </c>
      <c r="U21" s="357">
        <v>6.0</v>
      </c>
      <c r="V21" s="124">
        <f t="shared" si="9"/>
        <v>4</v>
      </c>
      <c r="W21" s="307">
        <f t="shared" si="10"/>
        <v>0.6666666667</v>
      </c>
      <c r="X21" s="136">
        <v>222.0</v>
      </c>
      <c r="Y21" s="129">
        <f t="shared" si="11"/>
        <v>0.01801801802</v>
      </c>
    </row>
    <row r="22">
      <c r="A22" s="49"/>
      <c r="B22" s="98" t="s">
        <v>94</v>
      </c>
      <c r="C22" s="100" t="s">
        <v>95</v>
      </c>
      <c r="D22" s="102" t="s">
        <v>37</v>
      </c>
      <c r="E22" s="149" t="s">
        <v>36</v>
      </c>
      <c r="F22" s="106">
        <v>4467673.0</v>
      </c>
      <c r="G22" s="108">
        <v>7556.0</v>
      </c>
      <c r="H22" s="66">
        <f t="shared" si="1"/>
        <v>1.691260753</v>
      </c>
      <c r="I22" s="134">
        <v>591.0</v>
      </c>
      <c r="J22" s="299">
        <v>89.0</v>
      </c>
      <c r="K22" s="300">
        <f t="shared" si="2"/>
        <v>680</v>
      </c>
      <c r="L22" s="114">
        <f t="shared" si="3"/>
        <v>0.1522045145</v>
      </c>
      <c r="M22" s="116">
        <v>17.0</v>
      </c>
      <c r="N22" s="301">
        <v>3.0</v>
      </c>
      <c r="O22" s="302">
        <f t="shared" si="4"/>
        <v>20</v>
      </c>
      <c r="P22" s="120">
        <f t="shared" si="5"/>
        <v>0.02941176471</v>
      </c>
      <c r="Q22" s="303">
        <f t="shared" si="6"/>
        <v>0.004476603368</v>
      </c>
      <c r="R22" s="359">
        <v>439.0</v>
      </c>
      <c r="S22" s="124">
        <f t="shared" si="7"/>
        <v>241</v>
      </c>
      <c r="T22" s="125">
        <f t="shared" si="8"/>
        <v>0.5489749431</v>
      </c>
      <c r="U22" s="357">
        <v>8.0</v>
      </c>
      <c r="V22" s="124">
        <f t="shared" si="9"/>
        <v>12</v>
      </c>
      <c r="W22" s="308">
        <f t="shared" si="10"/>
        <v>1.5</v>
      </c>
      <c r="X22" s="136">
        <v>396.0</v>
      </c>
      <c r="Y22" s="129">
        <f t="shared" si="11"/>
        <v>0.0303030303</v>
      </c>
    </row>
    <row r="23">
      <c r="A23" s="49"/>
      <c r="B23" s="98" t="s">
        <v>104</v>
      </c>
      <c r="C23" s="100" t="s">
        <v>105</v>
      </c>
      <c r="D23" s="102" t="s">
        <v>37</v>
      </c>
      <c r="E23" s="149" t="s">
        <v>36</v>
      </c>
      <c r="F23" s="106">
        <v>4648794.0</v>
      </c>
      <c r="G23" s="108">
        <v>38967.0</v>
      </c>
      <c r="H23" s="66">
        <f t="shared" si="1"/>
        <v>8.382173957</v>
      </c>
      <c r="I23" s="134">
        <v>5237.0</v>
      </c>
      <c r="J23" s="299">
        <v>1187.0</v>
      </c>
      <c r="K23" s="300">
        <f t="shared" si="2"/>
        <v>6424</v>
      </c>
      <c r="L23" s="114">
        <f t="shared" si="3"/>
        <v>1.381863769</v>
      </c>
      <c r="M23" s="116">
        <v>239.0</v>
      </c>
      <c r="N23" s="301">
        <v>34.0</v>
      </c>
      <c r="O23" s="302">
        <f t="shared" si="4"/>
        <v>273</v>
      </c>
      <c r="P23" s="120">
        <f t="shared" si="5"/>
        <v>0.04249688667</v>
      </c>
      <c r="Q23" s="303">
        <f t="shared" si="6"/>
        <v>0.05872490801</v>
      </c>
      <c r="R23" s="370">
        <v>3540.0</v>
      </c>
      <c r="S23" s="124">
        <f t="shared" si="7"/>
        <v>2884</v>
      </c>
      <c r="T23" s="125">
        <f t="shared" si="8"/>
        <v>0.8146892655</v>
      </c>
      <c r="U23" s="357">
        <v>151.0</v>
      </c>
      <c r="V23" s="124">
        <f t="shared" si="9"/>
        <v>122</v>
      </c>
      <c r="W23" s="307">
        <f t="shared" si="10"/>
        <v>0.8079470199</v>
      </c>
      <c r="X23" s="136">
        <v>375.0</v>
      </c>
      <c r="Y23" s="129">
        <f t="shared" si="11"/>
        <v>0.3253333333</v>
      </c>
    </row>
    <row r="24">
      <c r="A24" s="49"/>
      <c r="B24" s="98" t="s">
        <v>108</v>
      </c>
      <c r="C24" s="100" t="s">
        <v>109</v>
      </c>
      <c r="D24" s="146" t="s">
        <v>36</v>
      </c>
      <c r="E24" s="149" t="s">
        <v>36</v>
      </c>
      <c r="F24" s="106">
        <v>1344212.0</v>
      </c>
      <c r="G24" s="108">
        <v>6391.0</v>
      </c>
      <c r="H24" s="66">
        <f t="shared" si="1"/>
        <v>4.754458374</v>
      </c>
      <c r="I24" s="134">
        <v>303.0</v>
      </c>
      <c r="J24" s="299">
        <v>41.0</v>
      </c>
      <c r="K24" s="300">
        <f t="shared" si="2"/>
        <v>344</v>
      </c>
      <c r="L24" s="114">
        <f t="shared" si="3"/>
        <v>0.2559120139</v>
      </c>
      <c r="M24" s="116">
        <v>5.0</v>
      </c>
      <c r="N24" s="301">
        <v>2.0</v>
      </c>
      <c r="O24" s="302">
        <f t="shared" si="4"/>
        <v>7</v>
      </c>
      <c r="P24" s="120">
        <f t="shared" si="5"/>
        <v>0.02034883721</v>
      </c>
      <c r="Q24" s="303">
        <f t="shared" si="6"/>
        <v>0.00520751191</v>
      </c>
      <c r="R24" s="359">
        <v>253.0</v>
      </c>
      <c r="S24" s="124">
        <f t="shared" si="7"/>
        <v>91</v>
      </c>
      <c r="T24" s="125">
        <f t="shared" si="8"/>
        <v>0.3596837945</v>
      </c>
      <c r="U24" s="357">
        <v>3.0</v>
      </c>
      <c r="V24" s="124">
        <f t="shared" si="9"/>
        <v>4</v>
      </c>
      <c r="W24" s="308">
        <f t="shared" si="10"/>
        <v>1.333333333</v>
      </c>
      <c r="X24" s="136">
        <v>123.0</v>
      </c>
      <c r="Y24" s="129">
        <f t="shared" si="11"/>
        <v>0.0325203252</v>
      </c>
    </row>
    <row r="25">
      <c r="A25" s="49"/>
      <c r="B25" s="98" t="s">
        <v>63</v>
      </c>
      <c r="C25" s="100" t="s">
        <v>64</v>
      </c>
      <c r="D25" s="146" t="s">
        <v>36</v>
      </c>
      <c r="E25" s="104" t="s">
        <v>37</v>
      </c>
      <c r="F25" s="106">
        <v>6045680.0</v>
      </c>
      <c r="G25" s="108">
        <v>19218.0</v>
      </c>
      <c r="H25" s="66">
        <f t="shared" si="1"/>
        <v>3.178798746</v>
      </c>
      <c r="I25" s="134">
        <v>1660.0</v>
      </c>
      <c r="J25" s="299">
        <v>325.0</v>
      </c>
      <c r="K25" s="300">
        <f t="shared" si="2"/>
        <v>1985</v>
      </c>
      <c r="L25" s="114">
        <f t="shared" si="3"/>
        <v>0.32833362</v>
      </c>
      <c r="M25" s="116">
        <v>18.0</v>
      </c>
      <c r="N25" s="301">
        <v>13.0</v>
      </c>
      <c r="O25" s="302">
        <f t="shared" si="4"/>
        <v>31</v>
      </c>
      <c r="P25" s="120">
        <f t="shared" si="5"/>
        <v>0.01561712846</v>
      </c>
      <c r="Q25" s="303">
        <f t="shared" si="6"/>
        <v>0.005127628323</v>
      </c>
      <c r="R25" s="370">
        <v>1239.0</v>
      </c>
      <c r="S25" s="124">
        <f t="shared" si="7"/>
        <v>746</v>
      </c>
      <c r="T25" s="125">
        <f t="shared" si="8"/>
        <v>0.6020984665</v>
      </c>
      <c r="U25" s="357">
        <v>10.0</v>
      </c>
      <c r="V25" s="124">
        <f t="shared" si="9"/>
        <v>21</v>
      </c>
      <c r="W25" s="308">
        <f t="shared" si="10"/>
        <v>2.1</v>
      </c>
      <c r="X25" s="136">
        <v>408.0</v>
      </c>
      <c r="Y25" s="129">
        <f t="shared" si="11"/>
        <v>0.05147058824</v>
      </c>
    </row>
    <row r="26">
      <c r="A26" s="49"/>
      <c r="B26" s="98" t="s">
        <v>59</v>
      </c>
      <c r="C26" s="100" t="s">
        <v>60</v>
      </c>
      <c r="D26" s="146" t="s">
        <v>36</v>
      </c>
      <c r="E26" s="104" t="s">
        <v>37</v>
      </c>
      <c r="F26" s="106">
        <v>6949503.0</v>
      </c>
      <c r="G26" s="108">
        <v>46935.0</v>
      </c>
      <c r="H26" s="66">
        <f t="shared" si="1"/>
        <v>6.753720374</v>
      </c>
      <c r="I26" s="134">
        <v>6620.0</v>
      </c>
      <c r="J26" s="299">
        <v>1118.0</v>
      </c>
      <c r="K26" s="300">
        <f t="shared" si="2"/>
        <v>7738</v>
      </c>
      <c r="L26" s="114">
        <f t="shared" si="3"/>
        <v>1.113460919</v>
      </c>
      <c r="M26" s="116">
        <v>89.0</v>
      </c>
      <c r="N26" s="301">
        <v>33.0</v>
      </c>
      <c r="O26" s="302">
        <f t="shared" si="4"/>
        <v>122</v>
      </c>
      <c r="P26" s="120">
        <f t="shared" si="5"/>
        <v>0.01576634789</v>
      </c>
      <c r="Q26" s="303">
        <f t="shared" si="6"/>
        <v>0.01755521222</v>
      </c>
      <c r="R26" s="370">
        <v>4955.0</v>
      </c>
      <c r="S26" s="124">
        <f t="shared" si="7"/>
        <v>2783</v>
      </c>
      <c r="T26" s="125">
        <f t="shared" si="8"/>
        <v>0.561654894</v>
      </c>
      <c r="U26" s="357">
        <v>48.0</v>
      </c>
      <c r="V26" s="124">
        <f t="shared" si="9"/>
        <v>74</v>
      </c>
      <c r="W26" s="308">
        <f t="shared" si="10"/>
        <v>1.541666667</v>
      </c>
      <c r="X26" s="136">
        <v>492.0</v>
      </c>
      <c r="Y26" s="129">
        <f t="shared" si="11"/>
        <v>0.1504065041</v>
      </c>
    </row>
    <row r="27">
      <c r="A27" s="49"/>
      <c r="B27" s="98" t="s">
        <v>102</v>
      </c>
      <c r="C27" s="100" t="s">
        <v>103</v>
      </c>
      <c r="D27" s="159" t="s">
        <v>44</v>
      </c>
      <c r="E27" s="149" t="s">
        <v>36</v>
      </c>
      <c r="F27" s="106">
        <v>9986857.0</v>
      </c>
      <c r="G27" s="108">
        <v>19508.0</v>
      </c>
      <c r="H27" s="66">
        <f t="shared" si="1"/>
        <v>1.953367311</v>
      </c>
      <c r="I27" s="134">
        <v>7615.0</v>
      </c>
      <c r="J27" s="299">
        <v>1719.0</v>
      </c>
      <c r="K27" s="300">
        <f t="shared" si="2"/>
        <v>9334</v>
      </c>
      <c r="L27" s="114">
        <f t="shared" si="3"/>
        <v>0.9346283821</v>
      </c>
      <c r="M27" s="116">
        <v>259.0</v>
      </c>
      <c r="N27" s="301">
        <v>78.0</v>
      </c>
      <c r="O27" s="302">
        <f t="shared" si="4"/>
        <v>337</v>
      </c>
      <c r="P27" s="120">
        <f t="shared" si="5"/>
        <v>0.03610456396</v>
      </c>
      <c r="Q27" s="303">
        <f t="shared" si="6"/>
        <v>0.0337443502</v>
      </c>
      <c r="R27" s="370">
        <v>5486.0</v>
      </c>
      <c r="S27" s="124">
        <f t="shared" si="7"/>
        <v>3848</v>
      </c>
      <c r="T27" s="125">
        <f t="shared" si="8"/>
        <v>0.7014218009</v>
      </c>
      <c r="U27" s="357">
        <v>132.0</v>
      </c>
      <c r="V27" s="124">
        <f t="shared" si="9"/>
        <v>205</v>
      </c>
      <c r="W27" s="308">
        <f t="shared" si="10"/>
        <v>1.553030303</v>
      </c>
      <c r="X27" s="136">
        <v>804.0</v>
      </c>
      <c r="Y27" s="129">
        <f t="shared" si="11"/>
        <v>0.2549751244</v>
      </c>
    </row>
    <row r="28">
      <c r="A28" s="49"/>
      <c r="B28" s="98" t="s">
        <v>118</v>
      </c>
      <c r="C28" s="100" t="s">
        <v>119</v>
      </c>
      <c r="D28" s="159" t="s">
        <v>44</v>
      </c>
      <c r="E28" s="149" t="s">
        <v>36</v>
      </c>
      <c r="F28" s="106">
        <v>5639632.0</v>
      </c>
      <c r="G28" s="108">
        <v>19780.0</v>
      </c>
      <c r="H28" s="66">
        <f t="shared" si="1"/>
        <v>3.507321045</v>
      </c>
      <c r="I28" s="134">
        <v>629.0</v>
      </c>
      <c r="J28" s="299">
        <v>60.0</v>
      </c>
      <c r="K28" s="300">
        <f t="shared" si="2"/>
        <v>689</v>
      </c>
      <c r="L28" s="114">
        <f t="shared" si="3"/>
        <v>0.122171092</v>
      </c>
      <c r="M28" s="116">
        <v>12.0</v>
      </c>
      <c r="N28" s="301">
        <v>5.0</v>
      </c>
      <c r="O28" s="302">
        <f t="shared" si="4"/>
        <v>17</v>
      </c>
      <c r="P28" s="120">
        <f t="shared" si="5"/>
        <v>0.02467343977</v>
      </c>
      <c r="Q28" s="303">
        <f t="shared" si="6"/>
        <v>0.00301438108</v>
      </c>
      <c r="R28" s="359">
        <v>503.0</v>
      </c>
      <c r="S28" s="124">
        <f t="shared" si="7"/>
        <v>186</v>
      </c>
      <c r="T28" s="125">
        <f t="shared" si="8"/>
        <v>0.3697813121</v>
      </c>
      <c r="U28" s="357">
        <v>9.0</v>
      </c>
      <c r="V28" s="124">
        <f t="shared" si="9"/>
        <v>8</v>
      </c>
      <c r="W28" s="307">
        <f t="shared" si="10"/>
        <v>0.8888888889</v>
      </c>
      <c r="X28" s="136">
        <v>372.0</v>
      </c>
      <c r="Y28" s="129">
        <f t="shared" si="11"/>
        <v>0.02150537634</v>
      </c>
    </row>
    <row r="29">
      <c r="A29" s="49"/>
      <c r="B29" s="98" t="s">
        <v>100</v>
      </c>
      <c r="C29" s="100" t="s">
        <v>101</v>
      </c>
      <c r="D29" s="102" t="s">
        <v>37</v>
      </c>
      <c r="E29" s="104" t="s">
        <v>37</v>
      </c>
      <c r="F29" s="106">
        <v>2976149.0</v>
      </c>
      <c r="G29" s="108">
        <v>4454.0</v>
      </c>
      <c r="H29" s="66">
        <f t="shared" si="1"/>
        <v>1.496564856</v>
      </c>
      <c r="I29" s="134">
        <v>937.0</v>
      </c>
      <c r="J29" s="299">
        <v>136.0</v>
      </c>
      <c r="K29" s="300">
        <f t="shared" si="2"/>
        <v>1073</v>
      </c>
      <c r="L29" s="114">
        <f t="shared" si="3"/>
        <v>0.3605330244</v>
      </c>
      <c r="M29" s="116">
        <v>20.0</v>
      </c>
      <c r="N29" s="301">
        <v>2.0</v>
      </c>
      <c r="O29" s="302">
        <f t="shared" si="4"/>
        <v>22</v>
      </c>
      <c r="P29" s="120">
        <f t="shared" si="5"/>
        <v>0.02050326188</v>
      </c>
      <c r="Q29" s="303">
        <f t="shared" si="6"/>
        <v>0.007392103016</v>
      </c>
      <c r="R29" s="359">
        <v>758.0</v>
      </c>
      <c r="S29" s="124">
        <f t="shared" si="7"/>
        <v>315</v>
      </c>
      <c r="T29" s="125">
        <f t="shared" si="8"/>
        <v>0.4155672823</v>
      </c>
      <c r="U29" s="357">
        <v>14.0</v>
      </c>
      <c r="V29" s="124">
        <f t="shared" si="9"/>
        <v>8</v>
      </c>
      <c r="W29" s="307">
        <f t="shared" si="10"/>
        <v>0.5714285714</v>
      </c>
      <c r="X29" s="136">
        <v>264.0</v>
      </c>
      <c r="Y29" s="129">
        <f t="shared" si="11"/>
        <v>0.0303030303</v>
      </c>
    </row>
    <row r="30">
      <c r="A30" s="49"/>
      <c r="B30" s="98" t="s">
        <v>76</v>
      </c>
      <c r="C30" s="100" t="s">
        <v>77</v>
      </c>
      <c r="D30" s="102" t="s">
        <v>37</v>
      </c>
      <c r="E30" s="104" t="s">
        <v>37</v>
      </c>
      <c r="F30" s="106">
        <v>6137428.0</v>
      </c>
      <c r="G30" s="108">
        <v>15941.0</v>
      </c>
      <c r="H30" s="66">
        <f t="shared" si="1"/>
        <v>2.597342079</v>
      </c>
      <c r="I30" s="134">
        <v>1327.0</v>
      </c>
      <c r="J30" s="299">
        <v>254.0</v>
      </c>
      <c r="K30" s="300">
        <f t="shared" si="2"/>
        <v>1581</v>
      </c>
      <c r="L30" s="114">
        <f t="shared" si="3"/>
        <v>0.2575997633</v>
      </c>
      <c r="M30" s="116">
        <v>14.0</v>
      </c>
      <c r="N30" s="301">
        <v>4.0</v>
      </c>
      <c r="O30" s="302">
        <f t="shared" si="4"/>
        <v>18</v>
      </c>
      <c r="P30" s="120">
        <f t="shared" si="5"/>
        <v>0.01138519924</v>
      </c>
      <c r="Q30" s="303">
        <f t="shared" si="6"/>
        <v>0.002932824629</v>
      </c>
      <c r="R30" s="359">
        <v>903.0</v>
      </c>
      <c r="S30" s="124">
        <f t="shared" si="7"/>
        <v>678</v>
      </c>
      <c r="T30" s="125">
        <f t="shared" si="8"/>
        <v>0.7508305648</v>
      </c>
      <c r="U30" s="357">
        <v>12.0</v>
      </c>
      <c r="V30" s="124">
        <f t="shared" si="9"/>
        <v>6</v>
      </c>
      <c r="W30" s="307">
        <f t="shared" si="10"/>
        <v>0.5</v>
      </c>
      <c r="X30" s="136">
        <v>510.0</v>
      </c>
      <c r="Y30" s="129">
        <f t="shared" si="11"/>
        <v>0.01176470588</v>
      </c>
    </row>
    <row r="31">
      <c r="A31" s="49"/>
      <c r="B31" s="98" t="s">
        <v>122</v>
      </c>
      <c r="C31" s="100" t="s">
        <v>123</v>
      </c>
      <c r="D31" s="102" t="s">
        <v>37</v>
      </c>
      <c r="E31" s="149" t="s">
        <v>36</v>
      </c>
      <c r="F31" s="106">
        <v>1068778.0</v>
      </c>
      <c r="G31" s="108">
        <v>4918.0</v>
      </c>
      <c r="H31" s="66">
        <f t="shared" si="1"/>
        <v>4.601516873</v>
      </c>
      <c r="I31" s="134">
        <v>198.0</v>
      </c>
      <c r="J31" s="299">
        <v>19.0</v>
      </c>
      <c r="K31" s="300">
        <f t="shared" si="2"/>
        <v>217</v>
      </c>
      <c r="L31" s="114">
        <f t="shared" si="3"/>
        <v>0.2030356164</v>
      </c>
      <c r="M31" s="116">
        <v>5.0</v>
      </c>
      <c r="N31" s="301">
        <v>1.0</v>
      </c>
      <c r="O31" s="302">
        <f t="shared" si="4"/>
        <v>6</v>
      </c>
      <c r="P31" s="120">
        <f t="shared" si="5"/>
        <v>0.02764976959</v>
      </c>
      <c r="Q31" s="303">
        <f t="shared" si="6"/>
        <v>0.00561388801</v>
      </c>
      <c r="R31" s="359">
        <v>161.0</v>
      </c>
      <c r="S31" s="124">
        <f t="shared" si="7"/>
        <v>56</v>
      </c>
      <c r="T31" s="125">
        <f t="shared" si="8"/>
        <v>0.347826087</v>
      </c>
      <c r="U31" s="357">
        <v>1.0</v>
      </c>
      <c r="V31" s="124">
        <f t="shared" si="9"/>
        <v>5</v>
      </c>
      <c r="W31" s="308">
        <f t="shared" si="10"/>
        <v>5</v>
      </c>
      <c r="X31" s="136">
        <v>84.0</v>
      </c>
      <c r="Y31" s="129">
        <f t="shared" si="11"/>
        <v>0.05952380952</v>
      </c>
    </row>
    <row r="32">
      <c r="A32" s="49"/>
      <c r="B32" s="98" t="s">
        <v>116</v>
      </c>
      <c r="C32" s="100" t="s">
        <v>117</v>
      </c>
      <c r="D32" s="102" t="s">
        <v>37</v>
      </c>
      <c r="E32" s="104" t="s">
        <v>37</v>
      </c>
      <c r="F32" s="106">
        <v>1934408.0</v>
      </c>
      <c r="G32" s="108">
        <v>3209.0</v>
      </c>
      <c r="H32" s="66">
        <f t="shared" si="1"/>
        <v>1.658905464</v>
      </c>
      <c r="I32" s="134">
        <v>177.0</v>
      </c>
      <c r="J32" s="299">
        <v>33.0</v>
      </c>
      <c r="K32" s="300">
        <f t="shared" si="2"/>
        <v>210</v>
      </c>
      <c r="L32" s="114">
        <f t="shared" si="3"/>
        <v>0.1085603451</v>
      </c>
      <c r="M32" s="116">
        <v>3.0</v>
      </c>
      <c r="N32" s="301">
        <v>1.0</v>
      </c>
      <c r="O32" s="302">
        <f t="shared" si="4"/>
        <v>4</v>
      </c>
      <c r="P32" s="120">
        <f t="shared" si="5"/>
        <v>0.01904761905</v>
      </c>
      <c r="Q32" s="303">
        <f t="shared" si="6"/>
        <v>0.002067816097</v>
      </c>
      <c r="R32" s="359">
        <v>120.0</v>
      </c>
      <c r="S32" s="124">
        <f t="shared" si="7"/>
        <v>90</v>
      </c>
      <c r="T32" s="125">
        <f t="shared" si="8"/>
        <v>0.75</v>
      </c>
      <c r="U32" s="357">
        <v>2.0</v>
      </c>
      <c r="V32" s="124">
        <f t="shared" si="9"/>
        <v>2</v>
      </c>
      <c r="W32" s="308">
        <f t="shared" si="10"/>
        <v>1</v>
      </c>
      <c r="X32" s="136">
        <v>141.0</v>
      </c>
      <c r="Y32" s="129">
        <f t="shared" si="11"/>
        <v>0.01418439716</v>
      </c>
    </row>
    <row r="33">
      <c r="A33" s="49"/>
      <c r="B33" s="98" t="s">
        <v>106</v>
      </c>
      <c r="C33" s="100" t="s">
        <v>107</v>
      </c>
      <c r="D33" s="146" t="s">
        <v>36</v>
      </c>
      <c r="E33" s="149" t="s">
        <v>36</v>
      </c>
      <c r="F33" s="106">
        <v>3080156.0</v>
      </c>
      <c r="G33" s="108">
        <v>11794.0</v>
      </c>
      <c r="H33" s="66">
        <f t="shared" si="1"/>
        <v>3.829026841</v>
      </c>
      <c r="I33" s="134">
        <v>1113.0</v>
      </c>
      <c r="J33" s="299">
        <v>166.0</v>
      </c>
      <c r="K33" s="300">
        <f t="shared" si="2"/>
        <v>1279</v>
      </c>
      <c r="L33" s="114">
        <f t="shared" si="3"/>
        <v>0.4152387087</v>
      </c>
      <c r="M33" s="116">
        <v>18.0</v>
      </c>
      <c r="N33" s="301">
        <v>8.0</v>
      </c>
      <c r="O33" s="302">
        <f t="shared" si="4"/>
        <v>26</v>
      </c>
      <c r="P33" s="120">
        <f t="shared" si="5"/>
        <v>0.02032838155</v>
      </c>
      <c r="Q33" s="303">
        <f t="shared" si="6"/>
        <v>0.008441130904</v>
      </c>
      <c r="R33" s="359">
        <v>920.0</v>
      </c>
      <c r="S33" s="124">
        <f t="shared" si="7"/>
        <v>359</v>
      </c>
      <c r="T33" s="125">
        <f t="shared" si="8"/>
        <v>0.3902173913</v>
      </c>
      <c r="U33" s="357">
        <v>15.0</v>
      </c>
      <c r="V33" s="124">
        <f t="shared" si="9"/>
        <v>11</v>
      </c>
      <c r="W33" s="307">
        <f t="shared" si="10"/>
        <v>0.7333333333</v>
      </c>
      <c r="X33" s="136">
        <v>207.0</v>
      </c>
      <c r="Y33" s="129">
        <f t="shared" si="11"/>
        <v>0.05314009662</v>
      </c>
    </row>
    <row r="34">
      <c r="A34" s="49"/>
      <c r="B34" s="98" t="s">
        <v>55</v>
      </c>
      <c r="C34" s="100" t="s">
        <v>56</v>
      </c>
      <c r="D34" s="159" t="s">
        <v>44</v>
      </c>
      <c r="E34" s="104" t="s">
        <v>37</v>
      </c>
      <c r="F34" s="106">
        <v>1359711.0</v>
      </c>
      <c r="G34" s="108">
        <v>6127.0</v>
      </c>
      <c r="H34" s="66">
        <f t="shared" si="1"/>
        <v>4.506104606</v>
      </c>
      <c r="I34" s="134">
        <v>319.0</v>
      </c>
      <c r="J34" s="299">
        <v>96.0</v>
      </c>
      <c r="K34" s="300">
        <f t="shared" si="2"/>
        <v>415</v>
      </c>
      <c r="L34" s="114">
        <f t="shared" si="3"/>
        <v>0.3052119164</v>
      </c>
      <c r="M34" s="116">
        <v>2.0</v>
      </c>
      <c r="N34" s="301">
        <v>1.0</v>
      </c>
      <c r="O34" s="302">
        <f t="shared" si="4"/>
        <v>3</v>
      </c>
      <c r="P34" s="120">
        <f t="shared" si="5"/>
        <v>0.007228915663</v>
      </c>
      <c r="Q34" s="303">
        <f t="shared" si="6"/>
        <v>0.002206351203</v>
      </c>
      <c r="R34" s="359">
        <v>258.0</v>
      </c>
      <c r="S34" s="124">
        <f t="shared" si="7"/>
        <v>157</v>
      </c>
      <c r="T34" s="125">
        <f t="shared" si="8"/>
        <v>0.6085271318</v>
      </c>
      <c r="U34" s="357">
        <v>3.0</v>
      </c>
      <c r="V34" s="124">
        <f t="shared" si="9"/>
        <v>0</v>
      </c>
      <c r="W34" s="307">
        <f t="shared" si="10"/>
        <v>0</v>
      </c>
      <c r="X34" s="136">
        <v>105.0</v>
      </c>
      <c r="Y34" s="129">
        <f t="shared" si="11"/>
        <v>0</v>
      </c>
    </row>
    <row r="35">
      <c r="A35" s="49"/>
      <c r="B35" s="98" t="s">
        <v>88</v>
      </c>
      <c r="C35" s="100" t="s">
        <v>89</v>
      </c>
      <c r="D35" s="146" t="s">
        <v>36</v>
      </c>
      <c r="E35" s="149" t="s">
        <v>36</v>
      </c>
      <c r="F35" s="106">
        <v>8882190.0</v>
      </c>
      <c r="G35" s="108">
        <v>45773.0</v>
      </c>
      <c r="H35" s="66">
        <f t="shared" si="1"/>
        <v>5.153346191</v>
      </c>
      <c r="I35" s="134">
        <v>18696.0</v>
      </c>
      <c r="J35" s="299">
        <v>3559.0</v>
      </c>
      <c r="K35" s="300">
        <f t="shared" si="2"/>
        <v>22255</v>
      </c>
      <c r="L35" s="114">
        <f t="shared" si="3"/>
        <v>2.505575765</v>
      </c>
      <c r="M35" s="116">
        <v>267.0</v>
      </c>
      <c r="N35" s="301">
        <v>88.0</v>
      </c>
      <c r="O35" s="302">
        <f t="shared" si="4"/>
        <v>355</v>
      </c>
      <c r="P35" s="120">
        <f t="shared" si="5"/>
        <v>0.01595147158</v>
      </c>
      <c r="Q35" s="303">
        <f t="shared" si="6"/>
        <v>0.0399676206</v>
      </c>
      <c r="R35" s="370">
        <v>13386.0</v>
      </c>
      <c r="S35" s="124">
        <f t="shared" si="7"/>
        <v>8869</v>
      </c>
      <c r="T35" s="125">
        <f t="shared" si="8"/>
        <v>0.6625578963</v>
      </c>
      <c r="U35" s="357">
        <v>161.0</v>
      </c>
      <c r="V35" s="124">
        <f t="shared" si="9"/>
        <v>194</v>
      </c>
      <c r="W35" s="308">
        <f t="shared" si="10"/>
        <v>1.204968944</v>
      </c>
      <c r="X35" s="136">
        <v>606.0</v>
      </c>
      <c r="Y35" s="129">
        <f t="shared" si="11"/>
        <v>0.3201320132</v>
      </c>
    </row>
    <row r="36">
      <c r="A36" s="49"/>
      <c r="B36" s="98" t="s">
        <v>132</v>
      </c>
      <c r="C36" s="100" t="s">
        <v>133</v>
      </c>
      <c r="D36" s="146" t="s">
        <v>36</v>
      </c>
      <c r="E36" s="149" t="s">
        <v>36</v>
      </c>
      <c r="F36" s="106">
        <v>2096829.0</v>
      </c>
      <c r="G36" s="108">
        <v>13240.0</v>
      </c>
      <c r="H36" s="66">
        <f t="shared" si="1"/>
        <v>6.314296492</v>
      </c>
      <c r="I36" s="134">
        <v>315.0</v>
      </c>
      <c r="J36" s="299">
        <v>48.0</v>
      </c>
      <c r="K36" s="300">
        <f t="shared" si="2"/>
        <v>363</v>
      </c>
      <c r="L36" s="114">
        <f t="shared" si="3"/>
        <v>0.1731185519</v>
      </c>
      <c r="M36" s="116">
        <v>5.0</v>
      </c>
      <c r="N36" s="301">
        <v>1.0</v>
      </c>
      <c r="O36" s="302">
        <f t="shared" si="4"/>
        <v>6</v>
      </c>
      <c r="P36" s="120">
        <f t="shared" si="5"/>
        <v>0.01652892562</v>
      </c>
      <c r="Q36" s="303">
        <f t="shared" si="6"/>
        <v>0.002861463667</v>
      </c>
      <c r="R36" s="359">
        <v>237.0</v>
      </c>
      <c r="S36" s="124">
        <f t="shared" si="7"/>
        <v>126</v>
      </c>
      <c r="T36" s="125">
        <f t="shared" si="8"/>
        <v>0.5316455696</v>
      </c>
      <c r="U36" s="357">
        <v>2.0</v>
      </c>
      <c r="V36" s="124">
        <f t="shared" si="9"/>
        <v>4</v>
      </c>
      <c r="W36" s="308">
        <f t="shared" si="10"/>
        <v>2</v>
      </c>
      <c r="X36" s="136">
        <v>153.0</v>
      </c>
      <c r="Y36" s="129">
        <f t="shared" si="11"/>
        <v>0.02614379085</v>
      </c>
    </row>
    <row r="37">
      <c r="A37" s="49"/>
      <c r="B37" s="98" t="s">
        <v>112</v>
      </c>
      <c r="C37" s="100" t="s">
        <v>113</v>
      </c>
      <c r="D37" s="146" t="s">
        <v>36</v>
      </c>
      <c r="E37" s="149" t="s">
        <v>36</v>
      </c>
      <c r="F37" s="106">
        <v>1.9453561E7</v>
      </c>
      <c r="G37" s="168">
        <v>205186.0</v>
      </c>
      <c r="H37" s="161">
        <f t="shared" si="1"/>
        <v>10.54747766</v>
      </c>
      <c r="I37" s="377">
        <v>75983.0</v>
      </c>
      <c r="J37" s="310">
        <v>7918.0</v>
      </c>
      <c r="K37" s="311">
        <f t="shared" si="2"/>
        <v>83901</v>
      </c>
      <c r="L37" s="165">
        <f t="shared" si="3"/>
        <v>4.312886468</v>
      </c>
      <c r="M37" s="172">
        <v>1714.0</v>
      </c>
      <c r="N37" s="310">
        <v>505.0</v>
      </c>
      <c r="O37" s="311">
        <f t="shared" si="4"/>
        <v>2219</v>
      </c>
      <c r="P37" s="120">
        <f t="shared" si="5"/>
        <v>0.02644783733</v>
      </c>
      <c r="Q37" s="312">
        <f t="shared" si="6"/>
        <v>0.1140665197</v>
      </c>
      <c r="R37" s="370">
        <v>59648.0</v>
      </c>
      <c r="S37" s="124">
        <f t="shared" si="7"/>
        <v>24253</v>
      </c>
      <c r="T37" s="125">
        <f t="shared" si="8"/>
        <v>0.4066020655</v>
      </c>
      <c r="U37" s="357">
        <v>965.0</v>
      </c>
      <c r="V37" s="124">
        <f t="shared" si="9"/>
        <v>1254</v>
      </c>
      <c r="W37" s="308">
        <f t="shared" si="10"/>
        <v>1.299481865</v>
      </c>
      <c r="X37" s="136">
        <v>1248.0</v>
      </c>
      <c r="Y37" s="378">
        <f t="shared" si="11"/>
        <v>1.004807692</v>
      </c>
    </row>
    <row r="38">
      <c r="A38" s="49"/>
      <c r="B38" s="98" t="s">
        <v>86</v>
      </c>
      <c r="C38" s="100" t="s">
        <v>87</v>
      </c>
      <c r="D38" s="159" t="s">
        <v>44</v>
      </c>
      <c r="E38" s="149" t="s">
        <v>36</v>
      </c>
      <c r="F38" s="106">
        <v>1.0488084E7</v>
      </c>
      <c r="G38" s="108">
        <v>23106.0</v>
      </c>
      <c r="H38" s="66">
        <f t="shared" si="1"/>
        <v>2.2030716</v>
      </c>
      <c r="I38" s="134">
        <v>1536.0</v>
      </c>
      <c r="J38" s="299">
        <v>181.0</v>
      </c>
      <c r="K38" s="300">
        <f t="shared" si="2"/>
        <v>1717</v>
      </c>
      <c r="L38" s="114">
        <f t="shared" si="3"/>
        <v>0.1637095965</v>
      </c>
      <c r="M38" s="116">
        <v>8.0</v>
      </c>
      <c r="N38" s="301">
        <v>7.0</v>
      </c>
      <c r="O38" s="302">
        <f t="shared" si="4"/>
        <v>15</v>
      </c>
      <c r="P38" s="120">
        <f t="shared" si="5"/>
        <v>0.008736167734</v>
      </c>
      <c r="Q38" s="303">
        <f t="shared" si="6"/>
        <v>0.001430194495</v>
      </c>
      <c r="R38" s="370">
        <v>1124.0</v>
      </c>
      <c r="S38" s="124">
        <f t="shared" si="7"/>
        <v>593</v>
      </c>
      <c r="T38" s="125">
        <f t="shared" si="8"/>
        <v>0.5275800712</v>
      </c>
      <c r="U38" s="357">
        <v>7.0</v>
      </c>
      <c r="V38" s="124">
        <f t="shared" si="9"/>
        <v>8</v>
      </c>
      <c r="W38" s="308">
        <f t="shared" si="10"/>
        <v>1.142857143</v>
      </c>
      <c r="X38" s="136">
        <v>783.0</v>
      </c>
      <c r="Y38" s="129">
        <f t="shared" si="11"/>
        <v>0.01021711367</v>
      </c>
    </row>
    <row r="39">
      <c r="A39" s="49"/>
      <c r="B39" s="98" t="s">
        <v>136</v>
      </c>
      <c r="C39" s="100" t="s">
        <v>137</v>
      </c>
      <c r="D39" s="102" t="s">
        <v>37</v>
      </c>
      <c r="E39" s="104" t="s">
        <v>37</v>
      </c>
      <c r="F39" s="106">
        <v>762062.0</v>
      </c>
      <c r="G39" s="108">
        <v>4257.0</v>
      </c>
      <c r="H39" s="66">
        <f t="shared" si="1"/>
        <v>5.586159656</v>
      </c>
      <c r="I39" s="134">
        <v>122.0</v>
      </c>
      <c r="J39" s="299">
        <v>20.0</v>
      </c>
      <c r="K39" s="300">
        <f t="shared" si="2"/>
        <v>142</v>
      </c>
      <c r="L39" s="114">
        <f t="shared" si="3"/>
        <v>0.1863365448</v>
      </c>
      <c r="M39" s="116">
        <v>3.0</v>
      </c>
      <c r="N39" s="301">
        <v>0.0</v>
      </c>
      <c r="O39" s="302">
        <f t="shared" si="4"/>
        <v>3</v>
      </c>
      <c r="P39" s="120">
        <f t="shared" si="5"/>
        <v>0.02112676056</v>
      </c>
      <c r="Q39" s="303">
        <f t="shared" si="6"/>
        <v>0.003936687566</v>
      </c>
      <c r="R39" s="359">
        <v>98.0</v>
      </c>
      <c r="S39" s="124">
        <f t="shared" si="7"/>
        <v>44</v>
      </c>
      <c r="T39" s="125">
        <f t="shared" si="8"/>
        <v>0.4489795918</v>
      </c>
      <c r="U39" s="357">
        <v>1.0</v>
      </c>
      <c r="V39" s="124">
        <f t="shared" si="9"/>
        <v>2</v>
      </c>
      <c r="W39" s="308">
        <f t="shared" si="10"/>
        <v>2</v>
      </c>
      <c r="X39" s="136">
        <v>54.0</v>
      </c>
      <c r="Y39" s="129">
        <f t="shared" si="11"/>
        <v>0.03703703704</v>
      </c>
    </row>
    <row r="40">
      <c r="A40" s="49"/>
      <c r="B40" s="98" t="s">
        <v>98</v>
      </c>
      <c r="C40" s="100" t="s">
        <v>99</v>
      </c>
      <c r="D40" s="102" t="s">
        <v>37</v>
      </c>
      <c r="E40" s="104" t="s">
        <v>37</v>
      </c>
      <c r="F40" s="106">
        <v>1.16891E7</v>
      </c>
      <c r="G40" s="108">
        <v>29191.0</v>
      </c>
      <c r="H40" s="66">
        <f t="shared" si="1"/>
        <v>2.497283794</v>
      </c>
      <c r="I40" s="134">
        <v>2199.0</v>
      </c>
      <c r="J40" s="299">
        <v>348.0</v>
      </c>
      <c r="K40" s="300">
        <f t="shared" si="2"/>
        <v>2547</v>
      </c>
      <c r="L40" s="114">
        <f t="shared" si="3"/>
        <v>0.2178953042</v>
      </c>
      <c r="M40" s="116">
        <v>55.0</v>
      </c>
      <c r="N40" s="301">
        <v>10.0</v>
      </c>
      <c r="O40" s="302">
        <f t="shared" si="4"/>
        <v>65</v>
      </c>
      <c r="P40" s="120">
        <f t="shared" si="5"/>
        <v>0.02552021987</v>
      </c>
      <c r="Q40" s="303">
        <f t="shared" si="6"/>
        <v>0.00556073607</v>
      </c>
      <c r="R40" s="370">
        <v>1653.0</v>
      </c>
      <c r="S40" s="124">
        <f t="shared" si="7"/>
        <v>894</v>
      </c>
      <c r="T40" s="125">
        <f t="shared" si="8"/>
        <v>0.5408348457</v>
      </c>
      <c r="U40" s="357">
        <v>29.0</v>
      </c>
      <c r="V40" s="124">
        <f t="shared" si="9"/>
        <v>36</v>
      </c>
      <c r="W40" s="308">
        <f t="shared" si="10"/>
        <v>1.24137931</v>
      </c>
      <c r="X40" s="136">
        <v>1017.0</v>
      </c>
      <c r="Y40" s="129">
        <f t="shared" si="11"/>
        <v>0.03539823009</v>
      </c>
    </row>
    <row r="41">
      <c r="A41" s="49"/>
      <c r="B41" s="98" t="s">
        <v>82</v>
      </c>
      <c r="C41" s="100" t="s">
        <v>83</v>
      </c>
      <c r="D41" s="102" t="s">
        <v>37</v>
      </c>
      <c r="E41" s="104" t="s">
        <v>37</v>
      </c>
      <c r="F41" s="106">
        <v>3956971.0</v>
      </c>
      <c r="G41" s="108">
        <v>1794.0</v>
      </c>
      <c r="H41" s="66">
        <f t="shared" si="1"/>
        <v>0.4533770907</v>
      </c>
      <c r="I41" s="134">
        <v>565.0</v>
      </c>
      <c r="J41" s="299">
        <v>154.0</v>
      </c>
      <c r="K41" s="300">
        <f t="shared" si="2"/>
        <v>719</v>
      </c>
      <c r="L41" s="114">
        <f t="shared" si="3"/>
        <v>0.1817046423</v>
      </c>
      <c r="M41" s="116">
        <v>23.0</v>
      </c>
      <c r="N41" s="301">
        <v>7.0</v>
      </c>
      <c r="O41" s="302">
        <f t="shared" si="4"/>
        <v>30</v>
      </c>
      <c r="P41" s="120">
        <f t="shared" si="5"/>
        <v>0.04172461752</v>
      </c>
      <c r="Q41" s="303">
        <f t="shared" si="6"/>
        <v>0.007581556701</v>
      </c>
      <c r="R41" s="359">
        <v>429.0</v>
      </c>
      <c r="S41" s="124">
        <f t="shared" si="7"/>
        <v>290</v>
      </c>
      <c r="T41" s="125">
        <f t="shared" si="8"/>
        <v>0.675990676</v>
      </c>
      <c r="U41" s="357">
        <v>16.0</v>
      </c>
      <c r="V41" s="124">
        <f t="shared" si="9"/>
        <v>14</v>
      </c>
      <c r="W41" s="307">
        <f t="shared" si="10"/>
        <v>0.875</v>
      </c>
      <c r="X41" s="136">
        <v>336.0</v>
      </c>
      <c r="Y41" s="129">
        <f t="shared" si="11"/>
        <v>0.04166666667</v>
      </c>
    </row>
    <row r="42">
      <c r="A42" s="49"/>
      <c r="B42" s="98" t="s">
        <v>128</v>
      </c>
      <c r="C42" s="100" t="s">
        <v>129</v>
      </c>
      <c r="D42" s="146" t="s">
        <v>36</v>
      </c>
      <c r="E42" s="149" t="s">
        <v>36</v>
      </c>
      <c r="F42" s="106">
        <v>4217737.0</v>
      </c>
      <c r="G42" s="108">
        <v>13826.0</v>
      </c>
      <c r="H42" s="66">
        <f t="shared" si="1"/>
        <v>3.278061197</v>
      </c>
      <c r="I42" s="134">
        <v>690.0</v>
      </c>
      <c r="J42" s="299">
        <v>46.0</v>
      </c>
      <c r="K42" s="300">
        <f t="shared" si="2"/>
        <v>736</v>
      </c>
      <c r="L42" s="114">
        <f t="shared" si="3"/>
        <v>0.1745011602</v>
      </c>
      <c r="M42" s="116">
        <v>18.0</v>
      </c>
      <c r="N42" s="301">
        <v>1.0</v>
      </c>
      <c r="O42" s="302">
        <f t="shared" si="4"/>
        <v>19</v>
      </c>
      <c r="P42" s="120">
        <f t="shared" si="5"/>
        <v>0.02581521739</v>
      </c>
      <c r="Q42" s="303">
        <f t="shared" si="6"/>
        <v>0.004504785386</v>
      </c>
      <c r="R42" s="359">
        <v>548.0</v>
      </c>
      <c r="S42" s="124">
        <f t="shared" si="7"/>
        <v>188</v>
      </c>
      <c r="T42" s="125">
        <f t="shared" si="8"/>
        <v>0.3430656934</v>
      </c>
      <c r="U42" s="357">
        <v>13.0</v>
      </c>
      <c r="V42" s="124">
        <f t="shared" si="9"/>
        <v>6</v>
      </c>
      <c r="W42" s="307">
        <f t="shared" si="10"/>
        <v>0.4615384615</v>
      </c>
      <c r="X42" s="136">
        <v>306.0</v>
      </c>
      <c r="Y42" s="129">
        <f t="shared" si="11"/>
        <v>0.01960784314</v>
      </c>
    </row>
    <row r="43">
      <c r="A43" s="49"/>
      <c r="B43" s="98" t="s">
        <v>42</v>
      </c>
      <c r="C43" s="100" t="s">
        <v>43</v>
      </c>
      <c r="D43" s="159" t="s">
        <v>44</v>
      </c>
      <c r="E43" s="149" t="s">
        <v>36</v>
      </c>
      <c r="F43" s="106">
        <v>1.2801989E7</v>
      </c>
      <c r="G43" s="108">
        <v>42488.0</v>
      </c>
      <c r="H43" s="66">
        <f t="shared" si="1"/>
        <v>3.31885928</v>
      </c>
      <c r="I43" s="134">
        <v>4961.0</v>
      </c>
      <c r="J43" s="299">
        <v>1041.0</v>
      </c>
      <c r="K43" s="300">
        <f t="shared" si="2"/>
        <v>6002</v>
      </c>
      <c r="L43" s="114">
        <f t="shared" si="3"/>
        <v>0.4688333977</v>
      </c>
      <c r="M43" s="116">
        <v>63.0</v>
      </c>
      <c r="N43" s="301">
        <v>11.0</v>
      </c>
      <c r="O43" s="302">
        <f t="shared" si="4"/>
        <v>74</v>
      </c>
      <c r="P43" s="120">
        <f t="shared" si="5"/>
        <v>0.01232922359</v>
      </c>
      <c r="Q43" s="303">
        <f t="shared" si="6"/>
        <v>0.005780351788</v>
      </c>
      <c r="R43" s="370">
        <v>3419.0</v>
      </c>
      <c r="S43" s="124">
        <f t="shared" si="7"/>
        <v>2583</v>
      </c>
      <c r="T43" s="125">
        <f t="shared" si="8"/>
        <v>0.7554840597</v>
      </c>
      <c r="U43" s="357">
        <v>41.0</v>
      </c>
      <c r="V43" s="124">
        <f t="shared" si="9"/>
        <v>33</v>
      </c>
      <c r="W43" s="307">
        <f t="shared" si="10"/>
        <v>0.8048780488</v>
      </c>
      <c r="X43" s="136">
        <v>1116.0</v>
      </c>
      <c r="Y43" s="129">
        <f t="shared" si="11"/>
        <v>0.02956989247</v>
      </c>
    </row>
    <row r="44">
      <c r="A44" s="49"/>
      <c r="B44" s="98" t="s">
        <v>130</v>
      </c>
      <c r="C44" s="100" t="s">
        <v>131</v>
      </c>
      <c r="D44" s="146" t="s">
        <v>36</v>
      </c>
      <c r="E44" s="149" t="s">
        <v>36</v>
      </c>
      <c r="F44" s="106">
        <v>1059361.0</v>
      </c>
      <c r="G44" s="108">
        <v>3964.0</v>
      </c>
      <c r="H44" s="66">
        <f t="shared" si="1"/>
        <v>3.741878359</v>
      </c>
      <c r="I44" s="134">
        <v>488.0</v>
      </c>
      <c r="J44" s="299">
        <v>78.0</v>
      </c>
      <c r="K44" s="300">
        <f t="shared" si="2"/>
        <v>566</v>
      </c>
      <c r="L44" s="114">
        <f t="shared" si="3"/>
        <v>0.5342843469</v>
      </c>
      <c r="M44" s="116">
        <v>8.0</v>
      </c>
      <c r="N44" s="301">
        <v>2.0</v>
      </c>
      <c r="O44" s="302">
        <f t="shared" si="4"/>
        <v>10</v>
      </c>
      <c r="P44" s="120">
        <f t="shared" si="5"/>
        <v>0.01766784452</v>
      </c>
      <c r="Q44" s="303">
        <f t="shared" si="6"/>
        <v>0.009439652772</v>
      </c>
      <c r="R44" s="359">
        <v>294.0</v>
      </c>
      <c r="S44" s="124">
        <f t="shared" si="7"/>
        <v>272</v>
      </c>
      <c r="T44" s="125">
        <f t="shared" si="8"/>
        <v>0.925170068</v>
      </c>
      <c r="U44" s="357">
        <v>3.0</v>
      </c>
      <c r="V44" s="124">
        <f t="shared" si="9"/>
        <v>7</v>
      </c>
      <c r="W44" s="308">
        <f t="shared" si="10"/>
        <v>2.333333333</v>
      </c>
      <c r="X44" s="136">
        <v>84.0</v>
      </c>
      <c r="Y44" s="129">
        <f t="shared" si="11"/>
        <v>0.08333333333</v>
      </c>
    </row>
    <row r="45">
      <c r="A45" s="49"/>
      <c r="B45" s="98" t="s">
        <v>126</v>
      </c>
      <c r="C45" s="100" t="s">
        <v>127</v>
      </c>
      <c r="D45" s="102" t="s">
        <v>37</v>
      </c>
      <c r="E45" s="104" t="s">
        <v>37</v>
      </c>
      <c r="F45" s="106">
        <v>5148714.0</v>
      </c>
      <c r="G45" s="108">
        <v>5699.0</v>
      </c>
      <c r="H45" s="66">
        <f t="shared" si="1"/>
        <v>1.106878339</v>
      </c>
      <c r="I45" s="134">
        <v>1083.0</v>
      </c>
      <c r="J45" s="299">
        <v>210.0</v>
      </c>
      <c r="K45" s="300">
        <f t="shared" si="2"/>
        <v>1293</v>
      </c>
      <c r="L45" s="114">
        <f t="shared" si="3"/>
        <v>0.2511306707</v>
      </c>
      <c r="M45" s="116">
        <v>22.0</v>
      </c>
      <c r="N45" s="301">
        <v>4.0</v>
      </c>
      <c r="O45" s="302">
        <f t="shared" si="4"/>
        <v>26</v>
      </c>
      <c r="P45" s="120">
        <f t="shared" si="5"/>
        <v>0.02010827533</v>
      </c>
      <c r="Q45" s="303">
        <f t="shared" si="6"/>
        <v>0.00504980467</v>
      </c>
      <c r="R45" s="359">
        <v>774.0</v>
      </c>
      <c r="S45" s="124">
        <f t="shared" si="7"/>
        <v>519</v>
      </c>
      <c r="T45" s="125">
        <f t="shared" si="8"/>
        <v>0.6705426357</v>
      </c>
      <c r="U45" s="357">
        <v>16.0</v>
      </c>
      <c r="V45" s="124">
        <f t="shared" si="9"/>
        <v>10</v>
      </c>
      <c r="W45" s="307">
        <f t="shared" si="10"/>
        <v>0.625</v>
      </c>
      <c r="X45" s="136">
        <v>414.0</v>
      </c>
      <c r="Y45" s="129">
        <f t="shared" si="11"/>
        <v>0.02415458937</v>
      </c>
    </row>
    <row r="46">
      <c r="A46" s="49"/>
      <c r="B46" s="98" t="s">
        <v>114</v>
      </c>
      <c r="C46" s="100" t="s">
        <v>115</v>
      </c>
      <c r="D46" s="102" t="s">
        <v>37</v>
      </c>
      <c r="E46" s="104" t="s">
        <v>37</v>
      </c>
      <c r="F46" s="106">
        <v>884659.0</v>
      </c>
      <c r="G46" s="108">
        <v>3717.0</v>
      </c>
      <c r="H46" s="66">
        <f t="shared" si="1"/>
        <v>4.201618929</v>
      </c>
      <c r="I46" s="134">
        <v>108.0</v>
      </c>
      <c r="J46" s="299">
        <v>21.0</v>
      </c>
      <c r="K46" s="300">
        <f t="shared" si="2"/>
        <v>129</v>
      </c>
      <c r="L46" s="114">
        <f t="shared" si="3"/>
        <v>0.1458188975</v>
      </c>
      <c r="M46" s="116">
        <v>1.0</v>
      </c>
      <c r="N46" s="301">
        <v>1.0</v>
      </c>
      <c r="O46" s="302">
        <f t="shared" si="4"/>
        <v>2</v>
      </c>
      <c r="P46" s="120">
        <f t="shared" si="5"/>
        <v>0.01550387597</v>
      </c>
      <c r="Q46" s="303">
        <f t="shared" si="6"/>
        <v>0.0022607581</v>
      </c>
      <c r="R46" s="359">
        <v>90.0</v>
      </c>
      <c r="S46" s="124">
        <f t="shared" si="7"/>
        <v>39</v>
      </c>
      <c r="T46" s="125">
        <f t="shared" si="8"/>
        <v>0.4333333333</v>
      </c>
      <c r="U46" s="357">
        <v>1.0</v>
      </c>
      <c r="V46" s="124">
        <f t="shared" si="9"/>
        <v>1</v>
      </c>
      <c r="W46" s="308">
        <f t="shared" si="10"/>
        <v>1</v>
      </c>
      <c r="X46" s="136">
        <v>66.0</v>
      </c>
      <c r="Y46" s="129">
        <f t="shared" si="11"/>
        <v>0.01515151515</v>
      </c>
    </row>
    <row r="47">
      <c r="A47" s="49"/>
      <c r="B47" s="98" t="s">
        <v>71</v>
      </c>
      <c r="C47" s="100" t="s">
        <v>73</v>
      </c>
      <c r="D47" s="102" t="s">
        <v>37</v>
      </c>
      <c r="E47" s="104" t="s">
        <v>37</v>
      </c>
      <c r="F47" s="106">
        <v>6833174.0</v>
      </c>
      <c r="G47" s="108">
        <v>27360.0</v>
      </c>
      <c r="H47" s="66">
        <f t="shared" si="1"/>
        <v>4.0039958</v>
      </c>
      <c r="I47" s="134">
        <v>2389.0</v>
      </c>
      <c r="J47" s="299">
        <v>294.0</v>
      </c>
      <c r="K47" s="300">
        <f t="shared" si="2"/>
        <v>2683</v>
      </c>
      <c r="L47" s="114">
        <f t="shared" si="3"/>
        <v>0.3926433016</v>
      </c>
      <c r="M47" s="116">
        <v>23.0</v>
      </c>
      <c r="N47" s="301">
        <v>2.0</v>
      </c>
      <c r="O47" s="302">
        <f t="shared" si="4"/>
        <v>25</v>
      </c>
      <c r="P47" s="120">
        <f t="shared" si="5"/>
        <v>0.009317927693</v>
      </c>
      <c r="Q47" s="303">
        <f t="shared" si="6"/>
        <v>0.003658621894</v>
      </c>
      <c r="R47" s="370">
        <v>1720.0</v>
      </c>
      <c r="S47" s="124">
        <f t="shared" si="7"/>
        <v>963</v>
      </c>
      <c r="T47" s="125">
        <f t="shared" si="8"/>
        <v>0.5598837209</v>
      </c>
      <c r="U47" s="357">
        <v>7.0</v>
      </c>
      <c r="V47" s="124">
        <f t="shared" si="9"/>
        <v>18</v>
      </c>
      <c r="W47" s="308">
        <f t="shared" si="10"/>
        <v>2.571428571</v>
      </c>
      <c r="X47" s="136">
        <v>585.0</v>
      </c>
      <c r="Y47" s="129">
        <f t="shared" si="11"/>
        <v>0.03076923077</v>
      </c>
    </row>
    <row r="48">
      <c r="A48" s="49"/>
      <c r="B48" s="98" t="s">
        <v>120</v>
      </c>
      <c r="C48" s="100" t="s">
        <v>121</v>
      </c>
      <c r="D48" s="102" t="s">
        <v>37</v>
      </c>
      <c r="E48" s="104" t="s">
        <v>37</v>
      </c>
      <c r="F48" s="106">
        <v>2.8995881E7</v>
      </c>
      <c r="G48" s="108">
        <v>42992.0</v>
      </c>
      <c r="H48" s="66">
        <f t="shared" si="1"/>
        <v>1.482693352</v>
      </c>
      <c r="I48" s="134">
        <v>3666.0</v>
      </c>
      <c r="J48" s="299">
        <v>402.0</v>
      </c>
      <c r="K48" s="300">
        <f t="shared" si="2"/>
        <v>4068</v>
      </c>
      <c r="L48" s="114">
        <f t="shared" si="3"/>
        <v>0.1402957889</v>
      </c>
      <c r="M48" s="116">
        <v>56.0</v>
      </c>
      <c r="N48" s="301">
        <v>4.0</v>
      </c>
      <c r="O48" s="302">
        <f t="shared" si="4"/>
        <v>60</v>
      </c>
      <c r="P48" s="120">
        <f t="shared" si="5"/>
        <v>0.01474926254</v>
      </c>
      <c r="Q48" s="303">
        <f t="shared" si="6"/>
        <v>0.002069259423</v>
      </c>
      <c r="R48" s="370">
        <v>2808.0</v>
      </c>
      <c r="S48" s="124">
        <f t="shared" si="7"/>
        <v>1260</v>
      </c>
      <c r="T48" s="125">
        <f t="shared" si="8"/>
        <v>0.4487179487</v>
      </c>
      <c r="U48" s="357">
        <v>38.0</v>
      </c>
      <c r="V48" s="124">
        <f t="shared" si="9"/>
        <v>22</v>
      </c>
      <c r="W48" s="307">
        <f t="shared" si="10"/>
        <v>0.5789473684</v>
      </c>
      <c r="X48" s="136">
        <v>1668.0</v>
      </c>
      <c r="Y48" s="129">
        <f t="shared" si="11"/>
        <v>0.01318944844</v>
      </c>
    </row>
    <row r="49">
      <c r="A49" s="49"/>
      <c r="B49" s="98" t="s">
        <v>91</v>
      </c>
      <c r="C49" s="100" t="s">
        <v>92</v>
      </c>
      <c r="D49" s="102" t="s">
        <v>37</v>
      </c>
      <c r="E49" s="104" t="s">
        <v>37</v>
      </c>
      <c r="F49" s="106">
        <v>3205958.0</v>
      </c>
      <c r="G49" s="108">
        <v>18513.0</v>
      </c>
      <c r="H49" s="66">
        <f t="shared" si="1"/>
        <v>5.774560989</v>
      </c>
      <c r="I49" s="134">
        <v>887.0</v>
      </c>
      <c r="J49" s="299">
        <v>125.0</v>
      </c>
      <c r="K49" s="300">
        <f t="shared" si="2"/>
        <v>1012</v>
      </c>
      <c r="L49" s="114">
        <f t="shared" si="3"/>
        <v>0.3156622763</v>
      </c>
      <c r="M49" s="116">
        <v>5.0</v>
      </c>
      <c r="N49" s="301">
        <v>2.0</v>
      </c>
      <c r="O49" s="302">
        <f t="shared" si="4"/>
        <v>7</v>
      </c>
      <c r="P49" s="120">
        <f t="shared" si="5"/>
        <v>0.006916996047</v>
      </c>
      <c r="Q49" s="303">
        <f t="shared" si="6"/>
        <v>0.002183434717</v>
      </c>
      <c r="R49" s="359">
        <v>719.0</v>
      </c>
      <c r="S49" s="124">
        <f t="shared" si="7"/>
        <v>293</v>
      </c>
      <c r="T49" s="125">
        <f t="shared" si="8"/>
        <v>0.4075104312</v>
      </c>
      <c r="U49" s="357">
        <v>2.0</v>
      </c>
      <c r="V49" s="124">
        <f t="shared" si="9"/>
        <v>5</v>
      </c>
      <c r="W49" s="308">
        <f t="shared" si="10"/>
        <v>2.5</v>
      </c>
      <c r="X49" s="136">
        <v>153.0</v>
      </c>
      <c r="Y49" s="129">
        <f t="shared" si="11"/>
        <v>0.03267973856</v>
      </c>
    </row>
    <row r="50">
      <c r="A50" s="49"/>
      <c r="B50" s="98" t="s">
        <v>143</v>
      </c>
      <c r="C50" s="100" t="s">
        <v>144</v>
      </c>
      <c r="D50" s="146" t="s">
        <v>36</v>
      </c>
      <c r="E50" s="104" t="s">
        <v>37</v>
      </c>
      <c r="F50" s="106">
        <v>623989.0</v>
      </c>
      <c r="G50" s="108">
        <v>4250.0</v>
      </c>
      <c r="H50" s="66">
        <f t="shared" si="1"/>
        <v>6.811017502</v>
      </c>
      <c r="I50" s="134">
        <v>293.0</v>
      </c>
      <c r="J50" s="299">
        <v>28.0</v>
      </c>
      <c r="K50" s="300">
        <f t="shared" si="2"/>
        <v>321</v>
      </c>
      <c r="L50" s="114">
        <f t="shared" si="3"/>
        <v>0.5144321454</v>
      </c>
      <c r="M50" s="116">
        <v>13.0</v>
      </c>
      <c r="N50" s="301">
        <v>3.0</v>
      </c>
      <c r="O50" s="302">
        <f t="shared" si="4"/>
        <v>16</v>
      </c>
      <c r="P50" s="120">
        <f t="shared" si="5"/>
        <v>0.04984423676</v>
      </c>
      <c r="Q50" s="303">
        <f t="shared" si="6"/>
        <v>0.02564147765</v>
      </c>
      <c r="R50" s="359">
        <v>235.0</v>
      </c>
      <c r="S50" s="124">
        <f t="shared" si="7"/>
        <v>86</v>
      </c>
      <c r="T50" s="125">
        <f t="shared" si="8"/>
        <v>0.3659574468</v>
      </c>
      <c r="U50" s="357">
        <v>12.0</v>
      </c>
      <c r="V50" s="124">
        <f t="shared" si="9"/>
        <v>4</v>
      </c>
      <c r="W50" s="307">
        <f t="shared" si="10"/>
        <v>0.3333333333</v>
      </c>
      <c r="X50" s="136">
        <v>48.0</v>
      </c>
      <c r="Y50" s="129">
        <f t="shared" si="11"/>
        <v>0.08333333333</v>
      </c>
    </row>
    <row r="51">
      <c r="A51" s="49"/>
      <c r="B51" s="98" t="s">
        <v>124</v>
      </c>
      <c r="C51" s="100" t="s">
        <v>125</v>
      </c>
      <c r="D51" s="146" t="s">
        <v>36</v>
      </c>
      <c r="E51" s="149" t="s">
        <v>36</v>
      </c>
      <c r="F51" s="106">
        <v>8535519.0</v>
      </c>
      <c r="G51" s="108">
        <v>15344.0</v>
      </c>
      <c r="H51" s="66">
        <f t="shared" si="1"/>
        <v>1.797664559</v>
      </c>
      <c r="I51" s="134">
        <v>1250.0</v>
      </c>
      <c r="J51" s="299">
        <v>234.0</v>
      </c>
      <c r="K51" s="300">
        <f t="shared" si="2"/>
        <v>1484</v>
      </c>
      <c r="L51" s="114">
        <f t="shared" si="3"/>
        <v>0.1738617183</v>
      </c>
      <c r="M51" s="116">
        <v>27.0</v>
      </c>
      <c r="N51" s="301">
        <v>7.0</v>
      </c>
      <c r="O51" s="302">
        <f t="shared" si="4"/>
        <v>34</v>
      </c>
      <c r="P51" s="120">
        <f t="shared" si="5"/>
        <v>0.02291105121</v>
      </c>
      <c r="Q51" s="303">
        <f t="shared" si="6"/>
        <v>0.003983354732</v>
      </c>
      <c r="R51" s="359">
        <v>890.0</v>
      </c>
      <c r="S51" s="124">
        <f t="shared" si="7"/>
        <v>594</v>
      </c>
      <c r="T51" s="125">
        <f t="shared" si="8"/>
        <v>0.6674157303</v>
      </c>
      <c r="U51" s="357">
        <v>22.0</v>
      </c>
      <c r="V51" s="124">
        <f t="shared" si="9"/>
        <v>12</v>
      </c>
      <c r="W51" s="307">
        <f t="shared" si="10"/>
        <v>0.5454545455</v>
      </c>
      <c r="X51" s="136">
        <v>567.0</v>
      </c>
      <c r="Y51" s="129">
        <f t="shared" si="11"/>
        <v>0.02116402116</v>
      </c>
    </row>
    <row r="52">
      <c r="A52" s="49"/>
      <c r="B52" s="98" t="s">
        <v>138</v>
      </c>
      <c r="C52" s="100" t="s">
        <v>139</v>
      </c>
      <c r="D52" s="146" t="s">
        <v>36</v>
      </c>
      <c r="E52" s="149" t="s">
        <v>36</v>
      </c>
      <c r="F52" s="106">
        <v>7614893.0</v>
      </c>
      <c r="G52" s="108">
        <v>65462.0</v>
      </c>
      <c r="H52" s="66">
        <f t="shared" si="1"/>
        <v>8.596575159</v>
      </c>
      <c r="I52" s="134">
        <v>5482.0</v>
      </c>
      <c r="J52" s="299">
        <v>362.0</v>
      </c>
      <c r="K52" s="300">
        <f t="shared" si="2"/>
        <v>5844</v>
      </c>
      <c r="L52" s="114">
        <f t="shared" si="3"/>
        <v>0.7674434821</v>
      </c>
      <c r="M52" s="116">
        <v>225.0</v>
      </c>
      <c r="N52" s="301">
        <v>25.0</v>
      </c>
      <c r="O52" s="302">
        <f t="shared" si="4"/>
        <v>250</v>
      </c>
      <c r="P52" s="120">
        <f t="shared" si="5"/>
        <v>0.04277891855</v>
      </c>
      <c r="Q52" s="303">
        <f t="shared" si="6"/>
        <v>0.03283040221</v>
      </c>
      <c r="R52" s="370">
        <v>4483.0</v>
      </c>
      <c r="S52" s="124">
        <f t="shared" si="7"/>
        <v>1361</v>
      </c>
      <c r="T52" s="125">
        <f t="shared" si="8"/>
        <v>0.3035913451</v>
      </c>
      <c r="U52" s="357">
        <v>200.0</v>
      </c>
      <c r="V52" s="124">
        <f t="shared" si="9"/>
        <v>50</v>
      </c>
      <c r="W52" s="307">
        <f t="shared" si="10"/>
        <v>0.25</v>
      </c>
      <c r="X52" s="136">
        <v>483.0</v>
      </c>
      <c r="Y52" s="129">
        <f t="shared" si="11"/>
        <v>0.1035196687</v>
      </c>
    </row>
    <row r="53">
      <c r="A53" s="49"/>
      <c r="B53" s="98" t="s">
        <v>134</v>
      </c>
      <c r="C53" s="100" t="s">
        <v>135</v>
      </c>
      <c r="D53" s="102" t="s">
        <v>37</v>
      </c>
      <c r="E53" s="104" t="s">
        <v>37</v>
      </c>
      <c r="F53" s="106">
        <v>1792065.0</v>
      </c>
      <c r="G53" s="108">
        <v>4143.0</v>
      </c>
      <c r="H53" s="66">
        <f t="shared" si="1"/>
        <v>2.311858108</v>
      </c>
      <c r="I53" s="134">
        <v>162.0</v>
      </c>
      <c r="J53" s="299">
        <v>29.0</v>
      </c>
      <c r="K53" s="300">
        <f t="shared" si="2"/>
        <v>191</v>
      </c>
      <c r="L53" s="114">
        <f t="shared" si="3"/>
        <v>0.1065809555</v>
      </c>
      <c r="M53" s="116">
        <v>1.0</v>
      </c>
      <c r="N53" s="301">
        <v>1.0</v>
      </c>
      <c r="O53" s="302">
        <f t="shared" si="4"/>
        <v>2</v>
      </c>
      <c r="P53" s="120">
        <f t="shared" si="5"/>
        <v>0.01047120419</v>
      </c>
      <c r="Q53" s="303">
        <f t="shared" si="6"/>
        <v>0.001116030948</v>
      </c>
      <c r="R53" s="359">
        <v>124.0</v>
      </c>
      <c r="S53" s="124">
        <f t="shared" si="7"/>
        <v>67</v>
      </c>
      <c r="T53" s="125">
        <f t="shared" si="8"/>
        <v>0.5403225806</v>
      </c>
      <c r="U53" s="357">
        <v>1.0</v>
      </c>
      <c r="V53" s="124">
        <f t="shared" si="9"/>
        <v>1</v>
      </c>
      <c r="W53" s="308">
        <f t="shared" si="10"/>
        <v>1</v>
      </c>
      <c r="X53" s="136">
        <v>189.0</v>
      </c>
      <c r="Y53" s="129">
        <f t="shared" si="11"/>
        <v>0.005291005291</v>
      </c>
    </row>
    <row r="54">
      <c r="A54" s="49"/>
      <c r="B54" s="98" t="s">
        <v>110</v>
      </c>
      <c r="C54" s="100" t="s">
        <v>111</v>
      </c>
      <c r="D54" s="159" t="s">
        <v>44</v>
      </c>
      <c r="E54" s="149" t="s">
        <v>36</v>
      </c>
      <c r="F54" s="106">
        <v>5822434.0</v>
      </c>
      <c r="G54" s="108">
        <v>18726.0</v>
      </c>
      <c r="H54" s="66">
        <f t="shared" si="1"/>
        <v>3.216180724</v>
      </c>
      <c r="I54" s="134">
        <v>1351.0</v>
      </c>
      <c r="J54" s="299">
        <v>199.0</v>
      </c>
      <c r="K54" s="300">
        <f t="shared" si="2"/>
        <v>1550</v>
      </c>
      <c r="L54" s="114">
        <f t="shared" si="3"/>
        <v>0.2662116908</v>
      </c>
      <c r="M54" s="116">
        <v>25.0</v>
      </c>
      <c r="N54" s="301">
        <v>0.0</v>
      </c>
      <c r="O54" s="302">
        <f t="shared" si="4"/>
        <v>25</v>
      </c>
      <c r="P54" s="120">
        <f t="shared" si="5"/>
        <v>0.01612903226</v>
      </c>
      <c r="Q54" s="303">
        <f t="shared" si="6"/>
        <v>0.004293736949</v>
      </c>
      <c r="R54" s="370">
        <v>1154.0</v>
      </c>
      <c r="S54" s="124">
        <f t="shared" si="7"/>
        <v>396</v>
      </c>
      <c r="T54" s="125">
        <f t="shared" si="8"/>
        <v>0.3431542461</v>
      </c>
      <c r="U54" s="357">
        <v>17.0</v>
      </c>
      <c r="V54" s="124">
        <f t="shared" si="9"/>
        <v>8</v>
      </c>
      <c r="W54" s="307">
        <f t="shared" si="10"/>
        <v>0.4705882353</v>
      </c>
      <c r="X54" s="136">
        <v>435.0</v>
      </c>
      <c r="Y54" s="129">
        <f t="shared" si="11"/>
        <v>0.0183908046</v>
      </c>
    </row>
    <row r="55">
      <c r="A55" s="49"/>
      <c r="B55" s="98" t="s">
        <v>38</v>
      </c>
      <c r="C55" s="100" t="s">
        <v>40</v>
      </c>
      <c r="D55" s="102" t="s">
        <v>37</v>
      </c>
      <c r="E55" s="104" t="s">
        <v>37</v>
      </c>
      <c r="F55" s="106">
        <v>578759.0</v>
      </c>
      <c r="G55" s="108">
        <v>2198.0</v>
      </c>
      <c r="H55" s="66">
        <f t="shared" si="1"/>
        <v>3.797781114</v>
      </c>
      <c r="I55" s="134">
        <v>120.0</v>
      </c>
      <c r="J55" s="299">
        <v>17.0</v>
      </c>
      <c r="K55" s="300">
        <f t="shared" si="2"/>
        <v>137</v>
      </c>
      <c r="L55" s="114">
        <f t="shared" si="3"/>
        <v>0.2367133816</v>
      </c>
      <c r="M55" s="116">
        <v>0.0</v>
      </c>
      <c r="N55" s="301">
        <v>0.0</v>
      </c>
      <c r="O55" s="302">
        <f t="shared" si="4"/>
        <v>0</v>
      </c>
      <c r="P55" s="120">
        <f t="shared" si="5"/>
        <v>0</v>
      </c>
      <c r="Q55" s="303">
        <f t="shared" si="6"/>
        <v>0</v>
      </c>
      <c r="R55" s="359">
        <v>87.0</v>
      </c>
      <c r="S55" s="124">
        <f t="shared" si="7"/>
        <v>50</v>
      </c>
      <c r="T55" s="125">
        <f t="shared" si="8"/>
        <v>0.5747126437</v>
      </c>
      <c r="U55" s="357">
        <v>0.0</v>
      </c>
      <c r="V55" s="124">
        <f t="shared" si="9"/>
        <v>0</v>
      </c>
      <c r="W55" s="307" t="str">
        <f t="shared" si="10"/>
        <v>#DIV/0!</v>
      </c>
      <c r="X55" s="136">
        <v>39.0</v>
      </c>
      <c r="Y55" s="129">
        <f t="shared" si="11"/>
        <v>0</v>
      </c>
    </row>
    <row r="56">
      <c r="A56" s="49"/>
      <c r="B56" s="236" t="s">
        <v>31</v>
      </c>
      <c r="C56" s="140" t="s">
        <v>211</v>
      </c>
      <c r="D56" s="238" t="s">
        <v>34</v>
      </c>
      <c r="E56" s="240" t="s">
        <v>36</v>
      </c>
      <c r="F56" s="241">
        <v>55641.0</v>
      </c>
      <c r="G56" s="243">
        <v>26.0</v>
      </c>
      <c r="H56" s="64">
        <f t="shared" si="1"/>
        <v>0.4672813213</v>
      </c>
      <c r="I56" s="134">
        <v>0.0</v>
      </c>
      <c r="J56" s="313">
        <v>0.0</v>
      </c>
      <c r="K56" s="300">
        <f t="shared" si="2"/>
        <v>0</v>
      </c>
      <c r="L56" s="150">
        <f t="shared" si="3"/>
        <v>0</v>
      </c>
      <c r="M56" s="116">
        <v>0.0</v>
      </c>
      <c r="N56" s="314">
        <v>0.0</v>
      </c>
      <c r="O56" s="302">
        <f t="shared" si="4"/>
        <v>0</v>
      </c>
      <c r="P56" s="174" t="str">
        <f t="shared" si="5"/>
        <v>#DIV/0!</v>
      </c>
      <c r="Q56" s="315">
        <f t="shared" si="6"/>
        <v>0</v>
      </c>
      <c r="R56" s="387">
        <v>0.0</v>
      </c>
      <c r="S56" s="124">
        <f t="shared" si="7"/>
        <v>0</v>
      </c>
      <c r="T56" s="155" t="str">
        <f t="shared" si="8"/>
        <v>#DIV/0!</v>
      </c>
      <c r="U56" s="389">
        <v>0.0</v>
      </c>
      <c r="V56" s="124">
        <f t="shared" si="9"/>
        <v>0</v>
      </c>
      <c r="W56" s="317" t="str">
        <f t="shared" si="10"/>
        <v>#DIV/0!</v>
      </c>
      <c r="X56" s="136">
        <v>3.0</v>
      </c>
      <c r="Y56" s="129">
        <f t="shared" si="11"/>
        <v>0</v>
      </c>
    </row>
    <row r="57">
      <c r="A57" s="49"/>
      <c r="B57" s="236" t="s">
        <v>145</v>
      </c>
      <c r="C57" s="140" t="s">
        <v>214</v>
      </c>
      <c r="D57" s="238" t="s">
        <v>34</v>
      </c>
      <c r="E57" s="240" t="s">
        <v>36</v>
      </c>
      <c r="F57" s="241">
        <v>165718.0</v>
      </c>
      <c r="G57" s="243">
        <v>483.0</v>
      </c>
      <c r="H57" s="64">
        <f t="shared" si="1"/>
        <v>2.914589845</v>
      </c>
      <c r="I57" s="134">
        <v>69.0</v>
      </c>
      <c r="J57" s="313">
        <v>8.0</v>
      </c>
      <c r="K57" s="300">
        <f t="shared" si="2"/>
        <v>77</v>
      </c>
      <c r="L57" s="150">
        <f t="shared" si="3"/>
        <v>0.464644758</v>
      </c>
      <c r="M57" s="116">
        <v>2.0</v>
      </c>
      <c r="N57" s="314">
        <v>1.0</v>
      </c>
      <c r="O57" s="302">
        <f t="shared" si="4"/>
        <v>3</v>
      </c>
      <c r="P57" s="174">
        <f t="shared" si="5"/>
        <v>0.03896103896</v>
      </c>
      <c r="Q57" s="315">
        <f t="shared" si="6"/>
        <v>0.01810304252</v>
      </c>
      <c r="R57" s="387">
        <v>56.0</v>
      </c>
      <c r="S57" s="124">
        <f t="shared" si="7"/>
        <v>21</v>
      </c>
      <c r="T57" s="155">
        <f t="shared" si="8"/>
        <v>0.375</v>
      </c>
      <c r="U57" s="389">
        <v>1.0</v>
      </c>
      <c r="V57" s="124">
        <f t="shared" si="9"/>
        <v>2</v>
      </c>
      <c r="W57" s="318">
        <f t="shared" si="10"/>
        <v>2</v>
      </c>
      <c r="X57" s="136">
        <v>9.0</v>
      </c>
      <c r="Y57" s="129">
        <f t="shared" si="11"/>
        <v>0.2222222222</v>
      </c>
    </row>
    <row r="58">
      <c r="A58" s="49"/>
      <c r="B58" s="236" t="s">
        <v>49</v>
      </c>
      <c r="C58" s="140" t="s">
        <v>216</v>
      </c>
      <c r="D58" s="238" t="s">
        <v>34</v>
      </c>
      <c r="E58" s="240" t="s">
        <v>37</v>
      </c>
      <c r="F58" s="241">
        <v>55194.0</v>
      </c>
      <c r="G58" s="243">
        <v>6.0</v>
      </c>
      <c r="H58" s="66">
        <f t="shared" si="1"/>
        <v>0.1087074682</v>
      </c>
      <c r="I58" s="134">
        <v>2.0</v>
      </c>
      <c r="J58" s="313">
        <v>4.0</v>
      </c>
      <c r="K58" s="300">
        <f t="shared" si="2"/>
        <v>6</v>
      </c>
      <c r="L58" s="150">
        <f t="shared" si="3"/>
        <v>0.1087074682</v>
      </c>
      <c r="M58" s="116">
        <v>0.0</v>
      </c>
      <c r="N58" s="314">
        <v>1.0</v>
      </c>
      <c r="O58" s="302">
        <f t="shared" si="4"/>
        <v>1</v>
      </c>
      <c r="P58" s="153">
        <f t="shared" si="5"/>
        <v>0.1666666667</v>
      </c>
      <c r="Q58" s="315">
        <f t="shared" si="6"/>
        <v>0.01811791137</v>
      </c>
      <c r="R58" s="387">
        <v>2.0</v>
      </c>
      <c r="S58" s="124">
        <f t="shared" si="7"/>
        <v>4</v>
      </c>
      <c r="T58" s="324">
        <f t="shared" si="8"/>
        <v>2</v>
      </c>
      <c r="U58" s="389">
        <v>0.0</v>
      </c>
      <c r="V58" s="124">
        <f t="shared" si="9"/>
        <v>1</v>
      </c>
      <c r="W58" s="317" t="str">
        <f t="shared" si="10"/>
        <v>#DIV/0!</v>
      </c>
      <c r="X58" s="136">
        <v>3.0</v>
      </c>
      <c r="Y58" s="129">
        <f t="shared" si="11"/>
        <v>0.3333333333</v>
      </c>
    </row>
    <row r="59">
      <c r="A59" s="49"/>
      <c r="B59" s="236" t="s">
        <v>140</v>
      </c>
      <c r="C59" s="140" t="s">
        <v>219</v>
      </c>
      <c r="D59" s="238" t="s">
        <v>34</v>
      </c>
      <c r="E59" s="240" t="s">
        <v>142</v>
      </c>
      <c r="F59" s="241">
        <v>3193694.0</v>
      </c>
      <c r="G59" s="243">
        <v>2592.0</v>
      </c>
      <c r="H59" s="64">
        <f t="shared" si="1"/>
        <v>0.811599358</v>
      </c>
      <c r="I59" s="134">
        <v>239.0</v>
      </c>
      <c r="J59" s="313">
        <v>47.0</v>
      </c>
      <c r="K59" s="300">
        <f t="shared" si="2"/>
        <v>286</v>
      </c>
      <c r="L59" s="150">
        <f t="shared" si="3"/>
        <v>0.08955147237</v>
      </c>
      <c r="M59" s="116">
        <v>8.0</v>
      </c>
      <c r="N59" s="314">
        <v>3.0</v>
      </c>
      <c r="O59" s="302">
        <f t="shared" si="4"/>
        <v>11</v>
      </c>
      <c r="P59" s="174">
        <f t="shared" si="5"/>
        <v>0.03846153846</v>
      </c>
      <c r="Q59" s="315">
        <f t="shared" si="6"/>
        <v>0.003444287399</v>
      </c>
      <c r="R59" s="387">
        <v>127.0</v>
      </c>
      <c r="S59" s="124">
        <f t="shared" si="7"/>
        <v>159</v>
      </c>
      <c r="T59" s="324">
        <f t="shared" si="8"/>
        <v>1.251968504</v>
      </c>
      <c r="U59" s="389">
        <v>5.0</v>
      </c>
      <c r="V59" s="124">
        <f t="shared" si="9"/>
        <v>6</v>
      </c>
      <c r="W59" s="318">
        <f t="shared" si="10"/>
        <v>1.2</v>
      </c>
      <c r="X59" s="136">
        <v>240.0</v>
      </c>
      <c r="Y59" s="129">
        <f t="shared" si="11"/>
        <v>0.025</v>
      </c>
    </row>
    <row r="60">
      <c r="A60" s="49"/>
      <c r="B60" s="259" t="s">
        <v>147</v>
      </c>
      <c r="C60" s="196" t="s">
        <v>221</v>
      </c>
      <c r="D60" s="260" t="s">
        <v>34</v>
      </c>
      <c r="E60" s="261" t="s">
        <v>36</v>
      </c>
      <c r="F60" s="262">
        <v>104914.0</v>
      </c>
      <c r="G60" s="263">
        <v>180.0</v>
      </c>
      <c r="H60" s="264">
        <f t="shared" si="1"/>
        <v>1.715690947</v>
      </c>
      <c r="I60" s="402">
        <v>30.0</v>
      </c>
      <c r="J60" s="320">
        <v>0.0</v>
      </c>
      <c r="K60" s="321">
        <f t="shared" si="2"/>
        <v>30</v>
      </c>
      <c r="L60" s="267">
        <f t="shared" si="3"/>
        <v>0.2859484911</v>
      </c>
      <c r="M60" s="322">
        <v>0.0</v>
      </c>
      <c r="N60" s="201"/>
      <c r="O60" s="323">
        <f t="shared" si="4"/>
        <v>0</v>
      </c>
      <c r="P60" s="269">
        <f t="shared" si="5"/>
        <v>0</v>
      </c>
      <c r="Q60" s="325">
        <f t="shared" si="6"/>
        <v>0</v>
      </c>
      <c r="R60" s="406">
        <v>21.0</v>
      </c>
      <c r="S60" s="242">
        <f t="shared" si="7"/>
        <v>9</v>
      </c>
      <c r="T60" s="272">
        <f t="shared" si="8"/>
        <v>0.4285714286</v>
      </c>
      <c r="U60" s="407">
        <v>0.0</v>
      </c>
      <c r="V60" s="242">
        <f t="shared" si="9"/>
        <v>0</v>
      </c>
      <c r="W60" s="334" t="str">
        <f t="shared" si="10"/>
        <v>#DIV/0!</v>
      </c>
      <c r="X60" s="288" t="s">
        <v>34</v>
      </c>
      <c r="Y60" s="275" t="s">
        <v>34</v>
      </c>
    </row>
    <row r="61" ht="7.5" customHeight="1">
      <c r="A61" s="1"/>
      <c r="B61" s="1"/>
      <c r="C61" s="217"/>
      <c r="L61" s="218"/>
      <c r="M61" s="219"/>
      <c r="V61" s="221"/>
      <c r="Y61" s="222"/>
    </row>
    <row r="62">
      <c r="A62" s="1"/>
      <c r="B62" s="1"/>
      <c r="C62" s="223" t="s">
        <v>154</v>
      </c>
      <c r="I62" s="327">
        <v>46.0</v>
      </c>
      <c r="J62" s="328">
        <v>0.0</v>
      </c>
      <c r="K62" s="329">
        <f t="shared" ref="K62:K63" si="12">I62+J62</f>
        <v>46</v>
      </c>
      <c r="L62" s="218"/>
      <c r="M62" s="228">
        <v>0.0</v>
      </c>
      <c r="N62" s="226">
        <v>0.0</v>
      </c>
      <c r="O62" s="229">
        <v>0.0</v>
      </c>
      <c r="R62" s="336">
        <v>46.0</v>
      </c>
      <c r="U62" s="336">
        <v>0.0</v>
      </c>
      <c r="V62" s="221"/>
      <c r="Y62" s="222"/>
    </row>
    <row r="63">
      <c r="A63" s="1"/>
      <c r="B63" s="1"/>
      <c r="C63" s="223" t="s">
        <v>155</v>
      </c>
      <c r="I63" s="331">
        <v>3.0</v>
      </c>
      <c r="J63" s="332">
        <v>0.0</v>
      </c>
      <c r="K63" s="333">
        <f t="shared" si="12"/>
        <v>3</v>
      </c>
      <c r="L63" s="218"/>
      <c r="M63" s="237">
        <v>0.0</v>
      </c>
      <c r="N63" s="234">
        <v>0.0</v>
      </c>
      <c r="O63" s="239">
        <v>0.0</v>
      </c>
      <c r="R63" s="336">
        <v>3.0</v>
      </c>
      <c r="U63" s="336">
        <v>0.0</v>
      </c>
      <c r="V63" s="221"/>
      <c r="Y63" s="222"/>
    </row>
    <row r="64" ht="7.5" customHeight="1">
      <c r="A64" s="1"/>
      <c r="B64" s="1"/>
      <c r="C64" s="217"/>
      <c r="L64" s="218"/>
      <c r="V64" s="221"/>
      <c r="Y64" s="222"/>
    </row>
    <row r="65">
      <c r="A65" s="1"/>
      <c r="B65" s="1"/>
      <c r="C65" s="18" t="s">
        <v>15</v>
      </c>
      <c r="F65" s="20">
        <f t="shared" ref="F65:G65" si="13">SUM(F5:F63)</f>
        <v>331875705</v>
      </c>
      <c r="G65" s="251">
        <f t="shared" si="13"/>
        <v>1124195</v>
      </c>
      <c r="H65" s="21">
        <f>(G65/F65)*1000</f>
        <v>3.387397701</v>
      </c>
      <c r="I65" s="252">
        <f t="shared" ref="I65:K65" si="14">SUM(I5:I63)</f>
        <v>188482</v>
      </c>
      <c r="J65" s="253">
        <f t="shared" si="14"/>
        <v>26521</v>
      </c>
      <c r="K65" s="23">
        <f t="shared" si="14"/>
        <v>215003</v>
      </c>
      <c r="L65" s="22">
        <f>(K65/F65)*1000</f>
        <v>0.6478419383</v>
      </c>
      <c r="M65" s="254">
        <f t="shared" ref="M65:O65" si="15">SUM(M5:M63)</f>
        <v>4052</v>
      </c>
      <c r="N65" s="252">
        <f t="shared" si="15"/>
        <v>1049</v>
      </c>
      <c r="O65" s="23">
        <f t="shared" si="15"/>
        <v>5101</v>
      </c>
      <c r="P65" s="24">
        <f>O65/K65</f>
        <v>0.02372525035</v>
      </c>
      <c r="Q65" s="25">
        <f>(O65/F65)*1000</f>
        <v>0.01537021217</v>
      </c>
      <c r="R65" s="255">
        <f t="shared" ref="R65:S65" si="16">SUM(R5:R63)</f>
        <v>142004</v>
      </c>
      <c r="S65" s="256">
        <f t="shared" si="16"/>
        <v>72999</v>
      </c>
      <c r="T65" s="26">
        <f>(K65/R65)-1</f>
        <v>0.5140629841</v>
      </c>
      <c r="U65" s="255">
        <f t="shared" ref="U65:V65" si="17">SUM(U5:U63)</f>
        <v>2484</v>
      </c>
      <c r="V65" s="256">
        <f t="shared" si="17"/>
        <v>2617</v>
      </c>
      <c r="W65" s="415">
        <f>(O65/U65)-1</f>
        <v>1.053542673</v>
      </c>
      <c r="X65" s="257">
        <f>SUM(X5:X63)</f>
        <v>23559</v>
      </c>
      <c r="Y65" s="29">
        <f>V65/X65</f>
        <v>0.1110828134</v>
      </c>
    </row>
    <row r="66">
      <c r="A66" s="1"/>
      <c r="B66" s="1"/>
      <c r="C66" s="258" t="s">
        <v>159</v>
      </c>
    </row>
  </sheetData>
  <autoFilter ref="$B$4:$Y$60">
    <sortState ref="B4:Y60">
      <sortCondition ref="C4:C60"/>
      <sortCondition descending="1" ref="Q4:Q60"/>
      <sortCondition descending="1" ref="W4:W60"/>
      <sortCondition descending="1" ref="Y4:Y60"/>
      <sortCondition descending="1" ref="T4:T60"/>
      <sortCondition descending="1" ref="P4:P60"/>
      <sortCondition descending="1" ref="K4:K60"/>
      <sortCondition descending="1" ref="O4:O60"/>
      <sortCondition descending="1" ref="N4:N60"/>
      <sortCondition descending="1" ref="M4:M60"/>
      <sortCondition descending="1" ref="L4:L60"/>
      <sortCondition descending="1" ref="J4:J60"/>
      <sortCondition descending="1" ref="I4:I60"/>
      <sortCondition descending="1" ref="H4:H60"/>
      <sortCondition ref="B4:B60"/>
      <sortCondition descending="1" ref="X4:X60"/>
    </sortState>
  </autoFilter>
  <mergeCells count="14">
    <mergeCell ref="G3:H3"/>
    <mergeCell ref="I3:L3"/>
    <mergeCell ref="C66:Q66"/>
    <mergeCell ref="M3:Q3"/>
    <mergeCell ref="R3:T3"/>
    <mergeCell ref="X3:Y3"/>
    <mergeCell ref="B1:Q1"/>
    <mergeCell ref="R1:T1"/>
    <mergeCell ref="B2:D2"/>
    <mergeCell ref="E2:K2"/>
    <mergeCell ref="L2:Q2"/>
    <mergeCell ref="R2:W2"/>
    <mergeCell ref="B3:F3"/>
    <mergeCell ref="U3:W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14"/>
    <col customWidth="1" min="2" max="2" width="6.57"/>
    <col customWidth="1" min="3" max="3" width="22.0"/>
    <col customWidth="1" min="4" max="4" width="8.86"/>
    <col customWidth="1" min="5" max="5" width="8.29"/>
    <col customWidth="1" min="6" max="6" width="13.57"/>
    <col customWidth="1" min="7" max="7" width="10.43"/>
    <col customWidth="1" min="8" max="8" width="9.43"/>
    <col customWidth="1" min="9" max="9" width="9.14"/>
    <col customWidth="1" min="10" max="10" width="9.71"/>
    <col customWidth="1" min="11" max="11" width="9.57"/>
    <col customWidth="1" min="12" max="12" width="11.0"/>
    <col customWidth="1" min="13" max="13" width="9.71"/>
    <col customWidth="1" min="14" max="14" width="9.43"/>
    <col customWidth="1" min="15" max="15" width="10.71"/>
    <col customWidth="1" min="16" max="16" width="10.86"/>
    <col customWidth="1" min="17" max="17" width="10.0"/>
    <col customWidth="1" min="18" max="18" width="10.71"/>
    <col customWidth="1" min="19" max="19" width="10.86"/>
    <col customWidth="1" min="20" max="20" width="12.0"/>
    <col customWidth="1" min="21" max="21" width="13.71"/>
  </cols>
  <sheetData>
    <row r="1">
      <c r="A1" s="1"/>
      <c r="B1" s="2" t="s">
        <v>0</v>
      </c>
      <c r="N1" s="2" t="s">
        <v>193</v>
      </c>
      <c r="Q1" s="2"/>
      <c r="R1" s="2"/>
      <c r="S1" s="2"/>
      <c r="T1" s="2"/>
      <c r="U1" s="3"/>
    </row>
    <row r="2">
      <c r="A2" s="1"/>
      <c r="B2" s="4" t="str">
        <f>hyperlink("https://covidtracking.com/","Total Tested via CovidTracking.com")</f>
        <v>Total Tested via CovidTracking.com</v>
      </c>
      <c r="E2" s="4" t="str">
        <f>hyperlink("https://www.worldometers.info/coronavirus/country/us/","Confirmed Cases/Deaths data via WorldoMeters.Info")</f>
        <v>Confirmed Cases/Deaths data via WorldoMeters.Info</v>
      </c>
      <c r="J2" s="4" t="str">
        <f>hyperlink("https://en.wikipedia.org/wiki/List_of_states_and_territories_of_the_United_States_by_population","State/Territory Population via Wikipedia")</f>
        <v>State/Territory Population via Wikipedia</v>
      </c>
      <c r="N2" s="4" t="str">
        <f>hyperlink("http://acasignups.net","Compiled by Charles Gaba / ACASignups.net")</f>
        <v>Compiled by Charles Gaba / ACASignups.net</v>
      </c>
      <c r="S2" s="5"/>
      <c r="T2" s="6"/>
      <c r="U2" s="6"/>
    </row>
    <row r="3">
      <c r="A3" s="7"/>
      <c r="B3" s="8" t="str">
        <f>hyperlink("https://www.washingtonpost.com/national/health-science/desperate-for-medical-equipment-states-encounter-a-beleaguered-national-stockpile/2020/03/28/1f4f9a0a-6f82-11ea-aa80-c2470c6b2034_story.html","Partisan lean included because Trump
punishes states or governors he doesn't like.")</f>
        <v>Partisan lean included because Trump
punishes states or governors he doesn't like.</v>
      </c>
      <c r="C3" s="9"/>
      <c r="D3" s="9"/>
      <c r="E3" s="9"/>
      <c r="F3" s="10"/>
      <c r="G3" s="337" t="s">
        <v>195</v>
      </c>
      <c r="H3" s="9"/>
      <c r="I3" s="9"/>
      <c r="J3" s="9"/>
      <c r="K3" s="9"/>
      <c r="L3" s="9"/>
      <c r="M3" s="10"/>
      <c r="N3" s="11" t="s">
        <v>196</v>
      </c>
      <c r="O3" s="9"/>
      <c r="P3" s="9"/>
      <c r="Q3" s="9"/>
      <c r="R3" s="9"/>
      <c r="S3" s="10"/>
      <c r="T3" s="298" t="str">
        <f>hyperlink("https://en.wikipedia.org/wiki/List_of_U.S._states_and_territories_by_birth_and_death_rates","Avg. Deaths per day
via Wikipedia (via NCHS)")</f>
        <v>Avg. Deaths per day
via Wikipedia (via NCHS)</v>
      </c>
      <c r="U3" s="10"/>
    </row>
    <row r="4">
      <c r="A4" s="7"/>
      <c r="B4" s="30" t="s">
        <v>10</v>
      </c>
      <c r="C4" s="31" t="s">
        <v>11</v>
      </c>
      <c r="D4" s="32" t="s">
        <v>12</v>
      </c>
      <c r="E4" s="33" t="s">
        <v>13</v>
      </c>
      <c r="F4" s="34" t="s">
        <v>14</v>
      </c>
      <c r="G4" s="35" t="s">
        <v>199</v>
      </c>
      <c r="H4" s="43" t="s">
        <v>200</v>
      </c>
      <c r="I4" s="339" t="s">
        <v>201</v>
      </c>
      <c r="J4" s="340" t="s">
        <v>202</v>
      </c>
      <c r="K4" s="339" t="s">
        <v>203</v>
      </c>
      <c r="L4" s="341" t="s">
        <v>19</v>
      </c>
      <c r="M4" s="340" t="s">
        <v>20</v>
      </c>
      <c r="N4" s="48" t="s">
        <v>197</v>
      </c>
      <c r="O4" s="51" t="s">
        <v>206</v>
      </c>
      <c r="P4" s="53" t="s">
        <v>207</v>
      </c>
      <c r="Q4" s="48" t="s">
        <v>198</v>
      </c>
      <c r="R4" s="51" t="s">
        <v>206</v>
      </c>
      <c r="S4" s="282" t="s">
        <v>207</v>
      </c>
      <c r="T4" s="39" t="s">
        <v>208</v>
      </c>
      <c r="U4" s="39" t="s">
        <v>30</v>
      </c>
    </row>
    <row r="5">
      <c r="A5" s="49"/>
      <c r="B5" s="54" t="s">
        <v>33</v>
      </c>
      <c r="C5" s="56" t="s">
        <v>35</v>
      </c>
      <c r="D5" s="58" t="s">
        <v>37</v>
      </c>
      <c r="E5" s="60" t="s">
        <v>37</v>
      </c>
      <c r="F5" s="62">
        <v>4903185.0</v>
      </c>
      <c r="G5" s="63">
        <v>7279.0</v>
      </c>
      <c r="H5" s="342">
        <f t="shared" ref="H5:H11" si="1">(G5/F5)*1000</f>
        <v>1.48454525</v>
      </c>
      <c r="I5" s="293">
        <v>993.0</v>
      </c>
      <c r="J5" s="344">
        <f t="shared" ref="J5:J60" si="2">(I5/F5)*1000</f>
        <v>0.2025214223</v>
      </c>
      <c r="K5" s="293">
        <v>23.0</v>
      </c>
      <c r="L5" s="345">
        <f t="shared" ref="L5:L60" si="3">K5/I5</f>
        <v>0.02316213494</v>
      </c>
      <c r="M5" s="292">
        <f t="shared" ref="M5:M60" si="4">(K5/F5)*1000</f>
        <v>0.004690828512</v>
      </c>
      <c r="N5" s="348">
        <v>935.0</v>
      </c>
      <c r="O5" s="350">
        <f t="shared" ref="O5:O60" si="5">I5-N5</f>
        <v>58</v>
      </c>
      <c r="P5" s="351">
        <f t="shared" ref="P5:P60" si="6">(I5/N5)-1</f>
        <v>0.06203208556</v>
      </c>
      <c r="Q5" s="352">
        <v>11.0</v>
      </c>
      <c r="R5" s="350">
        <f t="shared" ref="R5:R60" si="7">K5-Q5</f>
        <v>12</v>
      </c>
      <c r="S5" s="354">
        <f t="shared" ref="S5:S60" si="8">(K5/Q5)-1</f>
        <v>1.090909091</v>
      </c>
      <c r="T5" s="356">
        <v>146.0</v>
      </c>
      <c r="U5" s="358">
        <f t="shared" ref="U5:U59" si="9">R5/T5</f>
        <v>0.08219178082</v>
      </c>
    </row>
    <row r="6">
      <c r="A6" s="49"/>
      <c r="B6" s="98" t="s">
        <v>39</v>
      </c>
      <c r="C6" s="100" t="s">
        <v>41</v>
      </c>
      <c r="D6" s="102" t="s">
        <v>37</v>
      </c>
      <c r="E6" s="104" t="s">
        <v>37</v>
      </c>
      <c r="F6" s="106">
        <v>731545.0</v>
      </c>
      <c r="G6" s="108">
        <v>3713.0</v>
      </c>
      <c r="H6" s="66">
        <f t="shared" si="1"/>
        <v>5.075559262</v>
      </c>
      <c r="I6" s="111">
        <v>119.0</v>
      </c>
      <c r="J6" s="360">
        <f t="shared" si="2"/>
        <v>0.1626694188</v>
      </c>
      <c r="K6" s="306">
        <v>3.0</v>
      </c>
      <c r="L6" s="361">
        <f t="shared" si="3"/>
        <v>0.02521008403</v>
      </c>
      <c r="M6" s="303">
        <f t="shared" si="4"/>
        <v>0.004100909718</v>
      </c>
      <c r="N6" s="362">
        <v>114.0</v>
      </c>
      <c r="O6" s="363">
        <f t="shared" si="5"/>
        <v>5</v>
      </c>
      <c r="P6" s="364">
        <f t="shared" si="6"/>
        <v>0.04385964912</v>
      </c>
      <c r="Q6" s="365">
        <v>2.0</v>
      </c>
      <c r="R6" s="363">
        <f t="shared" si="7"/>
        <v>1</v>
      </c>
      <c r="S6" s="366">
        <f t="shared" si="8"/>
        <v>0.5</v>
      </c>
      <c r="T6" s="367">
        <v>12.0</v>
      </c>
      <c r="U6" s="368">
        <f t="shared" si="9"/>
        <v>0.08333333333</v>
      </c>
    </row>
    <row r="7">
      <c r="A7" s="49"/>
      <c r="B7" s="98" t="s">
        <v>45</v>
      </c>
      <c r="C7" s="100" t="s">
        <v>46</v>
      </c>
      <c r="D7" s="102" t="s">
        <v>37</v>
      </c>
      <c r="E7" s="104" t="s">
        <v>37</v>
      </c>
      <c r="F7" s="106">
        <v>7278717.0</v>
      </c>
      <c r="G7" s="108">
        <v>19371.0</v>
      </c>
      <c r="H7" s="66">
        <f t="shared" si="1"/>
        <v>2.66132067</v>
      </c>
      <c r="I7" s="111">
        <v>1289.0</v>
      </c>
      <c r="J7" s="360">
        <f t="shared" si="2"/>
        <v>0.1770916495</v>
      </c>
      <c r="K7" s="306">
        <v>24.0</v>
      </c>
      <c r="L7" s="361">
        <f t="shared" si="3"/>
        <v>0.01861908456</v>
      </c>
      <c r="M7" s="303">
        <f t="shared" si="4"/>
        <v>0.003297284398</v>
      </c>
      <c r="N7" s="362">
        <v>1157.0</v>
      </c>
      <c r="O7" s="363">
        <f t="shared" si="5"/>
        <v>132</v>
      </c>
      <c r="P7" s="364">
        <f t="shared" si="6"/>
        <v>0.114088159</v>
      </c>
      <c r="Q7" s="365">
        <v>20.0</v>
      </c>
      <c r="R7" s="363">
        <f t="shared" si="7"/>
        <v>4</v>
      </c>
      <c r="S7" s="369">
        <f t="shared" si="8"/>
        <v>0.2</v>
      </c>
      <c r="T7" s="367">
        <v>164.0</v>
      </c>
      <c r="U7" s="368">
        <f t="shared" si="9"/>
        <v>0.0243902439</v>
      </c>
    </row>
    <row r="8">
      <c r="A8" s="49"/>
      <c r="B8" s="98" t="s">
        <v>47</v>
      </c>
      <c r="C8" s="100" t="s">
        <v>48</v>
      </c>
      <c r="D8" s="102" t="s">
        <v>37</v>
      </c>
      <c r="E8" s="104" t="s">
        <v>37</v>
      </c>
      <c r="F8" s="106">
        <v>3017825.0</v>
      </c>
      <c r="G8" s="108">
        <v>6482.0</v>
      </c>
      <c r="H8" s="66">
        <f t="shared" si="1"/>
        <v>2.147904534</v>
      </c>
      <c r="I8" s="111">
        <v>523.0</v>
      </c>
      <c r="J8" s="360">
        <f t="shared" si="2"/>
        <v>0.173303621</v>
      </c>
      <c r="K8" s="306">
        <v>8.0</v>
      </c>
      <c r="L8" s="361">
        <f t="shared" si="3"/>
        <v>0.01529636711</v>
      </c>
      <c r="M8" s="303">
        <f t="shared" si="4"/>
        <v>0.002650915809</v>
      </c>
      <c r="N8" s="362">
        <v>508.0</v>
      </c>
      <c r="O8" s="363">
        <f t="shared" si="5"/>
        <v>15</v>
      </c>
      <c r="P8" s="364">
        <f t="shared" si="6"/>
        <v>0.02952755906</v>
      </c>
      <c r="Q8" s="365">
        <v>7.0</v>
      </c>
      <c r="R8" s="363">
        <f t="shared" si="7"/>
        <v>1</v>
      </c>
      <c r="S8" s="369">
        <f t="shared" si="8"/>
        <v>0.1428571429</v>
      </c>
      <c r="T8" s="367">
        <v>89.0</v>
      </c>
      <c r="U8" s="368">
        <f t="shared" si="9"/>
        <v>0.01123595506</v>
      </c>
    </row>
    <row r="9">
      <c r="A9" s="49"/>
      <c r="B9" s="98" t="s">
        <v>51</v>
      </c>
      <c r="C9" s="100" t="s">
        <v>52</v>
      </c>
      <c r="D9" s="146" t="s">
        <v>36</v>
      </c>
      <c r="E9" s="149" t="s">
        <v>36</v>
      </c>
      <c r="F9" s="106">
        <v>3.9512223E7</v>
      </c>
      <c r="G9" s="108">
        <v>29254.0</v>
      </c>
      <c r="H9" s="66">
        <f t="shared" si="1"/>
        <v>0.74037849</v>
      </c>
      <c r="I9" s="111">
        <v>8504.0</v>
      </c>
      <c r="J9" s="360">
        <f t="shared" si="2"/>
        <v>0.2152245395</v>
      </c>
      <c r="K9" s="306">
        <v>180.0</v>
      </c>
      <c r="L9" s="361">
        <f t="shared" si="3"/>
        <v>0.02116650988</v>
      </c>
      <c r="M9" s="303">
        <f t="shared" si="4"/>
        <v>0.004555552341</v>
      </c>
      <c r="N9" s="362">
        <v>7248.0</v>
      </c>
      <c r="O9" s="363">
        <f t="shared" si="5"/>
        <v>1256</v>
      </c>
      <c r="P9" s="364">
        <f t="shared" si="6"/>
        <v>0.1732891832</v>
      </c>
      <c r="Q9" s="365">
        <v>145.0</v>
      </c>
      <c r="R9" s="363">
        <f t="shared" si="7"/>
        <v>35</v>
      </c>
      <c r="S9" s="369">
        <f t="shared" si="8"/>
        <v>0.2413793103</v>
      </c>
      <c r="T9" s="367">
        <v>736.0</v>
      </c>
      <c r="U9" s="368">
        <f t="shared" si="9"/>
        <v>0.04755434783</v>
      </c>
    </row>
    <row r="10">
      <c r="A10" s="49"/>
      <c r="B10" s="98" t="s">
        <v>53</v>
      </c>
      <c r="C10" s="100" t="s">
        <v>54</v>
      </c>
      <c r="D10" s="146" t="s">
        <v>36</v>
      </c>
      <c r="E10" s="149" t="s">
        <v>36</v>
      </c>
      <c r="F10" s="106">
        <v>5758736.0</v>
      </c>
      <c r="G10" s="108">
        <v>15364.0</v>
      </c>
      <c r="H10" s="66">
        <f t="shared" si="1"/>
        <v>2.667946577</v>
      </c>
      <c r="I10" s="111">
        <v>2966.0</v>
      </c>
      <c r="J10" s="360">
        <f t="shared" si="2"/>
        <v>0.515043579</v>
      </c>
      <c r="K10" s="306">
        <v>69.0</v>
      </c>
      <c r="L10" s="361">
        <f t="shared" si="3"/>
        <v>0.02326365475</v>
      </c>
      <c r="M10" s="303">
        <f t="shared" si="4"/>
        <v>0.01198179601</v>
      </c>
      <c r="N10" s="362">
        <v>2627.0</v>
      </c>
      <c r="O10" s="363">
        <f t="shared" si="5"/>
        <v>339</v>
      </c>
      <c r="P10" s="364">
        <f t="shared" si="6"/>
        <v>0.1290445375</v>
      </c>
      <c r="Q10" s="365">
        <v>51.0</v>
      </c>
      <c r="R10" s="363">
        <f t="shared" si="7"/>
        <v>18</v>
      </c>
      <c r="S10" s="366">
        <f t="shared" si="8"/>
        <v>0.3529411765</v>
      </c>
      <c r="T10" s="367">
        <v>107.0</v>
      </c>
      <c r="U10" s="368">
        <f t="shared" si="9"/>
        <v>0.1682242991</v>
      </c>
    </row>
    <row r="11">
      <c r="A11" s="49"/>
      <c r="B11" s="98" t="s">
        <v>57</v>
      </c>
      <c r="C11" s="100" t="s">
        <v>58</v>
      </c>
      <c r="D11" s="146" t="s">
        <v>36</v>
      </c>
      <c r="E11" s="149" t="s">
        <v>36</v>
      </c>
      <c r="F11" s="106">
        <v>3565287.0</v>
      </c>
      <c r="G11" s="108">
        <v>16157.0</v>
      </c>
      <c r="H11" s="66">
        <f t="shared" si="1"/>
        <v>4.531752984</v>
      </c>
      <c r="I11" s="111">
        <v>3128.0</v>
      </c>
      <c r="J11" s="360">
        <f t="shared" si="2"/>
        <v>0.877348724</v>
      </c>
      <c r="K11" s="306">
        <v>69.0</v>
      </c>
      <c r="L11" s="361">
        <f t="shared" si="3"/>
        <v>0.02205882353</v>
      </c>
      <c r="M11" s="303">
        <f t="shared" si="4"/>
        <v>0.01935328068</v>
      </c>
      <c r="N11" s="362">
        <v>2571.0</v>
      </c>
      <c r="O11" s="363">
        <f t="shared" si="5"/>
        <v>557</v>
      </c>
      <c r="P11" s="364">
        <f t="shared" si="6"/>
        <v>0.216647219</v>
      </c>
      <c r="Q11" s="365">
        <v>36.0</v>
      </c>
      <c r="R11" s="363">
        <f t="shared" si="7"/>
        <v>33</v>
      </c>
      <c r="S11" s="366">
        <f t="shared" si="8"/>
        <v>0.9166666667</v>
      </c>
      <c r="T11" s="367">
        <v>85.0</v>
      </c>
      <c r="U11" s="368">
        <f t="shared" si="9"/>
        <v>0.3882352941</v>
      </c>
    </row>
    <row r="12">
      <c r="A12" s="49"/>
      <c r="B12" s="98" t="s">
        <v>61</v>
      </c>
      <c r="C12" s="100" t="s">
        <v>62</v>
      </c>
      <c r="D12" s="146" t="s">
        <v>36</v>
      </c>
      <c r="E12" s="149" t="s">
        <v>36</v>
      </c>
      <c r="F12" s="106">
        <v>973764.0</v>
      </c>
      <c r="G12" s="243">
        <v>4102.0</v>
      </c>
      <c r="H12" s="66" t="s">
        <v>209</v>
      </c>
      <c r="I12" s="111">
        <v>319.0</v>
      </c>
      <c r="J12" s="360">
        <f t="shared" si="2"/>
        <v>0.3275947766</v>
      </c>
      <c r="K12" s="306">
        <v>10.0</v>
      </c>
      <c r="L12" s="361">
        <f t="shared" si="3"/>
        <v>0.03134796238</v>
      </c>
      <c r="M12" s="303">
        <f t="shared" si="4"/>
        <v>0.01026942873</v>
      </c>
      <c r="N12" s="362">
        <v>264.0</v>
      </c>
      <c r="O12" s="363">
        <f t="shared" si="5"/>
        <v>55</v>
      </c>
      <c r="P12" s="364">
        <f t="shared" si="6"/>
        <v>0.2083333333</v>
      </c>
      <c r="Q12" s="365">
        <v>6.0</v>
      </c>
      <c r="R12" s="363">
        <f t="shared" si="7"/>
        <v>4</v>
      </c>
      <c r="S12" s="366">
        <f t="shared" si="8"/>
        <v>0.6666666667</v>
      </c>
      <c r="T12" s="367">
        <v>25.0</v>
      </c>
      <c r="U12" s="368">
        <f t="shared" si="9"/>
        <v>0.16</v>
      </c>
    </row>
    <row r="13">
      <c r="A13" s="49"/>
      <c r="B13" s="98" t="s">
        <v>65</v>
      </c>
      <c r="C13" s="100" t="s">
        <v>66</v>
      </c>
      <c r="D13" s="146" t="s">
        <v>36</v>
      </c>
      <c r="E13" s="149" t="s">
        <v>67</v>
      </c>
      <c r="F13" s="106">
        <v>705749.0</v>
      </c>
      <c r="G13" s="108">
        <v>3757.0</v>
      </c>
      <c r="H13" s="66">
        <f t="shared" ref="H13:H57" si="10">(G13/F13)*1000</f>
        <v>5.32342235</v>
      </c>
      <c r="I13" s="111">
        <v>495.0</v>
      </c>
      <c r="J13" s="360">
        <f t="shared" si="2"/>
        <v>0.7013825028</v>
      </c>
      <c r="K13" s="306">
        <v>9.0</v>
      </c>
      <c r="L13" s="361">
        <f t="shared" si="3"/>
        <v>0.01818181818</v>
      </c>
      <c r="M13" s="303">
        <f t="shared" si="4"/>
        <v>0.01275240914</v>
      </c>
      <c r="N13" s="362">
        <v>495.0</v>
      </c>
      <c r="O13" s="363">
        <f t="shared" si="5"/>
        <v>0</v>
      </c>
      <c r="P13" s="364">
        <f t="shared" si="6"/>
        <v>0</v>
      </c>
      <c r="Q13" s="365">
        <v>9.0</v>
      </c>
      <c r="R13" s="363">
        <f t="shared" si="7"/>
        <v>0</v>
      </c>
      <c r="S13" s="369">
        <f t="shared" si="8"/>
        <v>0</v>
      </c>
      <c r="T13" s="367">
        <v>14.0</v>
      </c>
      <c r="U13" s="368">
        <f t="shared" si="9"/>
        <v>0</v>
      </c>
    </row>
    <row r="14">
      <c r="A14" s="49"/>
      <c r="B14" s="98" t="s">
        <v>70</v>
      </c>
      <c r="C14" s="100" t="s">
        <v>72</v>
      </c>
      <c r="D14" s="159" t="s">
        <v>44</v>
      </c>
      <c r="E14" s="104" t="s">
        <v>37</v>
      </c>
      <c r="F14" s="106">
        <v>2.1477737E7</v>
      </c>
      <c r="G14" s="108">
        <v>60623.0</v>
      </c>
      <c r="H14" s="66">
        <f t="shared" si="10"/>
        <v>2.822597185</v>
      </c>
      <c r="I14" s="111">
        <v>6741.0</v>
      </c>
      <c r="J14" s="360">
        <f t="shared" si="2"/>
        <v>0.313859882</v>
      </c>
      <c r="K14" s="306">
        <v>85.0</v>
      </c>
      <c r="L14" s="361">
        <f t="shared" si="3"/>
        <v>0.01260940513</v>
      </c>
      <c r="M14" s="303">
        <f t="shared" si="4"/>
        <v>0.003957586407</v>
      </c>
      <c r="N14" s="362">
        <v>5704.0</v>
      </c>
      <c r="O14" s="363">
        <f t="shared" si="5"/>
        <v>1037</v>
      </c>
      <c r="P14" s="364">
        <f t="shared" si="6"/>
        <v>0.181802244</v>
      </c>
      <c r="Q14" s="365">
        <v>71.0</v>
      </c>
      <c r="R14" s="363">
        <f t="shared" si="7"/>
        <v>14</v>
      </c>
      <c r="S14" s="369">
        <f t="shared" si="8"/>
        <v>0.1971830986</v>
      </c>
      <c r="T14" s="367">
        <v>571.0</v>
      </c>
      <c r="U14" s="368">
        <f t="shared" si="9"/>
        <v>0.02451838879</v>
      </c>
    </row>
    <row r="15">
      <c r="A15" s="49"/>
      <c r="B15" s="98" t="s">
        <v>74</v>
      </c>
      <c r="C15" s="100" t="s">
        <v>75</v>
      </c>
      <c r="D15" s="102" t="s">
        <v>37</v>
      </c>
      <c r="E15" s="104" t="s">
        <v>37</v>
      </c>
      <c r="F15" s="106">
        <v>1.0617423E7</v>
      </c>
      <c r="G15" s="108">
        <v>16181.0</v>
      </c>
      <c r="H15" s="66">
        <f t="shared" si="10"/>
        <v>1.524004459</v>
      </c>
      <c r="I15" s="111">
        <v>4117.0</v>
      </c>
      <c r="J15" s="360">
        <f t="shared" si="2"/>
        <v>0.3877588752</v>
      </c>
      <c r="K15" s="306">
        <v>125.0</v>
      </c>
      <c r="L15" s="361">
        <f t="shared" si="3"/>
        <v>0.03036191402</v>
      </c>
      <c r="M15" s="303">
        <f t="shared" si="4"/>
        <v>0.01177310163</v>
      </c>
      <c r="N15" s="362">
        <v>3032.0</v>
      </c>
      <c r="O15" s="363">
        <f t="shared" si="5"/>
        <v>1085</v>
      </c>
      <c r="P15" s="371">
        <f t="shared" si="6"/>
        <v>0.3578496042</v>
      </c>
      <c r="Q15" s="365">
        <v>102.0</v>
      </c>
      <c r="R15" s="363">
        <f t="shared" si="7"/>
        <v>23</v>
      </c>
      <c r="S15" s="369">
        <f t="shared" si="8"/>
        <v>0.2254901961</v>
      </c>
      <c r="T15" s="367">
        <v>233.0</v>
      </c>
      <c r="U15" s="368">
        <f t="shared" si="9"/>
        <v>0.09871244635</v>
      </c>
    </row>
    <row r="16">
      <c r="A16" s="49"/>
      <c r="B16" s="98" t="s">
        <v>80</v>
      </c>
      <c r="C16" s="100" t="s">
        <v>81</v>
      </c>
      <c r="D16" s="146" t="s">
        <v>36</v>
      </c>
      <c r="E16" s="149" t="s">
        <v>36</v>
      </c>
      <c r="F16" s="106">
        <v>1415872.0</v>
      </c>
      <c r="G16" s="108">
        <v>8675.0</v>
      </c>
      <c r="H16" s="66">
        <f t="shared" si="10"/>
        <v>6.126966279</v>
      </c>
      <c r="I16" s="111">
        <v>224.0</v>
      </c>
      <c r="J16" s="360">
        <f t="shared" si="2"/>
        <v>0.1582063915</v>
      </c>
      <c r="K16" s="306">
        <v>1.0</v>
      </c>
      <c r="L16" s="361">
        <f t="shared" si="3"/>
        <v>0.004464285714</v>
      </c>
      <c r="M16" s="303">
        <f t="shared" si="4"/>
        <v>0.0007062785337</v>
      </c>
      <c r="N16" s="362">
        <v>204.0</v>
      </c>
      <c r="O16" s="363">
        <f t="shared" si="5"/>
        <v>20</v>
      </c>
      <c r="P16" s="364">
        <f t="shared" si="6"/>
        <v>0.09803921569</v>
      </c>
      <c r="Q16" s="365">
        <v>0.0</v>
      </c>
      <c r="R16" s="363">
        <f t="shared" si="7"/>
        <v>1</v>
      </c>
      <c r="S16" s="369" t="str">
        <f t="shared" si="8"/>
        <v>#DIV/0!</v>
      </c>
      <c r="T16" s="367">
        <v>31.0</v>
      </c>
      <c r="U16" s="368">
        <f t="shared" si="9"/>
        <v>0.03225806452</v>
      </c>
    </row>
    <row r="17">
      <c r="A17" s="49"/>
      <c r="B17" s="98" t="s">
        <v>68</v>
      </c>
      <c r="C17" s="100" t="s">
        <v>69</v>
      </c>
      <c r="D17" s="102" t="s">
        <v>37</v>
      </c>
      <c r="E17" s="104" t="s">
        <v>37</v>
      </c>
      <c r="F17" s="106">
        <v>1787147.0</v>
      </c>
      <c r="G17" s="108">
        <v>5712.0</v>
      </c>
      <c r="H17" s="66">
        <f t="shared" si="10"/>
        <v>3.19615566</v>
      </c>
      <c r="I17" s="306">
        <v>525.0</v>
      </c>
      <c r="J17" s="360">
        <f t="shared" si="2"/>
        <v>0.293764307</v>
      </c>
      <c r="K17" s="306">
        <v>9.0</v>
      </c>
      <c r="L17" s="361">
        <f t="shared" si="3"/>
        <v>0.01714285714</v>
      </c>
      <c r="M17" s="303">
        <f t="shared" si="4"/>
        <v>0.005035959549</v>
      </c>
      <c r="N17" s="372">
        <v>415.0</v>
      </c>
      <c r="O17" s="363">
        <f t="shared" si="5"/>
        <v>110</v>
      </c>
      <c r="P17" s="371">
        <f t="shared" si="6"/>
        <v>0.265060241</v>
      </c>
      <c r="Q17" s="365">
        <v>7.0</v>
      </c>
      <c r="R17" s="363">
        <f t="shared" si="7"/>
        <v>2</v>
      </c>
      <c r="S17" s="366">
        <f t="shared" si="8"/>
        <v>0.2857142857</v>
      </c>
      <c r="T17" s="367">
        <v>40.0</v>
      </c>
      <c r="U17" s="368">
        <f t="shared" si="9"/>
        <v>0.05</v>
      </c>
    </row>
    <row r="18">
      <c r="A18" s="49"/>
      <c r="B18" s="98" t="s">
        <v>84</v>
      </c>
      <c r="C18" s="100" t="s">
        <v>85</v>
      </c>
      <c r="D18" s="146" t="s">
        <v>36</v>
      </c>
      <c r="E18" s="149" t="s">
        <v>36</v>
      </c>
      <c r="F18" s="106">
        <v>1.2671821E7</v>
      </c>
      <c r="G18" s="108">
        <v>35225.0</v>
      </c>
      <c r="H18" s="66">
        <f t="shared" si="10"/>
        <v>2.779789898</v>
      </c>
      <c r="I18" s="111">
        <v>5994.0</v>
      </c>
      <c r="J18" s="360">
        <f t="shared" si="2"/>
        <v>0.4730180453</v>
      </c>
      <c r="K18" s="306">
        <v>99.0</v>
      </c>
      <c r="L18" s="361">
        <f t="shared" si="3"/>
        <v>0.01651651652</v>
      </c>
      <c r="M18" s="303">
        <f t="shared" si="4"/>
        <v>0.007812610358</v>
      </c>
      <c r="N18" s="362">
        <v>5057.0</v>
      </c>
      <c r="O18" s="363">
        <f t="shared" si="5"/>
        <v>937</v>
      </c>
      <c r="P18" s="364">
        <f t="shared" si="6"/>
        <v>0.18528772</v>
      </c>
      <c r="Q18" s="365">
        <v>73.0</v>
      </c>
      <c r="R18" s="363">
        <f t="shared" si="7"/>
        <v>26</v>
      </c>
      <c r="S18" s="366">
        <f t="shared" si="8"/>
        <v>0.3561643836</v>
      </c>
      <c r="T18" s="367">
        <v>299.0</v>
      </c>
      <c r="U18" s="368">
        <f t="shared" si="9"/>
        <v>0.08695652174</v>
      </c>
    </row>
    <row r="19">
      <c r="A19" s="49"/>
      <c r="B19" s="98" t="s">
        <v>90</v>
      </c>
      <c r="C19" s="100" t="s">
        <v>93</v>
      </c>
      <c r="D19" s="102" t="s">
        <v>37</v>
      </c>
      <c r="E19" s="104" t="s">
        <v>37</v>
      </c>
      <c r="F19" s="106">
        <v>6732219.0</v>
      </c>
      <c r="G19" s="108">
        <v>13373.0</v>
      </c>
      <c r="H19" s="66">
        <f t="shared" si="10"/>
        <v>1.986417851</v>
      </c>
      <c r="I19" s="111">
        <v>2159.0</v>
      </c>
      <c r="J19" s="360">
        <f t="shared" si="2"/>
        <v>0.3206966381</v>
      </c>
      <c r="K19" s="306">
        <v>49.0</v>
      </c>
      <c r="L19" s="361">
        <f t="shared" si="3"/>
        <v>0.02269569245</v>
      </c>
      <c r="M19" s="303">
        <f t="shared" si="4"/>
        <v>0.007278432267</v>
      </c>
      <c r="N19" s="362">
        <v>1786.0</v>
      </c>
      <c r="O19" s="363">
        <f t="shared" si="5"/>
        <v>373</v>
      </c>
      <c r="P19" s="364">
        <f t="shared" si="6"/>
        <v>0.2088465845</v>
      </c>
      <c r="Q19" s="365">
        <v>35.0</v>
      </c>
      <c r="R19" s="363">
        <f t="shared" si="7"/>
        <v>14</v>
      </c>
      <c r="S19" s="366">
        <f t="shared" si="8"/>
        <v>0.4</v>
      </c>
      <c r="T19" s="367">
        <v>181.0</v>
      </c>
      <c r="U19" s="368">
        <f t="shared" si="9"/>
        <v>0.0773480663</v>
      </c>
    </row>
    <row r="20">
      <c r="A20" s="49"/>
      <c r="B20" s="98" t="s">
        <v>96</v>
      </c>
      <c r="C20" s="100" t="s">
        <v>97</v>
      </c>
      <c r="D20" s="159" t="s">
        <v>44</v>
      </c>
      <c r="E20" s="104" t="s">
        <v>37</v>
      </c>
      <c r="F20" s="106">
        <v>3155070.0</v>
      </c>
      <c r="G20" s="108">
        <v>7385.0</v>
      </c>
      <c r="H20" s="66">
        <f t="shared" si="10"/>
        <v>2.340677069</v>
      </c>
      <c r="I20" s="306">
        <v>497.0</v>
      </c>
      <c r="J20" s="360">
        <f t="shared" si="2"/>
        <v>0.1575242388</v>
      </c>
      <c r="K20" s="306">
        <v>7.0</v>
      </c>
      <c r="L20" s="361">
        <f t="shared" si="3"/>
        <v>0.01408450704</v>
      </c>
      <c r="M20" s="303">
        <f t="shared" si="4"/>
        <v>0.00221865125</v>
      </c>
      <c r="N20" s="372">
        <v>424.0</v>
      </c>
      <c r="O20" s="363">
        <f t="shared" si="5"/>
        <v>73</v>
      </c>
      <c r="P20" s="364">
        <f t="shared" si="6"/>
        <v>0.1721698113</v>
      </c>
      <c r="Q20" s="365">
        <v>6.0</v>
      </c>
      <c r="R20" s="363">
        <f t="shared" si="7"/>
        <v>1</v>
      </c>
      <c r="S20" s="369">
        <f t="shared" si="8"/>
        <v>0.1666666667</v>
      </c>
      <c r="T20" s="367">
        <v>84.0</v>
      </c>
      <c r="U20" s="368">
        <f t="shared" si="9"/>
        <v>0.0119047619</v>
      </c>
    </row>
    <row r="21">
      <c r="A21" s="49"/>
      <c r="B21" s="98" t="s">
        <v>78</v>
      </c>
      <c r="C21" s="100" t="s">
        <v>79</v>
      </c>
      <c r="D21" s="102" t="s">
        <v>37</v>
      </c>
      <c r="E21" s="149" t="s">
        <v>36</v>
      </c>
      <c r="F21" s="106">
        <v>2913314.0</v>
      </c>
      <c r="G21" s="108">
        <v>5424.0</v>
      </c>
      <c r="H21" s="66">
        <f t="shared" si="10"/>
        <v>1.861797252</v>
      </c>
      <c r="I21" s="111">
        <v>428.0</v>
      </c>
      <c r="J21" s="360">
        <f t="shared" si="2"/>
        <v>0.1469117301</v>
      </c>
      <c r="K21" s="306">
        <v>9.0</v>
      </c>
      <c r="L21" s="361">
        <f t="shared" si="3"/>
        <v>0.02102803738</v>
      </c>
      <c r="M21" s="303">
        <f t="shared" si="4"/>
        <v>0.003089265352</v>
      </c>
      <c r="N21" s="362">
        <v>368.0</v>
      </c>
      <c r="O21" s="363">
        <f t="shared" si="5"/>
        <v>60</v>
      </c>
      <c r="P21" s="364">
        <f t="shared" si="6"/>
        <v>0.1630434783</v>
      </c>
      <c r="Q21" s="365">
        <v>8.0</v>
      </c>
      <c r="R21" s="363">
        <f t="shared" si="7"/>
        <v>1</v>
      </c>
      <c r="S21" s="369">
        <f t="shared" si="8"/>
        <v>0.125</v>
      </c>
      <c r="T21" s="367">
        <v>74.0</v>
      </c>
      <c r="U21" s="368">
        <f t="shared" si="9"/>
        <v>0.01351351351</v>
      </c>
    </row>
    <row r="22">
      <c r="A22" s="49"/>
      <c r="B22" s="98" t="s">
        <v>94</v>
      </c>
      <c r="C22" s="100" t="s">
        <v>95</v>
      </c>
      <c r="D22" s="102" t="s">
        <v>37</v>
      </c>
      <c r="E22" s="149" t="s">
        <v>36</v>
      </c>
      <c r="F22" s="106">
        <v>4467673.0</v>
      </c>
      <c r="G22" s="108">
        <v>6810.0</v>
      </c>
      <c r="H22" s="66">
        <f t="shared" si="10"/>
        <v>1.524283447</v>
      </c>
      <c r="I22" s="306">
        <v>591.0</v>
      </c>
      <c r="J22" s="360">
        <f t="shared" si="2"/>
        <v>0.1322836295</v>
      </c>
      <c r="K22" s="306">
        <v>17.0</v>
      </c>
      <c r="L22" s="361">
        <f t="shared" si="3"/>
        <v>0.02876480541</v>
      </c>
      <c r="M22" s="303">
        <f t="shared" si="4"/>
        <v>0.003805112863</v>
      </c>
      <c r="N22" s="372">
        <v>480.0</v>
      </c>
      <c r="O22" s="363">
        <f t="shared" si="5"/>
        <v>111</v>
      </c>
      <c r="P22" s="364">
        <f t="shared" si="6"/>
        <v>0.23125</v>
      </c>
      <c r="Q22" s="365">
        <v>11.0</v>
      </c>
      <c r="R22" s="363">
        <f t="shared" si="7"/>
        <v>6</v>
      </c>
      <c r="S22" s="366">
        <f t="shared" si="8"/>
        <v>0.5454545455</v>
      </c>
      <c r="T22" s="367">
        <v>132.0</v>
      </c>
      <c r="U22" s="368">
        <f t="shared" si="9"/>
        <v>0.04545454545</v>
      </c>
    </row>
    <row r="23">
      <c r="A23" s="49"/>
      <c r="B23" s="98" t="s">
        <v>104</v>
      </c>
      <c r="C23" s="100" t="s">
        <v>105</v>
      </c>
      <c r="D23" s="102" t="s">
        <v>37</v>
      </c>
      <c r="E23" s="149" t="s">
        <v>36</v>
      </c>
      <c r="F23" s="106">
        <v>4648794.0</v>
      </c>
      <c r="G23" s="108">
        <v>38967.0</v>
      </c>
      <c r="H23" s="66">
        <f t="shared" si="10"/>
        <v>8.382173957</v>
      </c>
      <c r="I23" s="111">
        <v>5237.0</v>
      </c>
      <c r="J23" s="360">
        <f t="shared" si="2"/>
        <v>1.12652873</v>
      </c>
      <c r="K23" s="306">
        <v>239.0</v>
      </c>
      <c r="L23" s="374">
        <f t="shared" si="3"/>
        <v>0.04563681497</v>
      </c>
      <c r="M23" s="303">
        <f t="shared" si="4"/>
        <v>0.0514111832</v>
      </c>
      <c r="N23" s="362">
        <v>4025.0</v>
      </c>
      <c r="O23" s="363">
        <f t="shared" si="5"/>
        <v>1212</v>
      </c>
      <c r="P23" s="371">
        <f t="shared" si="6"/>
        <v>0.3011180124</v>
      </c>
      <c r="Q23" s="365">
        <v>185.0</v>
      </c>
      <c r="R23" s="363">
        <f t="shared" si="7"/>
        <v>54</v>
      </c>
      <c r="S23" s="366">
        <f t="shared" si="8"/>
        <v>0.2918918919</v>
      </c>
      <c r="T23" s="367">
        <v>125.0</v>
      </c>
      <c r="U23" s="368">
        <f t="shared" si="9"/>
        <v>0.432</v>
      </c>
    </row>
    <row r="24">
      <c r="A24" s="49"/>
      <c r="B24" s="98" t="s">
        <v>108</v>
      </c>
      <c r="C24" s="100" t="s">
        <v>109</v>
      </c>
      <c r="D24" s="146" t="s">
        <v>36</v>
      </c>
      <c r="E24" s="149" t="s">
        <v>36</v>
      </c>
      <c r="F24" s="106">
        <v>1344212.0</v>
      </c>
      <c r="G24" s="108">
        <v>6391.0</v>
      </c>
      <c r="H24" s="66">
        <f t="shared" si="10"/>
        <v>4.754458374</v>
      </c>
      <c r="I24" s="111">
        <v>303.0</v>
      </c>
      <c r="J24" s="360">
        <f t="shared" si="2"/>
        <v>0.2254108727</v>
      </c>
      <c r="K24" s="306">
        <v>5.0</v>
      </c>
      <c r="L24" s="361">
        <f t="shared" si="3"/>
        <v>0.01650165017</v>
      </c>
      <c r="M24" s="303">
        <f t="shared" si="4"/>
        <v>0.003719651365</v>
      </c>
      <c r="N24" s="362">
        <v>275.0</v>
      </c>
      <c r="O24" s="363">
        <f t="shared" si="5"/>
        <v>28</v>
      </c>
      <c r="P24" s="364">
        <f t="shared" si="6"/>
        <v>0.1018181818</v>
      </c>
      <c r="Q24" s="365">
        <v>3.0</v>
      </c>
      <c r="R24" s="363">
        <f t="shared" si="7"/>
        <v>2</v>
      </c>
      <c r="S24" s="366">
        <f t="shared" si="8"/>
        <v>0.6666666667</v>
      </c>
      <c r="T24" s="367">
        <v>41.0</v>
      </c>
      <c r="U24" s="368">
        <f t="shared" si="9"/>
        <v>0.0487804878</v>
      </c>
    </row>
    <row r="25">
      <c r="A25" s="49"/>
      <c r="B25" s="98" t="s">
        <v>63</v>
      </c>
      <c r="C25" s="100" t="s">
        <v>64</v>
      </c>
      <c r="D25" s="146" t="s">
        <v>36</v>
      </c>
      <c r="E25" s="104" t="s">
        <v>37</v>
      </c>
      <c r="F25" s="106">
        <v>6045680.0</v>
      </c>
      <c r="G25" s="108">
        <v>16528.0</v>
      </c>
      <c r="H25" s="66">
        <f t="shared" si="10"/>
        <v>2.733852933</v>
      </c>
      <c r="I25" s="111">
        <v>1660.0</v>
      </c>
      <c r="J25" s="360">
        <f t="shared" si="2"/>
        <v>0.2745762263</v>
      </c>
      <c r="K25" s="306">
        <v>18.0</v>
      </c>
      <c r="L25" s="361">
        <f t="shared" si="3"/>
        <v>0.01084337349</v>
      </c>
      <c r="M25" s="303">
        <f t="shared" si="4"/>
        <v>0.002977332575</v>
      </c>
      <c r="N25" s="362">
        <v>1413.0</v>
      </c>
      <c r="O25" s="363">
        <f t="shared" si="5"/>
        <v>247</v>
      </c>
      <c r="P25" s="364">
        <f t="shared" si="6"/>
        <v>0.1748053786</v>
      </c>
      <c r="Q25" s="365">
        <v>15.0</v>
      </c>
      <c r="R25" s="363">
        <f t="shared" si="7"/>
        <v>3</v>
      </c>
      <c r="S25" s="369">
        <f t="shared" si="8"/>
        <v>0.2</v>
      </c>
      <c r="T25" s="367">
        <v>136.0</v>
      </c>
      <c r="U25" s="368">
        <f t="shared" si="9"/>
        <v>0.02205882353</v>
      </c>
    </row>
    <row r="26">
      <c r="A26" s="49"/>
      <c r="B26" s="98" t="s">
        <v>59</v>
      </c>
      <c r="C26" s="100" t="s">
        <v>60</v>
      </c>
      <c r="D26" s="146" t="s">
        <v>36</v>
      </c>
      <c r="E26" s="104" t="s">
        <v>37</v>
      </c>
      <c r="F26" s="106">
        <v>6949503.0</v>
      </c>
      <c r="G26" s="108">
        <v>46935.0</v>
      </c>
      <c r="H26" s="66">
        <f t="shared" si="10"/>
        <v>6.753720374</v>
      </c>
      <c r="I26" s="111">
        <v>6620.0</v>
      </c>
      <c r="J26" s="360">
        <f t="shared" si="2"/>
        <v>0.9525861058</v>
      </c>
      <c r="K26" s="306">
        <v>89.0</v>
      </c>
      <c r="L26" s="361">
        <f t="shared" si="3"/>
        <v>0.01344410876</v>
      </c>
      <c r="M26" s="303">
        <f t="shared" si="4"/>
        <v>0.01280667121</v>
      </c>
      <c r="N26" s="362">
        <v>5752.0</v>
      </c>
      <c r="O26" s="363">
        <f t="shared" si="5"/>
        <v>868</v>
      </c>
      <c r="P26" s="364">
        <f t="shared" si="6"/>
        <v>0.1509040334</v>
      </c>
      <c r="Q26" s="365">
        <v>56.0</v>
      </c>
      <c r="R26" s="363">
        <f t="shared" si="7"/>
        <v>33</v>
      </c>
      <c r="S26" s="366">
        <f t="shared" si="8"/>
        <v>0.5892857143</v>
      </c>
      <c r="T26" s="367">
        <v>164.0</v>
      </c>
      <c r="U26" s="368">
        <f t="shared" si="9"/>
        <v>0.2012195122</v>
      </c>
    </row>
    <row r="27">
      <c r="A27" s="49"/>
      <c r="B27" s="98" t="s">
        <v>102</v>
      </c>
      <c r="C27" s="100" t="s">
        <v>103</v>
      </c>
      <c r="D27" s="159" t="s">
        <v>44</v>
      </c>
      <c r="E27" s="149" t="s">
        <v>36</v>
      </c>
      <c r="F27" s="106">
        <v>9986857.0</v>
      </c>
      <c r="G27" s="108">
        <v>19508.0</v>
      </c>
      <c r="H27" s="66">
        <f t="shared" si="10"/>
        <v>1.953367311</v>
      </c>
      <c r="I27" s="111">
        <v>7615.0</v>
      </c>
      <c r="J27" s="360">
        <f t="shared" si="2"/>
        <v>0.7625021566</v>
      </c>
      <c r="K27" s="306">
        <v>259.0</v>
      </c>
      <c r="L27" s="361">
        <f t="shared" si="3"/>
        <v>0.03401181878</v>
      </c>
      <c r="M27" s="303">
        <f t="shared" si="4"/>
        <v>0.02593408517</v>
      </c>
      <c r="N27" s="362">
        <v>6498.0</v>
      </c>
      <c r="O27" s="363">
        <f t="shared" si="5"/>
        <v>1117</v>
      </c>
      <c r="P27" s="364">
        <f t="shared" si="6"/>
        <v>0.1718990459</v>
      </c>
      <c r="Q27" s="365">
        <v>184.0</v>
      </c>
      <c r="R27" s="363">
        <f t="shared" si="7"/>
        <v>75</v>
      </c>
      <c r="S27" s="366">
        <f t="shared" si="8"/>
        <v>0.4076086957</v>
      </c>
      <c r="T27" s="367">
        <v>268.0</v>
      </c>
      <c r="U27" s="368">
        <f t="shared" si="9"/>
        <v>0.2798507463</v>
      </c>
    </row>
    <row r="28">
      <c r="A28" s="49"/>
      <c r="B28" s="98" t="s">
        <v>118</v>
      </c>
      <c r="C28" s="100" t="s">
        <v>119</v>
      </c>
      <c r="D28" s="159" t="s">
        <v>44</v>
      </c>
      <c r="E28" s="149" t="s">
        <v>36</v>
      </c>
      <c r="F28" s="106">
        <v>5639632.0</v>
      </c>
      <c r="G28" s="108">
        <v>19780.0</v>
      </c>
      <c r="H28" s="66">
        <f t="shared" si="10"/>
        <v>3.507321045</v>
      </c>
      <c r="I28" s="111">
        <v>629.0</v>
      </c>
      <c r="J28" s="360">
        <f t="shared" si="2"/>
        <v>0.1115321</v>
      </c>
      <c r="K28" s="306">
        <v>12.0</v>
      </c>
      <c r="L28" s="361">
        <f t="shared" si="3"/>
        <v>0.01907790143</v>
      </c>
      <c r="M28" s="303">
        <f t="shared" si="4"/>
        <v>0.00212779841</v>
      </c>
      <c r="N28" s="362">
        <v>576.0</v>
      </c>
      <c r="O28" s="363">
        <f t="shared" si="5"/>
        <v>53</v>
      </c>
      <c r="P28" s="364">
        <f t="shared" si="6"/>
        <v>0.09201388889</v>
      </c>
      <c r="Q28" s="365">
        <v>10.0</v>
      </c>
      <c r="R28" s="363">
        <f t="shared" si="7"/>
        <v>2</v>
      </c>
      <c r="S28" s="369">
        <f t="shared" si="8"/>
        <v>0.2</v>
      </c>
      <c r="T28" s="367">
        <v>124.0</v>
      </c>
      <c r="U28" s="368">
        <f t="shared" si="9"/>
        <v>0.01612903226</v>
      </c>
    </row>
    <row r="29">
      <c r="A29" s="49"/>
      <c r="B29" s="98" t="s">
        <v>100</v>
      </c>
      <c r="C29" s="100" t="s">
        <v>101</v>
      </c>
      <c r="D29" s="102" t="s">
        <v>37</v>
      </c>
      <c r="E29" s="104" t="s">
        <v>37</v>
      </c>
      <c r="F29" s="106">
        <v>2976149.0</v>
      </c>
      <c r="G29" s="108">
        <v>4474.0</v>
      </c>
      <c r="H29" s="66">
        <f t="shared" si="10"/>
        <v>1.50328495</v>
      </c>
      <c r="I29" s="111">
        <v>937.0</v>
      </c>
      <c r="J29" s="360">
        <f t="shared" si="2"/>
        <v>0.3148363876</v>
      </c>
      <c r="K29" s="306">
        <v>20.0</v>
      </c>
      <c r="L29" s="361">
        <f t="shared" si="3"/>
        <v>0.02134471718</v>
      </c>
      <c r="M29" s="303">
        <f t="shared" si="4"/>
        <v>0.006720093651</v>
      </c>
      <c r="N29" s="362">
        <v>847.0</v>
      </c>
      <c r="O29" s="363">
        <f t="shared" si="5"/>
        <v>90</v>
      </c>
      <c r="P29" s="364">
        <f t="shared" si="6"/>
        <v>0.106257379</v>
      </c>
      <c r="Q29" s="365">
        <v>16.0</v>
      </c>
      <c r="R29" s="363">
        <f t="shared" si="7"/>
        <v>4</v>
      </c>
      <c r="S29" s="366">
        <f t="shared" si="8"/>
        <v>0.25</v>
      </c>
      <c r="T29" s="367">
        <v>88.0</v>
      </c>
      <c r="U29" s="368">
        <f t="shared" si="9"/>
        <v>0.04545454545</v>
      </c>
    </row>
    <row r="30">
      <c r="A30" s="49"/>
      <c r="B30" s="98" t="s">
        <v>76</v>
      </c>
      <c r="C30" s="100" t="s">
        <v>77</v>
      </c>
      <c r="D30" s="102" t="s">
        <v>37</v>
      </c>
      <c r="E30" s="104" t="s">
        <v>37</v>
      </c>
      <c r="F30" s="106">
        <v>6137428.0</v>
      </c>
      <c r="G30" s="108">
        <v>15941.0</v>
      </c>
      <c r="H30" s="66">
        <f t="shared" si="10"/>
        <v>2.597342079</v>
      </c>
      <c r="I30" s="111">
        <v>1327.0</v>
      </c>
      <c r="J30" s="360">
        <f t="shared" si="2"/>
        <v>0.2162143491</v>
      </c>
      <c r="K30" s="306">
        <v>14.0</v>
      </c>
      <c r="L30" s="361">
        <f t="shared" si="3"/>
        <v>0.01055011304</v>
      </c>
      <c r="M30" s="303">
        <f t="shared" si="4"/>
        <v>0.002281085823</v>
      </c>
      <c r="N30" s="362">
        <v>1031.0</v>
      </c>
      <c r="O30" s="363">
        <f t="shared" si="5"/>
        <v>296</v>
      </c>
      <c r="P30" s="371">
        <f t="shared" si="6"/>
        <v>0.287099903</v>
      </c>
      <c r="Q30" s="365">
        <v>13.0</v>
      </c>
      <c r="R30" s="363">
        <f t="shared" si="7"/>
        <v>1</v>
      </c>
      <c r="S30" s="369">
        <f t="shared" si="8"/>
        <v>0.07692307692</v>
      </c>
      <c r="T30" s="367">
        <v>170.0</v>
      </c>
      <c r="U30" s="368">
        <f t="shared" si="9"/>
        <v>0.005882352941</v>
      </c>
    </row>
    <row r="31">
      <c r="A31" s="49"/>
      <c r="B31" s="98" t="s">
        <v>122</v>
      </c>
      <c r="C31" s="100" t="s">
        <v>123</v>
      </c>
      <c r="D31" s="102" t="s">
        <v>37</v>
      </c>
      <c r="E31" s="149" t="s">
        <v>36</v>
      </c>
      <c r="F31" s="106">
        <v>1068778.0</v>
      </c>
      <c r="G31" s="108">
        <v>4418.0</v>
      </c>
      <c r="H31" s="66">
        <f t="shared" si="10"/>
        <v>4.133692872</v>
      </c>
      <c r="I31" s="111">
        <v>198.0</v>
      </c>
      <c r="J31" s="360">
        <f t="shared" si="2"/>
        <v>0.1852583043</v>
      </c>
      <c r="K31" s="306">
        <v>5.0</v>
      </c>
      <c r="L31" s="361">
        <f t="shared" si="3"/>
        <v>0.02525252525</v>
      </c>
      <c r="M31" s="303">
        <f t="shared" si="4"/>
        <v>0.004678240009</v>
      </c>
      <c r="N31" s="362">
        <v>171.0</v>
      </c>
      <c r="O31" s="363">
        <f t="shared" si="5"/>
        <v>27</v>
      </c>
      <c r="P31" s="364">
        <f t="shared" si="6"/>
        <v>0.1578947368</v>
      </c>
      <c r="Q31" s="365">
        <v>4.0</v>
      </c>
      <c r="R31" s="363">
        <f t="shared" si="7"/>
        <v>1</v>
      </c>
      <c r="S31" s="366">
        <f t="shared" si="8"/>
        <v>0.25</v>
      </c>
      <c r="T31" s="367">
        <v>28.0</v>
      </c>
      <c r="U31" s="368">
        <f t="shared" si="9"/>
        <v>0.03571428571</v>
      </c>
    </row>
    <row r="32">
      <c r="A32" s="49"/>
      <c r="B32" s="98" t="s">
        <v>116</v>
      </c>
      <c r="C32" s="100" t="s">
        <v>117</v>
      </c>
      <c r="D32" s="102" t="s">
        <v>37</v>
      </c>
      <c r="E32" s="104" t="s">
        <v>37</v>
      </c>
      <c r="F32" s="106">
        <v>1934408.0</v>
      </c>
      <c r="G32" s="108">
        <v>3103.0</v>
      </c>
      <c r="H32" s="66">
        <f t="shared" si="10"/>
        <v>1.604108337</v>
      </c>
      <c r="I32" s="111">
        <v>177.0</v>
      </c>
      <c r="J32" s="360">
        <f t="shared" si="2"/>
        <v>0.09150086228</v>
      </c>
      <c r="K32" s="306">
        <v>3.0</v>
      </c>
      <c r="L32" s="361">
        <f t="shared" si="3"/>
        <v>0.01694915254</v>
      </c>
      <c r="M32" s="303">
        <f t="shared" si="4"/>
        <v>0.001550862073</v>
      </c>
      <c r="N32" s="362">
        <v>153.0</v>
      </c>
      <c r="O32" s="363">
        <f t="shared" si="5"/>
        <v>24</v>
      </c>
      <c r="P32" s="364">
        <f t="shared" si="6"/>
        <v>0.1568627451</v>
      </c>
      <c r="Q32" s="365">
        <v>2.0</v>
      </c>
      <c r="R32" s="363">
        <f t="shared" si="7"/>
        <v>1</v>
      </c>
      <c r="S32" s="366">
        <f t="shared" si="8"/>
        <v>0.5</v>
      </c>
      <c r="T32" s="367">
        <v>47.0</v>
      </c>
      <c r="U32" s="368">
        <f t="shared" si="9"/>
        <v>0.02127659574</v>
      </c>
    </row>
    <row r="33">
      <c r="A33" s="49"/>
      <c r="B33" s="98" t="s">
        <v>106</v>
      </c>
      <c r="C33" s="100" t="s">
        <v>107</v>
      </c>
      <c r="D33" s="146" t="s">
        <v>36</v>
      </c>
      <c r="E33" s="149" t="s">
        <v>36</v>
      </c>
      <c r="F33" s="106">
        <v>3080156.0</v>
      </c>
      <c r="G33" s="108">
        <v>11794.0</v>
      </c>
      <c r="H33" s="66">
        <f t="shared" si="10"/>
        <v>3.829026841</v>
      </c>
      <c r="I33" s="111">
        <v>1113.0</v>
      </c>
      <c r="J33" s="360">
        <f t="shared" si="2"/>
        <v>0.3613453345</v>
      </c>
      <c r="K33" s="306">
        <v>18.0</v>
      </c>
      <c r="L33" s="361">
        <f t="shared" si="3"/>
        <v>0.01617250674</v>
      </c>
      <c r="M33" s="303">
        <f t="shared" si="4"/>
        <v>0.005843859856</v>
      </c>
      <c r="N33" s="362">
        <v>1008.0</v>
      </c>
      <c r="O33" s="363">
        <f t="shared" si="5"/>
        <v>105</v>
      </c>
      <c r="P33" s="364">
        <f t="shared" si="6"/>
        <v>0.1041666667</v>
      </c>
      <c r="Q33" s="365">
        <v>15.0</v>
      </c>
      <c r="R33" s="363">
        <f t="shared" si="7"/>
        <v>3</v>
      </c>
      <c r="S33" s="369">
        <f t="shared" si="8"/>
        <v>0.2</v>
      </c>
      <c r="T33" s="367">
        <v>69.0</v>
      </c>
      <c r="U33" s="368">
        <f t="shared" si="9"/>
        <v>0.04347826087</v>
      </c>
    </row>
    <row r="34">
      <c r="A34" s="49"/>
      <c r="B34" s="98" t="s">
        <v>55</v>
      </c>
      <c r="C34" s="100" t="s">
        <v>56</v>
      </c>
      <c r="D34" s="159" t="s">
        <v>44</v>
      </c>
      <c r="E34" s="104" t="s">
        <v>37</v>
      </c>
      <c r="F34" s="106">
        <v>1359711.0</v>
      </c>
      <c r="G34" s="108">
        <v>5727.0</v>
      </c>
      <c r="H34" s="66">
        <f t="shared" si="10"/>
        <v>4.211924446</v>
      </c>
      <c r="I34" s="111">
        <v>367.0</v>
      </c>
      <c r="J34" s="360">
        <f t="shared" si="2"/>
        <v>0.2699102971</v>
      </c>
      <c r="K34" s="306">
        <v>3.0</v>
      </c>
      <c r="L34" s="361">
        <f t="shared" si="3"/>
        <v>0.008174386921</v>
      </c>
      <c r="M34" s="303">
        <f t="shared" si="4"/>
        <v>0.002206351203</v>
      </c>
      <c r="N34" s="362">
        <v>314.0</v>
      </c>
      <c r="O34" s="363">
        <f t="shared" si="5"/>
        <v>53</v>
      </c>
      <c r="P34" s="364">
        <f t="shared" si="6"/>
        <v>0.1687898089</v>
      </c>
      <c r="Q34" s="365">
        <v>3.0</v>
      </c>
      <c r="R34" s="363">
        <f t="shared" si="7"/>
        <v>0</v>
      </c>
      <c r="S34" s="369">
        <f t="shared" si="8"/>
        <v>0</v>
      </c>
      <c r="T34" s="367">
        <v>35.0</v>
      </c>
      <c r="U34" s="368">
        <f t="shared" si="9"/>
        <v>0</v>
      </c>
    </row>
    <row r="35">
      <c r="A35" s="49"/>
      <c r="B35" s="98" t="s">
        <v>88</v>
      </c>
      <c r="C35" s="100" t="s">
        <v>89</v>
      </c>
      <c r="D35" s="146" t="s">
        <v>36</v>
      </c>
      <c r="E35" s="149" t="s">
        <v>36</v>
      </c>
      <c r="F35" s="106">
        <v>8882190.0</v>
      </c>
      <c r="G35" s="108">
        <v>45773.0</v>
      </c>
      <c r="H35" s="66">
        <f t="shared" si="10"/>
        <v>5.153346191</v>
      </c>
      <c r="I35" s="111">
        <v>18696.0</v>
      </c>
      <c r="J35" s="360">
        <f t="shared" si="2"/>
        <v>2.104886295</v>
      </c>
      <c r="K35" s="306">
        <v>267.0</v>
      </c>
      <c r="L35" s="361">
        <f t="shared" si="3"/>
        <v>0.01428112965</v>
      </c>
      <c r="M35" s="303">
        <f t="shared" si="4"/>
        <v>0.03006015408</v>
      </c>
      <c r="N35" s="362">
        <v>16636.0</v>
      </c>
      <c r="O35" s="363">
        <f t="shared" si="5"/>
        <v>2060</v>
      </c>
      <c r="P35" s="364">
        <f t="shared" si="6"/>
        <v>0.1238278432</v>
      </c>
      <c r="Q35" s="365">
        <v>198.0</v>
      </c>
      <c r="R35" s="363">
        <f t="shared" si="7"/>
        <v>69</v>
      </c>
      <c r="S35" s="366">
        <f t="shared" si="8"/>
        <v>0.3484848485</v>
      </c>
      <c r="T35" s="367">
        <v>202.0</v>
      </c>
      <c r="U35" s="368">
        <f t="shared" si="9"/>
        <v>0.3415841584</v>
      </c>
    </row>
    <row r="36">
      <c r="A36" s="49"/>
      <c r="B36" s="98" t="s">
        <v>132</v>
      </c>
      <c r="C36" s="100" t="s">
        <v>133</v>
      </c>
      <c r="D36" s="146" t="s">
        <v>36</v>
      </c>
      <c r="E36" s="149" t="s">
        <v>36</v>
      </c>
      <c r="F36" s="106">
        <v>2096829.0</v>
      </c>
      <c r="G36" s="108">
        <v>12527.0</v>
      </c>
      <c r="H36" s="66">
        <f t="shared" si="10"/>
        <v>5.974259227</v>
      </c>
      <c r="I36" s="111">
        <v>315.0</v>
      </c>
      <c r="J36" s="360">
        <f t="shared" si="2"/>
        <v>0.1502268425</v>
      </c>
      <c r="K36" s="306">
        <v>5.0</v>
      </c>
      <c r="L36" s="361">
        <f t="shared" si="3"/>
        <v>0.01587301587</v>
      </c>
      <c r="M36" s="303">
        <f t="shared" si="4"/>
        <v>0.002384553056</v>
      </c>
      <c r="N36" s="362">
        <v>281.0</v>
      </c>
      <c r="O36" s="363">
        <f t="shared" si="5"/>
        <v>34</v>
      </c>
      <c r="P36" s="364">
        <f t="shared" si="6"/>
        <v>0.1209964413</v>
      </c>
      <c r="Q36" s="365">
        <v>4.0</v>
      </c>
      <c r="R36" s="363">
        <f t="shared" si="7"/>
        <v>1</v>
      </c>
      <c r="S36" s="366">
        <f t="shared" si="8"/>
        <v>0.25</v>
      </c>
      <c r="T36" s="367">
        <v>51.0</v>
      </c>
      <c r="U36" s="368">
        <f t="shared" si="9"/>
        <v>0.01960784314</v>
      </c>
    </row>
    <row r="37">
      <c r="A37" s="49"/>
      <c r="B37" s="98" t="s">
        <v>112</v>
      </c>
      <c r="C37" s="100" t="s">
        <v>113</v>
      </c>
      <c r="D37" s="146" t="s">
        <v>36</v>
      </c>
      <c r="E37" s="149" t="s">
        <v>36</v>
      </c>
      <c r="F37" s="106">
        <v>1.9453561E7</v>
      </c>
      <c r="G37" s="168">
        <v>205186.0</v>
      </c>
      <c r="H37" s="161">
        <f t="shared" si="10"/>
        <v>10.54747766</v>
      </c>
      <c r="I37" s="169">
        <v>75983.0</v>
      </c>
      <c r="J37" s="375">
        <f t="shared" si="2"/>
        <v>3.905865872</v>
      </c>
      <c r="K37" s="169">
        <v>1714.0</v>
      </c>
      <c r="L37" s="361">
        <f t="shared" si="3"/>
        <v>0.02255767738</v>
      </c>
      <c r="M37" s="312">
        <f t="shared" si="4"/>
        <v>0.08810726221</v>
      </c>
      <c r="N37" s="362">
        <v>67325.0</v>
      </c>
      <c r="O37" s="363">
        <f t="shared" si="5"/>
        <v>8658</v>
      </c>
      <c r="P37" s="364">
        <f t="shared" si="6"/>
        <v>0.1286000743</v>
      </c>
      <c r="Q37" s="376">
        <v>1342.0</v>
      </c>
      <c r="R37" s="363">
        <f t="shared" si="7"/>
        <v>372</v>
      </c>
      <c r="S37" s="369">
        <f t="shared" si="8"/>
        <v>0.2771982116</v>
      </c>
      <c r="T37" s="367">
        <v>416.0</v>
      </c>
      <c r="U37" s="368">
        <f t="shared" si="9"/>
        <v>0.8942307692</v>
      </c>
    </row>
    <row r="38">
      <c r="A38" s="49"/>
      <c r="B38" s="98" t="s">
        <v>86</v>
      </c>
      <c r="C38" s="100" t="s">
        <v>87</v>
      </c>
      <c r="D38" s="159" t="s">
        <v>44</v>
      </c>
      <c r="E38" s="149" t="s">
        <v>36</v>
      </c>
      <c r="F38" s="106">
        <v>1.0488084E7</v>
      </c>
      <c r="G38" s="108">
        <v>23106.0</v>
      </c>
      <c r="H38" s="66">
        <f t="shared" si="10"/>
        <v>2.2030716</v>
      </c>
      <c r="I38" s="111">
        <v>1536.0</v>
      </c>
      <c r="J38" s="360">
        <f t="shared" si="2"/>
        <v>0.1464519163</v>
      </c>
      <c r="K38" s="306">
        <v>8.0</v>
      </c>
      <c r="L38" s="361">
        <f t="shared" si="3"/>
        <v>0.005208333333</v>
      </c>
      <c r="M38" s="303">
        <f t="shared" si="4"/>
        <v>0.0007627703973</v>
      </c>
      <c r="N38" s="362">
        <v>1373.0</v>
      </c>
      <c r="O38" s="363">
        <f t="shared" si="5"/>
        <v>163</v>
      </c>
      <c r="P38" s="364">
        <f t="shared" si="6"/>
        <v>0.1187181355</v>
      </c>
      <c r="Q38" s="365">
        <v>7.0</v>
      </c>
      <c r="R38" s="363">
        <f t="shared" si="7"/>
        <v>1</v>
      </c>
      <c r="S38" s="369">
        <f t="shared" si="8"/>
        <v>0.1428571429</v>
      </c>
      <c r="T38" s="367">
        <v>261.0</v>
      </c>
      <c r="U38" s="368">
        <f t="shared" si="9"/>
        <v>0.003831417625</v>
      </c>
    </row>
    <row r="39">
      <c r="A39" s="49"/>
      <c r="B39" s="98" t="s">
        <v>136</v>
      </c>
      <c r="C39" s="100" t="s">
        <v>137</v>
      </c>
      <c r="D39" s="102" t="s">
        <v>37</v>
      </c>
      <c r="E39" s="104" t="s">
        <v>37</v>
      </c>
      <c r="F39" s="106">
        <v>762062.0</v>
      </c>
      <c r="G39" s="108">
        <v>4131.0</v>
      </c>
      <c r="H39" s="66">
        <f t="shared" si="10"/>
        <v>5.420818779</v>
      </c>
      <c r="I39" s="111">
        <v>122.0</v>
      </c>
      <c r="J39" s="360">
        <f t="shared" si="2"/>
        <v>0.160091961</v>
      </c>
      <c r="K39" s="306">
        <v>3.0</v>
      </c>
      <c r="L39" s="361">
        <f t="shared" si="3"/>
        <v>0.02459016393</v>
      </c>
      <c r="M39" s="303">
        <f t="shared" si="4"/>
        <v>0.003936687566</v>
      </c>
      <c r="N39" s="362">
        <v>109.0</v>
      </c>
      <c r="O39" s="363">
        <f t="shared" si="5"/>
        <v>13</v>
      </c>
      <c r="P39" s="364">
        <f t="shared" si="6"/>
        <v>0.119266055</v>
      </c>
      <c r="Q39" s="365">
        <v>2.0</v>
      </c>
      <c r="R39" s="363">
        <f t="shared" si="7"/>
        <v>1</v>
      </c>
      <c r="S39" s="366">
        <f t="shared" si="8"/>
        <v>0.5</v>
      </c>
      <c r="T39" s="367">
        <v>18.0</v>
      </c>
      <c r="U39" s="368">
        <f t="shared" si="9"/>
        <v>0.05555555556</v>
      </c>
    </row>
    <row r="40">
      <c r="A40" s="49"/>
      <c r="B40" s="98" t="s">
        <v>98</v>
      </c>
      <c r="C40" s="100" t="s">
        <v>99</v>
      </c>
      <c r="D40" s="102" t="s">
        <v>37</v>
      </c>
      <c r="E40" s="104" t="s">
        <v>37</v>
      </c>
      <c r="F40" s="106">
        <v>1.16891E7</v>
      </c>
      <c r="G40" s="108">
        <v>29191.0</v>
      </c>
      <c r="H40" s="66">
        <f t="shared" si="10"/>
        <v>2.497283794</v>
      </c>
      <c r="I40" s="111">
        <v>2199.0</v>
      </c>
      <c r="J40" s="360">
        <f t="shared" si="2"/>
        <v>0.1881239787</v>
      </c>
      <c r="K40" s="306">
        <v>55.0</v>
      </c>
      <c r="L40" s="361">
        <f t="shared" si="3"/>
        <v>0.0250113688</v>
      </c>
      <c r="M40" s="303">
        <f t="shared" si="4"/>
        <v>0.004705238213</v>
      </c>
      <c r="N40" s="362">
        <v>1933.0</v>
      </c>
      <c r="O40" s="363">
        <f t="shared" si="5"/>
        <v>266</v>
      </c>
      <c r="P40" s="364">
        <f t="shared" si="6"/>
        <v>0.1376099327</v>
      </c>
      <c r="Q40" s="365">
        <v>39.0</v>
      </c>
      <c r="R40" s="363">
        <f t="shared" si="7"/>
        <v>16</v>
      </c>
      <c r="S40" s="366">
        <f t="shared" si="8"/>
        <v>0.4102564103</v>
      </c>
      <c r="T40" s="367">
        <v>339.0</v>
      </c>
      <c r="U40" s="368">
        <f t="shared" si="9"/>
        <v>0.04719764012</v>
      </c>
    </row>
    <row r="41">
      <c r="A41" s="49"/>
      <c r="B41" s="98" t="s">
        <v>82</v>
      </c>
      <c r="C41" s="100" t="s">
        <v>83</v>
      </c>
      <c r="D41" s="102" t="s">
        <v>37</v>
      </c>
      <c r="E41" s="104" t="s">
        <v>37</v>
      </c>
      <c r="F41" s="106">
        <v>3956971.0</v>
      </c>
      <c r="G41" s="108">
        <v>1794.0</v>
      </c>
      <c r="H41" s="66">
        <f t="shared" si="10"/>
        <v>0.4533770907</v>
      </c>
      <c r="I41" s="111">
        <v>565.0</v>
      </c>
      <c r="J41" s="360">
        <f t="shared" si="2"/>
        <v>0.1427859845</v>
      </c>
      <c r="K41" s="306">
        <v>23.0</v>
      </c>
      <c r="L41" s="361">
        <f t="shared" si="3"/>
        <v>0.0407079646</v>
      </c>
      <c r="M41" s="303">
        <f t="shared" si="4"/>
        <v>0.005812526804</v>
      </c>
      <c r="N41" s="362">
        <v>481.0</v>
      </c>
      <c r="O41" s="363">
        <f t="shared" si="5"/>
        <v>84</v>
      </c>
      <c r="P41" s="364">
        <f t="shared" si="6"/>
        <v>0.1746361746</v>
      </c>
      <c r="Q41" s="365">
        <v>17.0</v>
      </c>
      <c r="R41" s="363">
        <f t="shared" si="7"/>
        <v>6</v>
      </c>
      <c r="S41" s="366">
        <f t="shared" si="8"/>
        <v>0.3529411765</v>
      </c>
      <c r="T41" s="367">
        <v>112.0</v>
      </c>
      <c r="U41" s="368">
        <f t="shared" si="9"/>
        <v>0.05357142857</v>
      </c>
    </row>
    <row r="42">
      <c r="A42" s="49"/>
      <c r="B42" s="98" t="s">
        <v>128</v>
      </c>
      <c r="C42" s="100" t="s">
        <v>129</v>
      </c>
      <c r="D42" s="146" t="s">
        <v>36</v>
      </c>
      <c r="E42" s="149" t="s">
        <v>36</v>
      </c>
      <c r="F42" s="106">
        <v>4217737.0</v>
      </c>
      <c r="G42" s="108">
        <v>13826.0</v>
      </c>
      <c r="H42" s="66">
        <f t="shared" si="10"/>
        <v>3.278061197</v>
      </c>
      <c r="I42" s="111">
        <v>690.0</v>
      </c>
      <c r="J42" s="360">
        <f t="shared" si="2"/>
        <v>0.1635948377</v>
      </c>
      <c r="K42" s="306">
        <v>18.0</v>
      </c>
      <c r="L42" s="361">
        <f t="shared" si="3"/>
        <v>0.02608695652</v>
      </c>
      <c r="M42" s="303">
        <f t="shared" si="4"/>
        <v>0.004267691418</v>
      </c>
      <c r="N42" s="362">
        <v>606.0</v>
      </c>
      <c r="O42" s="363">
        <f t="shared" si="5"/>
        <v>84</v>
      </c>
      <c r="P42" s="364">
        <f t="shared" si="6"/>
        <v>0.1386138614</v>
      </c>
      <c r="Q42" s="365">
        <v>16.0</v>
      </c>
      <c r="R42" s="363">
        <f t="shared" si="7"/>
        <v>2</v>
      </c>
      <c r="S42" s="369">
        <f t="shared" si="8"/>
        <v>0.125</v>
      </c>
      <c r="T42" s="367">
        <v>102.0</v>
      </c>
      <c r="U42" s="368">
        <f t="shared" si="9"/>
        <v>0.01960784314</v>
      </c>
    </row>
    <row r="43">
      <c r="A43" s="49"/>
      <c r="B43" s="98" t="s">
        <v>42</v>
      </c>
      <c r="C43" s="100" t="s">
        <v>43</v>
      </c>
      <c r="D43" s="159" t="s">
        <v>44</v>
      </c>
      <c r="E43" s="149" t="s">
        <v>36</v>
      </c>
      <c r="F43" s="106">
        <v>1.2801989E7</v>
      </c>
      <c r="G43" s="108">
        <v>42488.0</v>
      </c>
      <c r="H43" s="66">
        <f t="shared" si="10"/>
        <v>3.31885928</v>
      </c>
      <c r="I43" s="111">
        <v>4961.0</v>
      </c>
      <c r="J43" s="360">
        <f t="shared" si="2"/>
        <v>0.3875179084</v>
      </c>
      <c r="K43" s="306">
        <v>63.0</v>
      </c>
      <c r="L43" s="361">
        <f t="shared" si="3"/>
        <v>0.01269905261</v>
      </c>
      <c r="M43" s="303">
        <f t="shared" si="4"/>
        <v>0.004921110306</v>
      </c>
      <c r="N43" s="362">
        <v>4154.0</v>
      </c>
      <c r="O43" s="363">
        <f t="shared" si="5"/>
        <v>807</v>
      </c>
      <c r="P43" s="364">
        <f t="shared" si="6"/>
        <v>0.1942705826</v>
      </c>
      <c r="Q43" s="365">
        <v>51.0</v>
      </c>
      <c r="R43" s="363">
        <f t="shared" si="7"/>
        <v>12</v>
      </c>
      <c r="S43" s="369">
        <f t="shared" si="8"/>
        <v>0.2352941176</v>
      </c>
      <c r="T43" s="367">
        <v>372.0</v>
      </c>
      <c r="U43" s="368">
        <f t="shared" si="9"/>
        <v>0.03225806452</v>
      </c>
    </row>
    <row r="44">
      <c r="A44" s="49"/>
      <c r="B44" s="98" t="s">
        <v>130</v>
      </c>
      <c r="C44" s="100" t="s">
        <v>131</v>
      </c>
      <c r="D44" s="146" t="s">
        <v>36</v>
      </c>
      <c r="E44" s="149" t="s">
        <v>36</v>
      </c>
      <c r="F44" s="106">
        <v>1059361.0</v>
      </c>
      <c r="G44" s="108">
        <v>3964.0</v>
      </c>
      <c r="H44" s="66">
        <f t="shared" si="10"/>
        <v>3.741878359</v>
      </c>
      <c r="I44" s="111">
        <v>488.0</v>
      </c>
      <c r="J44" s="360">
        <f t="shared" si="2"/>
        <v>0.4606550553</v>
      </c>
      <c r="K44" s="306">
        <v>8.0</v>
      </c>
      <c r="L44" s="361">
        <f t="shared" si="3"/>
        <v>0.01639344262</v>
      </c>
      <c r="M44" s="303">
        <f t="shared" si="4"/>
        <v>0.007551722217</v>
      </c>
      <c r="N44" s="362">
        <v>408.0</v>
      </c>
      <c r="O44" s="363">
        <f t="shared" si="5"/>
        <v>80</v>
      </c>
      <c r="P44" s="364">
        <f t="shared" si="6"/>
        <v>0.1960784314</v>
      </c>
      <c r="Q44" s="365">
        <v>4.0</v>
      </c>
      <c r="R44" s="363">
        <f t="shared" si="7"/>
        <v>4</v>
      </c>
      <c r="S44" s="366">
        <f t="shared" si="8"/>
        <v>1</v>
      </c>
      <c r="T44" s="367">
        <v>28.0</v>
      </c>
      <c r="U44" s="368">
        <f t="shared" si="9"/>
        <v>0.1428571429</v>
      </c>
    </row>
    <row r="45">
      <c r="A45" s="49"/>
      <c r="B45" s="98" t="s">
        <v>126</v>
      </c>
      <c r="C45" s="100" t="s">
        <v>127</v>
      </c>
      <c r="D45" s="102" t="s">
        <v>37</v>
      </c>
      <c r="E45" s="104" t="s">
        <v>37</v>
      </c>
      <c r="F45" s="106">
        <v>5148714.0</v>
      </c>
      <c r="G45" s="108">
        <v>5699.0</v>
      </c>
      <c r="H45" s="66">
        <f t="shared" si="10"/>
        <v>1.106878339</v>
      </c>
      <c r="I45" s="111">
        <v>1083.0</v>
      </c>
      <c r="J45" s="360">
        <f t="shared" si="2"/>
        <v>0.2103437868</v>
      </c>
      <c r="K45" s="306">
        <v>22.0</v>
      </c>
      <c r="L45" s="361">
        <f t="shared" si="3"/>
        <v>0.02031394275</v>
      </c>
      <c r="M45" s="303">
        <f t="shared" si="4"/>
        <v>0.004272911644</v>
      </c>
      <c r="N45" s="362">
        <v>925.0</v>
      </c>
      <c r="O45" s="363">
        <f t="shared" si="5"/>
        <v>158</v>
      </c>
      <c r="P45" s="364">
        <f t="shared" si="6"/>
        <v>0.1708108108</v>
      </c>
      <c r="Q45" s="365">
        <v>18.0</v>
      </c>
      <c r="R45" s="363">
        <f t="shared" si="7"/>
        <v>4</v>
      </c>
      <c r="S45" s="369">
        <f t="shared" si="8"/>
        <v>0.2222222222</v>
      </c>
      <c r="T45" s="367">
        <v>138.0</v>
      </c>
      <c r="U45" s="368">
        <f t="shared" si="9"/>
        <v>0.02898550725</v>
      </c>
    </row>
    <row r="46">
      <c r="A46" s="49"/>
      <c r="B46" s="98" t="s">
        <v>114</v>
      </c>
      <c r="C46" s="100" t="s">
        <v>115</v>
      </c>
      <c r="D46" s="102" t="s">
        <v>37</v>
      </c>
      <c r="E46" s="104" t="s">
        <v>37</v>
      </c>
      <c r="F46" s="106">
        <v>884659.0</v>
      </c>
      <c r="G46" s="108">
        <v>3717.0</v>
      </c>
      <c r="H46" s="66">
        <f t="shared" si="10"/>
        <v>4.201618929</v>
      </c>
      <c r="I46" s="306">
        <v>108.0</v>
      </c>
      <c r="J46" s="360">
        <f t="shared" si="2"/>
        <v>0.1220809374</v>
      </c>
      <c r="K46" s="306">
        <v>1.0</v>
      </c>
      <c r="L46" s="361">
        <f t="shared" si="3"/>
        <v>0.009259259259</v>
      </c>
      <c r="M46" s="303">
        <f t="shared" si="4"/>
        <v>0.00113037905</v>
      </c>
      <c r="N46" s="372">
        <v>101.0</v>
      </c>
      <c r="O46" s="363">
        <f t="shared" si="5"/>
        <v>7</v>
      </c>
      <c r="P46" s="364">
        <f t="shared" si="6"/>
        <v>0.06930693069</v>
      </c>
      <c r="Q46" s="365">
        <v>1.0</v>
      </c>
      <c r="R46" s="363">
        <f t="shared" si="7"/>
        <v>0</v>
      </c>
      <c r="S46" s="369">
        <f t="shared" si="8"/>
        <v>0</v>
      </c>
      <c r="T46" s="367">
        <v>22.0</v>
      </c>
      <c r="U46" s="368">
        <f t="shared" si="9"/>
        <v>0</v>
      </c>
    </row>
    <row r="47">
      <c r="A47" s="49"/>
      <c r="B47" s="98" t="s">
        <v>71</v>
      </c>
      <c r="C47" s="100" t="s">
        <v>73</v>
      </c>
      <c r="D47" s="102" t="s">
        <v>37</v>
      </c>
      <c r="E47" s="104" t="s">
        <v>37</v>
      </c>
      <c r="F47" s="106">
        <v>6833174.0</v>
      </c>
      <c r="G47" s="108">
        <v>27360.0</v>
      </c>
      <c r="H47" s="66">
        <f t="shared" si="10"/>
        <v>4.0039958</v>
      </c>
      <c r="I47" s="111">
        <v>2389.0</v>
      </c>
      <c r="J47" s="360">
        <f t="shared" si="2"/>
        <v>0.3496179082</v>
      </c>
      <c r="K47" s="306">
        <v>23.0</v>
      </c>
      <c r="L47" s="361">
        <f t="shared" si="3"/>
        <v>0.009627459188</v>
      </c>
      <c r="M47" s="303">
        <f t="shared" si="4"/>
        <v>0.003365932142</v>
      </c>
      <c r="N47" s="362">
        <v>1928.0</v>
      </c>
      <c r="O47" s="363">
        <f t="shared" si="5"/>
        <v>461</v>
      </c>
      <c r="P47" s="364">
        <f t="shared" si="6"/>
        <v>0.2391078838</v>
      </c>
      <c r="Q47" s="365">
        <v>13.0</v>
      </c>
      <c r="R47" s="363">
        <f t="shared" si="7"/>
        <v>10</v>
      </c>
      <c r="S47" s="366">
        <f t="shared" si="8"/>
        <v>0.7692307692</v>
      </c>
      <c r="T47" s="367">
        <v>195.0</v>
      </c>
      <c r="U47" s="368">
        <f t="shared" si="9"/>
        <v>0.05128205128</v>
      </c>
    </row>
    <row r="48">
      <c r="A48" s="49"/>
      <c r="B48" s="98" t="s">
        <v>120</v>
      </c>
      <c r="C48" s="100" t="s">
        <v>121</v>
      </c>
      <c r="D48" s="102" t="s">
        <v>37</v>
      </c>
      <c r="E48" s="104" t="s">
        <v>37</v>
      </c>
      <c r="F48" s="106">
        <v>2.8995881E7</v>
      </c>
      <c r="G48" s="108">
        <v>42992.0</v>
      </c>
      <c r="H48" s="66">
        <f t="shared" si="10"/>
        <v>1.482693352</v>
      </c>
      <c r="I48" s="111">
        <v>3666.0</v>
      </c>
      <c r="J48" s="360">
        <f t="shared" si="2"/>
        <v>0.1264317508</v>
      </c>
      <c r="K48" s="306">
        <v>56.0</v>
      </c>
      <c r="L48" s="361">
        <f t="shared" si="3"/>
        <v>0.01527550464</v>
      </c>
      <c r="M48" s="303">
        <f t="shared" si="4"/>
        <v>0.001931308795</v>
      </c>
      <c r="N48" s="362">
        <v>2906.0</v>
      </c>
      <c r="O48" s="363">
        <f t="shared" si="5"/>
        <v>760</v>
      </c>
      <c r="P48" s="371">
        <f t="shared" si="6"/>
        <v>0.2615278734</v>
      </c>
      <c r="Q48" s="365">
        <v>41.0</v>
      </c>
      <c r="R48" s="363">
        <f t="shared" si="7"/>
        <v>15</v>
      </c>
      <c r="S48" s="366">
        <f t="shared" si="8"/>
        <v>0.3658536585</v>
      </c>
      <c r="T48" s="367">
        <v>556.0</v>
      </c>
      <c r="U48" s="368">
        <f t="shared" si="9"/>
        <v>0.02697841727</v>
      </c>
    </row>
    <row r="49">
      <c r="A49" s="49"/>
      <c r="B49" s="98" t="s">
        <v>91</v>
      </c>
      <c r="C49" s="100" t="s">
        <v>92</v>
      </c>
      <c r="D49" s="102" t="s">
        <v>37</v>
      </c>
      <c r="E49" s="104" t="s">
        <v>37</v>
      </c>
      <c r="F49" s="106">
        <v>3205958.0</v>
      </c>
      <c r="G49" s="108">
        <v>18513.0</v>
      </c>
      <c r="H49" s="66">
        <f t="shared" si="10"/>
        <v>5.774560989</v>
      </c>
      <c r="I49" s="111">
        <v>887.0</v>
      </c>
      <c r="J49" s="360">
        <f t="shared" si="2"/>
        <v>0.2766723706</v>
      </c>
      <c r="K49" s="306">
        <v>5.0</v>
      </c>
      <c r="L49" s="361">
        <f t="shared" si="3"/>
        <v>0.005636978579</v>
      </c>
      <c r="M49" s="303">
        <f t="shared" si="4"/>
        <v>0.001559596227</v>
      </c>
      <c r="N49" s="362">
        <v>806.0</v>
      </c>
      <c r="O49" s="363">
        <f t="shared" si="5"/>
        <v>81</v>
      </c>
      <c r="P49" s="364">
        <f t="shared" si="6"/>
        <v>0.1004962779</v>
      </c>
      <c r="Q49" s="365">
        <v>4.0</v>
      </c>
      <c r="R49" s="363">
        <f t="shared" si="7"/>
        <v>1</v>
      </c>
      <c r="S49" s="366">
        <f t="shared" si="8"/>
        <v>0.25</v>
      </c>
      <c r="T49" s="367">
        <v>51.0</v>
      </c>
      <c r="U49" s="368">
        <f t="shared" si="9"/>
        <v>0.01960784314</v>
      </c>
    </row>
    <row r="50">
      <c r="A50" s="49"/>
      <c r="B50" s="98" t="s">
        <v>143</v>
      </c>
      <c r="C50" s="100" t="s">
        <v>144</v>
      </c>
      <c r="D50" s="146" t="s">
        <v>36</v>
      </c>
      <c r="E50" s="104" t="s">
        <v>37</v>
      </c>
      <c r="F50" s="106">
        <v>623989.0</v>
      </c>
      <c r="G50" s="108">
        <v>4250.0</v>
      </c>
      <c r="H50" s="66">
        <f t="shared" si="10"/>
        <v>6.811017502</v>
      </c>
      <c r="I50" s="306">
        <v>293.0</v>
      </c>
      <c r="J50" s="360">
        <f t="shared" si="2"/>
        <v>0.4695595595</v>
      </c>
      <c r="K50" s="306">
        <v>13.0</v>
      </c>
      <c r="L50" s="361">
        <f t="shared" si="3"/>
        <v>0.04436860068</v>
      </c>
      <c r="M50" s="303">
        <f t="shared" si="4"/>
        <v>0.02083370059</v>
      </c>
      <c r="N50" s="372">
        <v>256.0</v>
      </c>
      <c r="O50" s="363">
        <f t="shared" si="5"/>
        <v>37</v>
      </c>
      <c r="P50" s="364">
        <f t="shared" si="6"/>
        <v>0.14453125</v>
      </c>
      <c r="Q50" s="365">
        <v>12.0</v>
      </c>
      <c r="R50" s="363">
        <f t="shared" si="7"/>
        <v>1</v>
      </c>
      <c r="S50" s="369">
        <f t="shared" si="8"/>
        <v>0.08333333333</v>
      </c>
      <c r="T50" s="367">
        <v>16.0</v>
      </c>
      <c r="U50" s="368">
        <f t="shared" si="9"/>
        <v>0.0625</v>
      </c>
    </row>
    <row r="51">
      <c r="A51" s="49"/>
      <c r="B51" s="98" t="s">
        <v>124</v>
      </c>
      <c r="C51" s="100" t="s">
        <v>125</v>
      </c>
      <c r="D51" s="146" t="s">
        <v>36</v>
      </c>
      <c r="E51" s="149" t="s">
        <v>36</v>
      </c>
      <c r="F51" s="106">
        <v>8535519.0</v>
      </c>
      <c r="G51" s="108">
        <v>13401.0</v>
      </c>
      <c r="H51" s="66">
        <f t="shared" si="10"/>
        <v>1.570027552</v>
      </c>
      <c r="I51" s="111">
        <v>1250.0</v>
      </c>
      <c r="J51" s="360">
        <f t="shared" si="2"/>
        <v>0.1464468652</v>
      </c>
      <c r="K51" s="306">
        <v>27.0</v>
      </c>
      <c r="L51" s="361">
        <f t="shared" si="3"/>
        <v>0.0216</v>
      </c>
      <c r="M51" s="303">
        <f t="shared" si="4"/>
        <v>0.003163252287</v>
      </c>
      <c r="N51" s="362">
        <v>1020.0</v>
      </c>
      <c r="O51" s="363">
        <f t="shared" si="5"/>
        <v>230</v>
      </c>
      <c r="P51" s="364">
        <f t="shared" si="6"/>
        <v>0.2254901961</v>
      </c>
      <c r="Q51" s="365">
        <v>25.0</v>
      </c>
      <c r="R51" s="363">
        <f t="shared" si="7"/>
        <v>2</v>
      </c>
      <c r="S51" s="369">
        <f t="shared" si="8"/>
        <v>0.08</v>
      </c>
      <c r="T51" s="367">
        <v>189.0</v>
      </c>
      <c r="U51" s="368">
        <f t="shared" si="9"/>
        <v>0.01058201058</v>
      </c>
    </row>
    <row r="52">
      <c r="A52" s="49"/>
      <c r="B52" s="98" t="s">
        <v>138</v>
      </c>
      <c r="C52" s="100" t="s">
        <v>139</v>
      </c>
      <c r="D52" s="146" t="s">
        <v>36</v>
      </c>
      <c r="E52" s="149" t="s">
        <v>36</v>
      </c>
      <c r="F52" s="106">
        <v>7614893.0</v>
      </c>
      <c r="G52" s="108">
        <v>65462.0</v>
      </c>
      <c r="H52" s="66">
        <f t="shared" si="10"/>
        <v>8.596575159</v>
      </c>
      <c r="I52" s="111">
        <v>5482.0</v>
      </c>
      <c r="J52" s="360">
        <f t="shared" si="2"/>
        <v>0.7199050597</v>
      </c>
      <c r="K52" s="306">
        <v>225.0</v>
      </c>
      <c r="L52" s="361">
        <f t="shared" si="3"/>
        <v>0.04104341481</v>
      </c>
      <c r="M52" s="303">
        <f t="shared" si="4"/>
        <v>0.02954736199</v>
      </c>
      <c r="N52" s="362">
        <v>5250.0</v>
      </c>
      <c r="O52" s="363">
        <f t="shared" si="5"/>
        <v>232</v>
      </c>
      <c r="P52" s="364">
        <f t="shared" si="6"/>
        <v>0.04419047619</v>
      </c>
      <c r="Q52" s="365">
        <v>202.0</v>
      </c>
      <c r="R52" s="363">
        <f t="shared" si="7"/>
        <v>23</v>
      </c>
      <c r="S52" s="369">
        <f t="shared" si="8"/>
        <v>0.1138613861</v>
      </c>
      <c r="T52" s="367">
        <v>161.0</v>
      </c>
      <c r="U52" s="368">
        <f t="shared" si="9"/>
        <v>0.1428571429</v>
      </c>
    </row>
    <row r="53">
      <c r="A53" s="49"/>
      <c r="B53" s="98" t="s">
        <v>134</v>
      </c>
      <c r="C53" s="100" t="s">
        <v>135</v>
      </c>
      <c r="D53" s="102" t="s">
        <v>37</v>
      </c>
      <c r="E53" s="104" t="s">
        <v>37</v>
      </c>
      <c r="F53" s="106">
        <v>1792065.0</v>
      </c>
      <c r="G53" s="108">
        <v>4143.0</v>
      </c>
      <c r="H53" s="66">
        <f t="shared" si="10"/>
        <v>2.311858108</v>
      </c>
      <c r="I53" s="306">
        <v>162.0</v>
      </c>
      <c r="J53" s="360">
        <f t="shared" si="2"/>
        <v>0.09039850675</v>
      </c>
      <c r="K53" s="306">
        <v>1.0</v>
      </c>
      <c r="L53" s="361">
        <f t="shared" si="3"/>
        <v>0.006172839506</v>
      </c>
      <c r="M53" s="303">
        <f t="shared" si="4"/>
        <v>0.0005580154738</v>
      </c>
      <c r="N53" s="379">
        <v>145.0</v>
      </c>
      <c r="O53" s="363">
        <f t="shared" si="5"/>
        <v>17</v>
      </c>
      <c r="P53" s="364">
        <f t="shared" si="6"/>
        <v>0.1172413793</v>
      </c>
      <c r="Q53" s="365">
        <v>1.0</v>
      </c>
      <c r="R53" s="363">
        <f t="shared" si="7"/>
        <v>0</v>
      </c>
      <c r="S53" s="369">
        <f t="shared" si="8"/>
        <v>0</v>
      </c>
      <c r="T53" s="367">
        <v>63.0</v>
      </c>
      <c r="U53" s="368">
        <f t="shared" si="9"/>
        <v>0</v>
      </c>
    </row>
    <row r="54">
      <c r="A54" s="49"/>
      <c r="B54" s="98" t="s">
        <v>110</v>
      </c>
      <c r="C54" s="100" t="s">
        <v>111</v>
      </c>
      <c r="D54" s="159" t="s">
        <v>44</v>
      </c>
      <c r="E54" s="149" t="s">
        <v>36</v>
      </c>
      <c r="F54" s="106">
        <v>5822434.0</v>
      </c>
      <c r="G54" s="108">
        <v>18726.0</v>
      </c>
      <c r="H54" s="66">
        <f t="shared" si="10"/>
        <v>3.216180724</v>
      </c>
      <c r="I54" s="111">
        <v>1351.0</v>
      </c>
      <c r="J54" s="360">
        <f t="shared" si="2"/>
        <v>0.2320335447</v>
      </c>
      <c r="K54" s="306">
        <v>25.0</v>
      </c>
      <c r="L54" s="361">
        <f t="shared" si="3"/>
        <v>0.01850481125</v>
      </c>
      <c r="M54" s="303">
        <f t="shared" si="4"/>
        <v>0.004293736949</v>
      </c>
      <c r="N54" s="362">
        <v>1285.0</v>
      </c>
      <c r="O54" s="363">
        <f t="shared" si="5"/>
        <v>66</v>
      </c>
      <c r="P54" s="364">
        <f t="shared" si="6"/>
        <v>0.0513618677</v>
      </c>
      <c r="Q54" s="365">
        <v>23.0</v>
      </c>
      <c r="R54" s="363">
        <f t="shared" si="7"/>
        <v>2</v>
      </c>
      <c r="S54" s="369">
        <f t="shared" si="8"/>
        <v>0.08695652174</v>
      </c>
      <c r="T54" s="367">
        <v>145.0</v>
      </c>
      <c r="U54" s="368">
        <f t="shared" si="9"/>
        <v>0.01379310345</v>
      </c>
    </row>
    <row r="55">
      <c r="A55" s="49"/>
      <c r="B55" s="98" t="s">
        <v>38</v>
      </c>
      <c r="C55" s="100" t="s">
        <v>40</v>
      </c>
      <c r="D55" s="102" t="s">
        <v>37</v>
      </c>
      <c r="E55" s="104" t="s">
        <v>37</v>
      </c>
      <c r="F55" s="106">
        <v>578759.0</v>
      </c>
      <c r="G55" s="108">
        <v>2108.0</v>
      </c>
      <c r="H55" s="66">
        <f t="shared" si="10"/>
        <v>3.642275973</v>
      </c>
      <c r="I55" s="306">
        <v>120.0</v>
      </c>
      <c r="J55" s="360">
        <f t="shared" si="2"/>
        <v>0.2073401882</v>
      </c>
      <c r="K55" s="306">
        <v>0.0</v>
      </c>
      <c r="L55" s="361">
        <f t="shared" si="3"/>
        <v>0</v>
      </c>
      <c r="M55" s="303">
        <f t="shared" si="4"/>
        <v>0</v>
      </c>
      <c r="N55" s="372">
        <v>95.0</v>
      </c>
      <c r="O55" s="363">
        <f t="shared" si="5"/>
        <v>25</v>
      </c>
      <c r="P55" s="371">
        <f t="shared" si="6"/>
        <v>0.2631578947</v>
      </c>
      <c r="Q55" s="365">
        <v>0.0</v>
      </c>
      <c r="R55" s="363">
        <f t="shared" si="7"/>
        <v>0</v>
      </c>
      <c r="S55" s="369" t="str">
        <f t="shared" si="8"/>
        <v>#DIV/0!</v>
      </c>
      <c r="T55" s="367">
        <v>13.0</v>
      </c>
      <c r="U55" s="368">
        <f t="shared" si="9"/>
        <v>0</v>
      </c>
    </row>
    <row r="56">
      <c r="A56" s="49"/>
      <c r="B56" s="236" t="s">
        <v>31</v>
      </c>
      <c r="C56" s="140" t="s">
        <v>210</v>
      </c>
      <c r="D56" s="238" t="s">
        <v>34</v>
      </c>
      <c r="E56" s="240" t="s">
        <v>36</v>
      </c>
      <c r="F56" s="241">
        <v>55641.0</v>
      </c>
      <c r="G56" s="243">
        <v>0.0</v>
      </c>
      <c r="H56" s="64">
        <f t="shared" si="10"/>
        <v>0</v>
      </c>
      <c r="I56" s="316">
        <v>0.0</v>
      </c>
      <c r="J56" s="380">
        <f t="shared" si="2"/>
        <v>0</v>
      </c>
      <c r="K56" s="316">
        <v>0.0</v>
      </c>
      <c r="L56" s="381" t="str">
        <f t="shared" si="3"/>
        <v>#DIV/0!</v>
      </c>
      <c r="M56" s="315">
        <f t="shared" si="4"/>
        <v>0</v>
      </c>
      <c r="N56" s="382">
        <v>0.0</v>
      </c>
      <c r="O56" s="363">
        <f t="shared" si="5"/>
        <v>0</v>
      </c>
      <c r="P56" s="383" t="str">
        <f t="shared" si="6"/>
        <v>#DIV/0!</v>
      </c>
      <c r="Q56" s="384">
        <v>0.0</v>
      </c>
      <c r="R56" s="363">
        <f t="shared" si="7"/>
        <v>0</v>
      </c>
      <c r="S56" s="385" t="str">
        <f t="shared" si="8"/>
        <v>#DIV/0!</v>
      </c>
      <c r="T56" s="367">
        <v>1.0</v>
      </c>
      <c r="U56" s="368">
        <f t="shared" si="9"/>
        <v>0</v>
      </c>
    </row>
    <row r="57">
      <c r="A57" s="49"/>
      <c r="B57" s="236" t="s">
        <v>145</v>
      </c>
      <c r="C57" s="140" t="s">
        <v>212</v>
      </c>
      <c r="D57" s="238" t="s">
        <v>34</v>
      </c>
      <c r="E57" s="240" t="s">
        <v>36</v>
      </c>
      <c r="F57" s="241">
        <v>165718.0</v>
      </c>
      <c r="G57" s="243">
        <v>440.0</v>
      </c>
      <c r="H57" s="64">
        <f t="shared" si="10"/>
        <v>2.655112903</v>
      </c>
      <c r="I57" s="243">
        <v>69.0</v>
      </c>
      <c r="J57" s="380">
        <f t="shared" si="2"/>
        <v>0.4163699779</v>
      </c>
      <c r="K57" s="316">
        <v>2.0</v>
      </c>
      <c r="L57" s="381">
        <f t="shared" si="3"/>
        <v>0.02898550725</v>
      </c>
      <c r="M57" s="315">
        <f t="shared" si="4"/>
        <v>0.01206869501</v>
      </c>
      <c r="N57" s="386">
        <v>58.0</v>
      </c>
      <c r="O57" s="363">
        <f t="shared" si="5"/>
        <v>11</v>
      </c>
      <c r="P57" s="383">
        <f t="shared" si="6"/>
        <v>0.1896551724</v>
      </c>
      <c r="Q57" s="384">
        <v>1.0</v>
      </c>
      <c r="R57" s="363">
        <f t="shared" si="7"/>
        <v>1</v>
      </c>
      <c r="S57" s="388">
        <f t="shared" si="8"/>
        <v>1</v>
      </c>
      <c r="T57" s="367">
        <v>3.0</v>
      </c>
      <c r="U57" s="368">
        <f t="shared" si="9"/>
        <v>0.3333333333</v>
      </c>
    </row>
    <row r="58">
      <c r="A58" s="49"/>
      <c r="B58" s="236" t="s">
        <v>49</v>
      </c>
      <c r="C58" s="140" t="s">
        <v>213</v>
      </c>
      <c r="D58" s="238" t="s">
        <v>34</v>
      </c>
      <c r="E58" s="240" t="s">
        <v>37</v>
      </c>
      <c r="F58" s="241">
        <v>55194.0</v>
      </c>
      <c r="G58" s="243" t="s">
        <v>209</v>
      </c>
      <c r="H58" s="64" t="s">
        <v>209</v>
      </c>
      <c r="I58" s="243">
        <v>2.0</v>
      </c>
      <c r="J58" s="380">
        <f t="shared" si="2"/>
        <v>0.03623582273</v>
      </c>
      <c r="K58" s="316">
        <v>0.0</v>
      </c>
      <c r="L58" s="381">
        <f t="shared" si="3"/>
        <v>0</v>
      </c>
      <c r="M58" s="315">
        <f t="shared" si="4"/>
        <v>0</v>
      </c>
      <c r="N58" s="386">
        <v>2.0</v>
      </c>
      <c r="O58" s="363">
        <f t="shared" si="5"/>
        <v>0</v>
      </c>
      <c r="P58" s="383">
        <f t="shared" si="6"/>
        <v>0</v>
      </c>
      <c r="Q58" s="384">
        <v>0.0</v>
      </c>
      <c r="R58" s="363">
        <f t="shared" si="7"/>
        <v>0</v>
      </c>
      <c r="S58" s="385" t="str">
        <f t="shared" si="8"/>
        <v>#DIV/0!</v>
      </c>
      <c r="T58" s="367">
        <v>1.0</v>
      </c>
      <c r="U58" s="368">
        <f t="shared" si="9"/>
        <v>0</v>
      </c>
    </row>
    <row r="59">
      <c r="A59" s="49"/>
      <c r="B59" s="236" t="s">
        <v>140</v>
      </c>
      <c r="C59" s="140" t="s">
        <v>215</v>
      </c>
      <c r="D59" s="238" t="s">
        <v>34</v>
      </c>
      <c r="E59" s="240" t="s">
        <v>142</v>
      </c>
      <c r="F59" s="241">
        <v>3193694.0</v>
      </c>
      <c r="G59" s="243">
        <v>1434.0</v>
      </c>
      <c r="H59" s="64">
        <f t="shared" ref="H59:H60" si="11">(G59/F59)*1000</f>
        <v>0.44900983</v>
      </c>
      <c r="I59" s="243">
        <v>239.0</v>
      </c>
      <c r="J59" s="380">
        <f t="shared" si="2"/>
        <v>0.07483497167</v>
      </c>
      <c r="K59" s="316">
        <v>8.0</v>
      </c>
      <c r="L59" s="381">
        <f t="shared" si="3"/>
        <v>0.03347280335</v>
      </c>
      <c r="M59" s="315">
        <f t="shared" si="4"/>
        <v>0.00250493629</v>
      </c>
      <c r="N59" s="386">
        <v>174.0</v>
      </c>
      <c r="O59" s="363">
        <f t="shared" si="5"/>
        <v>65</v>
      </c>
      <c r="P59" s="390">
        <f t="shared" si="6"/>
        <v>0.3735632184</v>
      </c>
      <c r="Q59" s="384">
        <v>6.0</v>
      </c>
      <c r="R59" s="363">
        <f t="shared" si="7"/>
        <v>2</v>
      </c>
      <c r="S59" s="388">
        <f t="shared" si="8"/>
        <v>0.3333333333</v>
      </c>
      <c r="T59" s="367">
        <v>80.0</v>
      </c>
      <c r="U59" s="368">
        <f t="shared" si="9"/>
        <v>0.025</v>
      </c>
    </row>
    <row r="60">
      <c r="A60" s="49"/>
      <c r="B60" s="259" t="s">
        <v>147</v>
      </c>
      <c r="C60" s="196" t="s">
        <v>218</v>
      </c>
      <c r="D60" s="260" t="s">
        <v>34</v>
      </c>
      <c r="E60" s="261" t="s">
        <v>36</v>
      </c>
      <c r="F60" s="262">
        <v>104914.0</v>
      </c>
      <c r="G60" s="263">
        <v>156.0</v>
      </c>
      <c r="H60" s="264">
        <f t="shared" si="11"/>
        <v>1.486932154</v>
      </c>
      <c r="I60" s="200">
        <v>30.0</v>
      </c>
      <c r="J60" s="392">
        <f t="shared" si="2"/>
        <v>0.2859484911</v>
      </c>
      <c r="K60" s="200">
        <v>0.0</v>
      </c>
      <c r="L60" s="393">
        <f t="shared" si="3"/>
        <v>0</v>
      </c>
      <c r="M60" s="325">
        <f t="shared" si="4"/>
        <v>0</v>
      </c>
      <c r="N60" s="394">
        <v>30.0</v>
      </c>
      <c r="O60" s="395">
        <f t="shared" si="5"/>
        <v>0</v>
      </c>
      <c r="P60" s="396">
        <f t="shared" si="6"/>
        <v>0</v>
      </c>
      <c r="Q60" s="397">
        <v>0.0</v>
      </c>
      <c r="R60" s="395">
        <f t="shared" si="7"/>
        <v>0</v>
      </c>
      <c r="S60" s="398" t="str">
        <f t="shared" si="8"/>
        <v>#DIV/0!</v>
      </c>
      <c r="T60" s="400" t="s">
        <v>34</v>
      </c>
      <c r="U60" s="401" t="s">
        <v>34</v>
      </c>
    </row>
    <row r="61" ht="7.5" customHeight="1">
      <c r="A61" s="1"/>
      <c r="B61" s="1"/>
      <c r="C61" s="217"/>
      <c r="J61" s="218"/>
      <c r="R61" s="221"/>
      <c r="U61" s="222"/>
    </row>
    <row r="62">
      <c r="A62" s="1"/>
      <c r="B62" s="1"/>
      <c r="C62" s="223" t="s">
        <v>154</v>
      </c>
      <c r="I62" s="403">
        <v>46.0</v>
      </c>
      <c r="J62" s="218"/>
      <c r="K62" s="404">
        <v>0.0</v>
      </c>
      <c r="N62" s="336">
        <v>46.0</v>
      </c>
      <c r="Q62" s="405">
        <v>0.0</v>
      </c>
      <c r="R62" s="221"/>
      <c r="U62" s="222"/>
    </row>
    <row r="63">
      <c r="A63" s="1"/>
      <c r="B63" s="1"/>
      <c r="C63" s="223" t="s">
        <v>155</v>
      </c>
      <c r="I63" s="403">
        <v>3.0</v>
      </c>
      <c r="J63" s="218"/>
      <c r="K63" s="404">
        <v>0.0</v>
      </c>
      <c r="N63" s="336">
        <v>3.0</v>
      </c>
      <c r="Q63" s="405">
        <v>0.0</v>
      </c>
      <c r="R63" s="221"/>
      <c r="U63" s="222"/>
    </row>
    <row r="64" ht="7.5" customHeight="1">
      <c r="A64" s="1"/>
      <c r="B64" s="1"/>
      <c r="C64" s="217"/>
      <c r="J64" s="218"/>
      <c r="R64" s="221"/>
      <c r="U64" s="222"/>
    </row>
    <row r="65">
      <c r="A65" s="1"/>
      <c r="B65" s="1"/>
      <c r="C65" s="18" t="s">
        <v>15</v>
      </c>
      <c r="F65" s="20">
        <f t="shared" ref="F65:G65" si="12">SUM(F5:F63)</f>
        <v>331875705</v>
      </c>
      <c r="G65" s="251">
        <f t="shared" si="12"/>
        <v>1048840</v>
      </c>
      <c r="H65" s="408">
        <f>(G65/F65)*1000</f>
        <v>3.160339803</v>
      </c>
      <c r="I65" s="251">
        <f>SUM(I5:I63)</f>
        <v>188530</v>
      </c>
      <c r="J65" s="409">
        <f>(I65/F65)*1000</f>
        <v>0.5680741228</v>
      </c>
      <c r="K65" s="251">
        <f>SUM(K5:K63)</f>
        <v>4053</v>
      </c>
      <c r="L65" s="410">
        <f>K65/I65</f>
        <v>0.02149790484</v>
      </c>
      <c r="M65" s="411">
        <f>(K65/F65)*1000</f>
        <v>0.01221240344</v>
      </c>
      <c r="N65" s="412">
        <f t="shared" ref="N65:O65" si="13">SUM(N5:N63)</f>
        <v>163788</v>
      </c>
      <c r="O65" s="256">
        <f t="shared" si="13"/>
        <v>24742</v>
      </c>
      <c r="P65" s="26">
        <f>(I65/N65)-1</f>
        <v>0.1510611278</v>
      </c>
      <c r="Q65" s="255">
        <f t="shared" ref="Q65:R65" si="14">SUM(Q5:Q63)</f>
        <v>3133</v>
      </c>
      <c r="R65" s="256">
        <f t="shared" si="14"/>
        <v>920</v>
      </c>
      <c r="S65" s="27">
        <f>(K65/Q65)-1</f>
        <v>0.2936482605</v>
      </c>
      <c r="T65" s="413">
        <v>7820.0</v>
      </c>
      <c r="U65" s="29">
        <f>R65/T65</f>
        <v>0.1176470588</v>
      </c>
    </row>
    <row r="66">
      <c r="A66" s="1"/>
      <c r="B66" s="1"/>
      <c r="C66" s="258" t="s">
        <v>159</v>
      </c>
    </row>
  </sheetData>
  <autoFilter ref="$B$4:$U$60">
    <sortState ref="B4:U60">
      <sortCondition ref="C4:C60"/>
      <sortCondition descending="1" ref="J4:J60"/>
      <sortCondition descending="1" ref="S4:S60"/>
      <sortCondition descending="1" ref="P4:P60"/>
      <sortCondition descending="1" ref="M4:M60"/>
      <sortCondition descending="1" ref="T4:T60"/>
      <sortCondition descending="1" ref="L4:L60"/>
      <sortCondition descending="1" ref="H4:H60"/>
    </sortState>
  </autoFilter>
  <mergeCells count="11">
    <mergeCell ref="G3:M3"/>
    <mergeCell ref="N3:S3"/>
    <mergeCell ref="T3:U3"/>
    <mergeCell ref="B1:M1"/>
    <mergeCell ref="N1:P1"/>
    <mergeCell ref="B2:D2"/>
    <mergeCell ref="E2:I2"/>
    <mergeCell ref="J2:M2"/>
    <mergeCell ref="N2:S2"/>
    <mergeCell ref="B3:F3"/>
    <mergeCell ref="C66:M66"/>
  </mergeCells>
  <drawing r:id="rId1"/>
</worksheet>
</file>